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Ori11\Downloads\"/>
    </mc:Choice>
  </mc:AlternateContent>
  <xr:revisionPtr revIDLastSave="0" documentId="13_ncr:1_{1CDF23A5-755B-4197-9790-9ECB0AC88633}" xr6:coauthVersionLast="41" xr6:coauthVersionMax="41" xr10:uidLastSave="{00000000-0000-0000-0000-000000000000}"/>
  <bookViews>
    <workbookView xWindow="-110" yWindow="-110" windowWidth="19420" windowHeight="10420" tabRatio="764" xr2:uid="{00000000-000D-0000-FFFF-FFFF00000000}"/>
  </bookViews>
  <sheets>
    <sheet name="表紙" sheetId="1" r:id="rId1"/>
    <sheet name="目次" sheetId="2" r:id="rId2"/>
    <sheet name="1．二次予算クロス集計" sheetId="3" r:id="rId3"/>
    <sheet name="2．前年度決算クロス集計" sheetId="13" r:id="rId4"/>
    <sheet name="3．前年度決算との比較" sheetId="14" r:id="rId5"/>
    <sheet name="4.一次予算との比較" sheetId="15" r:id="rId6"/>
    <sheet name="5．二次予算収入の部詳細" sheetId="9" r:id="rId7"/>
    <sheet name="6．二次予算支出の部詳細" sheetId="4" r:id="rId8"/>
    <sheet name="7．変更点一覧" sheetId="10" r:id="rId9"/>
  </sheets>
  <definedNames>
    <definedName name="_xlnm._FilterDatabase" localSheetId="7" hidden="1">'6．二次予算支出の部詳細'!$A$33:$H$43</definedName>
    <definedName name="_xlnm.Print_Area" localSheetId="4">'3．前年度決算との比較'!$A$1:$F$54</definedName>
    <definedName name="_xlnm.Print_Area" localSheetId="7">'6．二次予算支出の部詳細'!$A$1:$H$538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7" i="9" l="1"/>
  <c r="D276" i="4"/>
  <c r="G276" i="4" s="1"/>
  <c r="G277" i="4" s="1"/>
  <c r="M21" i="3" s="1"/>
  <c r="M38" i="3" s="1"/>
  <c r="M55" i="3" s="1"/>
  <c r="O12" i="3"/>
  <c r="B12" i="15"/>
  <c r="O11" i="9"/>
  <c r="B12" i="14"/>
  <c r="D12" i="14"/>
  <c r="F6" i="3"/>
  <c r="O6" i="3" s="1"/>
  <c r="B6" i="14" s="1"/>
  <c r="D6" i="14" s="1"/>
  <c r="G98" i="4"/>
  <c r="G59" i="4"/>
  <c r="G60" i="4"/>
  <c r="E28" i="3"/>
  <c r="G123" i="4"/>
  <c r="H24" i="3"/>
  <c r="H41" i="3" s="1"/>
  <c r="H58" i="3" s="1"/>
  <c r="D37" i="15"/>
  <c r="F4" i="3"/>
  <c r="F14" i="3" s="1"/>
  <c r="G471" i="4"/>
  <c r="G472" i="4"/>
  <c r="O11" i="3"/>
  <c r="O10" i="9"/>
  <c r="B11" i="15"/>
  <c r="D11" i="15"/>
  <c r="D12" i="15"/>
  <c r="B11" i="14"/>
  <c r="D11" i="14" s="1"/>
  <c r="G54" i="4"/>
  <c r="G55" i="4"/>
  <c r="G56" i="4"/>
  <c r="G57" i="4"/>
  <c r="E44" i="3" s="1"/>
  <c r="O44" i="3" s="1"/>
  <c r="E27" i="3"/>
  <c r="O27" i="3"/>
  <c r="B38" i="14" s="1"/>
  <c r="D38" i="14" s="1"/>
  <c r="B96" i="9"/>
  <c r="E61" i="3"/>
  <c r="O61" i="3"/>
  <c r="G501" i="4"/>
  <c r="G39" i="4"/>
  <c r="G40" i="4"/>
  <c r="G41" i="4"/>
  <c r="G42" i="4"/>
  <c r="G270" i="4"/>
  <c r="G292" i="4"/>
  <c r="G291" i="4"/>
  <c r="G290" i="4"/>
  <c r="G289" i="4"/>
  <c r="G288" i="4"/>
  <c r="G86" i="4"/>
  <c r="G87" i="4" s="1"/>
  <c r="G165" i="4"/>
  <c r="G166" i="4"/>
  <c r="G177" i="4"/>
  <c r="G164" i="4"/>
  <c r="G391" i="4"/>
  <c r="G400" i="4" s="1"/>
  <c r="G402" i="4" s="1"/>
  <c r="G392" i="4"/>
  <c r="G393" i="4"/>
  <c r="G394" i="4"/>
  <c r="G395" i="4"/>
  <c r="G396" i="4"/>
  <c r="G397" i="4"/>
  <c r="G398" i="4"/>
  <c r="G399" i="4"/>
  <c r="G465" i="4"/>
  <c r="G466" i="4"/>
  <c r="G467" i="4"/>
  <c r="G468" i="4"/>
  <c r="G469" i="4"/>
  <c r="G336" i="4"/>
  <c r="G339" i="4" s="1"/>
  <c r="G337" i="4"/>
  <c r="G338" i="4"/>
  <c r="G215" i="4"/>
  <c r="G50" i="4"/>
  <c r="G51" i="4"/>
  <c r="G301" i="4"/>
  <c r="G302" i="4"/>
  <c r="G303" i="4"/>
  <c r="E21" i="10"/>
  <c r="E4" i="10"/>
  <c r="G66" i="4"/>
  <c r="O7" i="9"/>
  <c r="O8" i="3"/>
  <c r="E14" i="3"/>
  <c r="B8" i="15"/>
  <c r="D8" i="15"/>
  <c r="B8" i="14"/>
  <c r="G49" i="4"/>
  <c r="G52" i="4" s="1"/>
  <c r="D4" i="10"/>
  <c r="D79" i="4"/>
  <c r="G79" i="4" s="1"/>
  <c r="G80" i="4" s="1"/>
  <c r="G82" i="4" s="1"/>
  <c r="G372" i="4"/>
  <c r="G528" i="4"/>
  <c r="G529" i="4"/>
  <c r="G531" i="4"/>
  <c r="G520" i="4"/>
  <c r="G519" i="4"/>
  <c r="G518" i="4"/>
  <c r="G517" i="4"/>
  <c r="G521" i="4" s="1"/>
  <c r="G516" i="4"/>
  <c r="G509" i="4"/>
  <c r="G508" i="4"/>
  <c r="G510" i="4" s="1"/>
  <c r="G512" i="4" s="1"/>
  <c r="G500" i="4"/>
  <c r="G499" i="4"/>
  <c r="G498" i="4"/>
  <c r="G497" i="4"/>
  <c r="G496" i="4"/>
  <c r="G502" i="4" s="1"/>
  <c r="G504" i="4" s="1"/>
  <c r="G495" i="4"/>
  <c r="G488" i="4"/>
  <c r="G487" i="4"/>
  <c r="G486" i="4"/>
  <c r="G485" i="4"/>
  <c r="G484" i="4"/>
  <c r="G483" i="4"/>
  <c r="G482" i="4"/>
  <c r="G489" i="4" s="1"/>
  <c r="G491" i="4" s="1"/>
  <c r="G481" i="4"/>
  <c r="G480" i="4"/>
  <c r="G479" i="4"/>
  <c r="G470" i="4"/>
  <c r="G464" i="4"/>
  <c r="G473" i="4" s="1"/>
  <c r="G475" i="4" s="1"/>
  <c r="G457" i="4"/>
  <c r="G458" i="4" s="1"/>
  <c r="G460" i="4" s="1"/>
  <c r="G450" i="4"/>
  <c r="G449" i="4"/>
  <c r="G446" i="4"/>
  <c r="G445" i="4"/>
  <c r="G442" i="4"/>
  <c r="G443" i="4"/>
  <c r="G439" i="4"/>
  <c r="G438" i="4"/>
  <c r="G440" i="4" s="1"/>
  <c r="G431" i="4"/>
  <c r="G430" i="4"/>
  <c r="G429" i="4"/>
  <c r="G432" i="4" s="1"/>
  <c r="G426" i="4"/>
  <c r="G425" i="4"/>
  <c r="G422" i="4"/>
  <c r="G421" i="4"/>
  <c r="G418" i="4"/>
  <c r="G419" i="4" s="1"/>
  <c r="G417" i="4"/>
  <c r="G171" i="4"/>
  <c r="G224" i="4"/>
  <c r="G191" i="4"/>
  <c r="G192" i="4"/>
  <c r="G193" i="4"/>
  <c r="G194" i="4"/>
  <c r="G195" i="4"/>
  <c r="G196" i="4"/>
  <c r="G197" i="4"/>
  <c r="G198" i="4"/>
  <c r="G199" i="4"/>
  <c r="G200" i="4"/>
  <c r="G201" i="4"/>
  <c r="G202" i="4"/>
  <c r="G203" i="4"/>
  <c r="G204" i="4"/>
  <c r="G205" i="4"/>
  <c r="G206" i="4"/>
  <c r="G207" i="4"/>
  <c r="G208" i="4"/>
  <c r="G209" i="4"/>
  <c r="G210" i="4"/>
  <c r="G211" i="4"/>
  <c r="G212" i="4"/>
  <c r="G213" i="4"/>
  <c r="G214" i="4"/>
  <c r="G225" i="4"/>
  <c r="G218" i="4"/>
  <c r="G221" i="4"/>
  <c r="G222" i="4" s="1"/>
  <c r="K23" i="3"/>
  <c r="K40" i="3" s="1"/>
  <c r="K57" i="3" s="1"/>
  <c r="G228" i="4"/>
  <c r="G230" i="4" s="1"/>
  <c r="K28" i="3" s="1"/>
  <c r="K45" i="3" s="1"/>
  <c r="K62" i="3" s="1"/>
  <c r="G229" i="4"/>
  <c r="G4" i="4"/>
  <c r="G7" i="4"/>
  <c r="G5" i="4"/>
  <c r="G9" i="4"/>
  <c r="G10" i="4" s="1"/>
  <c r="B21" i="3" s="1"/>
  <c r="G12" i="4"/>
  <c r="G13" i="4"/>
  <c r="G6" i="4"/>
  <c r="G16" i="4"/>
  <c r="G17" i="4"/>
  <c r="G24" i="4"/>
  <c r="G25" i="4" s="1"/>
  <c r="G30" i="4" s="1"/>
  <c r="G27" i="4"/>
  <c r="G28" i="4"/>
  <c r="G67" i="4"/>
  <c r="G68" i="4"/>
  <c r="G69" i="4"/>
  <c r="G70" i="4"/>
  <c r="G71" i="4" s="1"/>
  <c r="F26" i="3" s="1"/>
  <c r="G73" i="4"/>
  <c r="G74" i="4"/>
  <c r="F28" i="3" s="1"/>
  <c r="F45" i="3" s="1"/>
  <c r="F62" i="3" s="1"/>
  <c r="G76" i="4"/>
  <c r="G100" i="4"/>
  <c r="G102" i="4" s="1"/>
  <c r="H20" i="3" s="1"/>
  <c r="H37" i="3" s="1"/>
  <c r="G101" i="4"/>
  <c r="G104" i="4"/>
  <c r="G105" i="4"/>
  <c r="H21" i="3" s="1"/>
  <c r="H38" i="3" s="1"/>
  <c r="H55" i="3" s="1"/>
  <c r="G107" i="4"/>
  <c r="G108" i="4"/>
  <c r="G109" i="4"/>
  <c r="G116" i="4" s="1"/>
  <c r="H22" i="3" s="1"/>
  <c r="G110" i="4"/>
  <c r="G111" i="4"/>
  <c r="G112" i="4"/>
  <c r="G113" i="4"/>
  <c r="G114" i="4"/>
  <c r="G115" i="4"/>
  <c r="G118" i="4"/>
  <c r="G119" i="4"/>
  <c r="H23" i="3" s="1"/>
  <c r="H40" i="3"/>
  <c r="H57" i="3" s="1"/>
  <c r="G125" i="4"/>
  <c r="G126" i="4"/>
  <c r="G133" i="4"/>
  <c r="G134" i="4"/>
  <c r="G135" i="4"/>
  <c r="G137" i="4" s="1"/>
  <c r="I20" i="3" s="1"/>
  <c r="G136" i="4"/>
  <c r="G139" i="4"/>
  <c r="G142" i="4"/>
  <c r="G143" i="4"/>
  <c r="G149" i="4"/>
  <c r="G150" i="4"/>
  <c r="G151" i="4"/>
  <c r="G152" i="4"/>
  <c r="G153" i="4"/>
  <c r="G154" i="4"/>
  <c r="G155" i="4"/>
  <c r="G156" i="4"/>
  <c r="G157" i="4"/>
  <c r="G158" i="4"/>
  <c r="G159" i="4"/>
  <c r="G160" i="4"/>
  <c r="G161" i="4"/>
  <c r="G162" i="4"/>
  <c r="G163" i="4"/>
  <c r="G169" i="4"/>
  <c r="G170" i="4"/>
  <c r="G174" i="4"/>
  <c r="G175" i="4"/>
  <c r="G176" i="4"/>
  <c r="G178" i="4" s="1"/>
  <c r="J23" i="3" s="1"/>
  <c r="J40" i="3" s="1"/>
  <c r="J57" i="3" s="1"/>
  <c r="G180" i="4"/>
  <c r="G182" i="4" s="1"/>
  <c r="J24" i="3" s="1"/>
  <c r="J41" i="3" s="1"/>
  <c r="J58" i="3" s="1"/>
  <c r="G184" i="4"/>
  <c r="G185" i="4" s="1"/>
  <c r="J28" i="3" s="1"/>
  <c r="J45" i="3" s="1"/>
  <c r="J62" i="3" s="1"/>
  <c r="G236" i="4"/>
  <c r="G245" i="4" s="1"/>
  <c r="G260" i="4" s="1"/>
  <c r="G237" i="4"/>
  <c r="G238" i="4"/>
  <c r="G239" i="4"/>
  <c r="G240" i="4"/>
  <c r="G241" i="4"/>
  <c r="G242" i="4"/>
  <c r="G243" i="4"/>
  <c r="G244" i="4"/>
  <c r="G247" i="4"/>
  <c r="G248" i="4" s="1"/>
  <c r="L20" i="3"/>
  <c r="L37" i="3" s="1"/>
  <c r="L54" i="3" s="1"/>
  <c r="G250" i="4"/>
  <c r="G251" i="4"/>
  <c r="G254" i="4"/>
  <c r="G255" i="4"/>
  <c r="L24" i="3" s="1"/>
  <c r="L41" i="3" s="1"/>
  <c r="L58" i="3" s="1"/>
  <c r="G257" i="4"/>
  <c r="G258" i="4"/>
  <c r="L28" i="3"/>
  <c r="L45" i="3"/>
  <c r="L62" i="3"/>
  <c r="G264" i="4"/>
  <c r="G265" i="4"/>
  <c r="G271" i="4" s="1"/>
  <c r="G266" i="4"/>
  <c r="G267" i="4"/>
  <c r="G268" i="4"/>
  <c r="G269" i="4"/>
  <c r="G273" i="4"/>
  <c r="G274" i="4"/>
  <c r="M20" i="3" s="1"/>
  <c r="M37" i="3" s="1"/>
  <c r="M54" i="3" s="1"/>
  <c r="G279" i="4"/>
  <c r="G280" i="4"/>
  <c r="G281" i="4"/>
  <c r="G282" i="4"/>
  <c r="G283" i="4"/>
  <c r="G284" i="4"/>
  <c r="G285" i="4"/>
  <c r="G286" i="4"/>
  <c r="G287" i="4"/>
  <c r="D25" i="10" s="1"/>
  <c r="F25" i="10" s="1"/>
  <c r="G295" i="4"/>
  <c r="G296" i="4"/>
  <c r="G299" i="4"/>
  <c r="G300" i="4"/>
  <c r="G304" i="4"/>
  <c r="G325" i="4"/>
  <c r="G326" i="4"/>
  <c r="G327" i="4"/>
  <c r="G328" i="4"/>
  <c r="G335" i="4"/>
  <c r="G351" i="4"/>
  <c r="G352" i="4"/>
  <c r="G360" i="4" s="1"/>
  <c r="G364" i="4"/>
  <c r="G365" i="4" s="1"/>
  <c r="G367" i="4" s="1"/>
  <c r="G373" i="4"/>
  <c r="G374" i="4"/>
  <c r="G390" i="4"/>
  <c r="G406" i="4"/>
  <c r="G407" i="4"/>
  <c r="G341" i="4"/>
  <c r="G342" i="4"/>
  <c r="N20" i="3" s="1"/>
  <c r="N37" i="3" s="1"/>
  <c r="N54" i="3" s="1"/>
  <c r="G354" i="4"/>
  <c r="G355" i="4"/>
  <c r="G376" i="4"/>
  <c r="G377" i="4"/>
  <c r="G312" i="4"/>
  <c r="G313" i="4"/>
  <c r="G344" i="4"/>
  <c r="G345" i="4"/>
  <c r="G357" i="4"/>
  <c r="G358" i="4"/>
  <c r="G380" i="4"/>
  <c r="G381" i="4"/>
  <c r="N41" i="3"/>
  <c r="N58" i="3" s="1"/>
  <c r="G315" i="4"/>
  <c r="G316" i="4" s="1"/>
  <c r="G409" i="4"/>
  <c r="G411" i="4" s="1"/>
  <c r="G410" i="4"/>
  <c r="G318" i="4"/>
  <c r="G319" i="4"/>
  <c r="G383" i="4"/>
  <c r="G384" i="4"/>
  <c r="G34" i="4"/>
  <c r="G35" i="4"/>
  <c r="G36" i="4"/>
  <c r="G37" i="4"/>
  <c r="G38" i="4"/>
  <c r="G48" i="4"/>
  <c r="G45" i="4"/>
  <c r="G46" i="4"/>
  <c r="E37" i="3" s="1"/>
  <c r="F12" i="10"/>
  <c r="D21" i="10"/>
  <c r="C31" i="3"/>
  <c r="O30" i="3"/>
  <c r="B40" i="15" s="1"/>
  <c r="D40" i="15" s="1"/>
  <c r="B36" i="3"/>
  <c r="B53" i="3"/>
  <c r="B39" i="3"/>
  <c r="B56" i="3"/>
  <c r="B41" i="3"/>
  <c r="B58" i="3"/>
  <c r="B42" i="3"/>
  <c r="B59" i="3"/>
  <c r="B43" i="3"/>
  <c r="B60" i="3"/>
  <c r="B46" i="3"/>
  <c r="B63" i="3"/>
  <c r="B47" i="3"/>
  <c r="C36" i="3"/>
  <c r="C37" i="3"/>
  <c r="C54" i="3"/>
  <c r="C38" i="3"/>
  <c r="C55" i="3" s="1"/>
  <c r="C39" i="3"/>
  <c r="C56" i="3"/>
  <c r="C40" i="3"/>
  <c r="C57" i="3"/>
  <c r="C41" i="3"/>
  <c r="C58" i="3"/>
  <c r="C42" i="3"/>
  <c r="C59" i="3"/>
  <c r="C43" i="3"/>
  <c r="C60" i="3"/>
  <c r="C45" i="3"/>
  <c r="C62" i="3"/>
  <c r="C46" i="3"/>
  <c r="C63" i="3"/>
  <c r="C47" i="3"/>
  <c r="D38" i="3"/>
  <c r="D55" i="3"/>
  <c r="D39" i="3"/>
  <c r="D56" i="3" s="1"/>
  <c r="D40" i="3"/>
  <c r="D41" i="3"/>
  <c r="D58" i="3"/>
  <c r="D42" i="3"/>
  <c r="D59" i="3"/>
  <c r="D43" i="3"/>
  <c r="D60" i="3" s="1"/>
  <c r="D45" i="3"/>
  <c r="D62" i="3" s="1"/>
  <c r="D46" i="3"/>
  <c r="D63" i="3" s="1"/>
  <c r="D47" i="3"/>
  <c r="D64" i="3"/>
  <c r="F36" i="3"/>
  <c r="F53" i="3" s="1"/>
  <c r="F37" i="3"/>
  <c r="F54" i="3" s="1"/>
  <c r="F38" i="3"/>
  <c r="F55" i="3" s="1"/>
  <c r="F39" i="3"/>
  <c r="F56" i="3"/>
  <c r="F40" i="3"/>
  <c r="F57" i="3"/>
  <c r="F41" i="3"/>
  <c r="F58" i="3" s="1"/>
  <c r="F42" i="3"/>
  <c r="H43" i="3"/>
  <c r="H60" i="3"/>
  <c r="H46" i="3"/>
  <c r="H63" i="3"/>
  <c r="H47" i="3"/>
  <c r="H64" i="3"/>
  <c r="I36" i="3"/>
  <c r="I53" i="3"/>
  <c r="I39" i="3"/>
  <c r="I56" i="3"/>
  <c r="I40" i="3"/>
  <c r="I57" i="3"/>
  <c r="I41" i="3"/>
  <c r="I58" i="3"/>
  <c r="I42" i="3"/>
  <c r="I59" i="3"/>
  <c r="I43" i="3"/>
  <c r="I60" i="3"/>
  <c r="I46" i="3"/>
  <c r="I63" i="3"/>
  <c r="I47" i="3"/>
  <c r="I64" i="3"/>
  <c r="J37" i="3"/>
  <c r="J54" i="3"/>
  <c r="J39" i="3"/>
  <c r="J56" i="3"/>
  <c r="J42" i="3"/>
  <c r="J59" i="3"/>
  <c r="J43" i="3"/>
  <c r="J60" i="3"/>
  <c r="J46" i="3"/>
  <c r="J63" i="3"/>
  <c r="J47" i="3"/>
  <c r="J64" i="3"/>
  <c r="K37" i="3"/>
  <c r="K54" i="3"/>
  <c r="K39" i="3"/>
  <c r="K56" i="3"/>
  <c r="K42" i="3"/>
  <c r="K59" i="3"/>
  <c r="K43" i="3"/>
  <c r="K60" i="3"/>
  <c r="K46" i="3"/>
  <c r="K63" i="3"/>
  <c r="K47" i="3"/>
  <c r="K64" i="3"/>
  <c r="L38" i="3"/>
  <c r="L55" i="3"/>
  <c r="L39" i="3"/>
  <c r="L56" i="3"/>
  <c r="L42" i="3"/>
  <c r="L59" i="3"/>
  <c r="L43" i="3"/>
  <c r="L60" i="3"/>
  <c r="L46" i="3"/>
  <c r="L63" i="3"/>
  <c r="L47" i="3"/>
  <c r="L64" i="3"/>
  <c r="M39" i="3"/>
  <c r="M56" i="3"/>
  <c r="M40" i="3"/>
  <c r="M57" i="3"/>
  <c r="M43" i="3"/>
  <c r="M60" i="3"/>
  <c r="M46" i="3"/>
  <c r="M63" i="3"/>
  <c r="M47" i="3"/>
  <c r="M64" i="3"/>
  <c r="N39" i="3"/>
  <c r="N56" i="3"/>
  <c r="N40" i="3"/>
  <c r="N57" i="3"/>
  <c r="N43" i="3"/>
  <c r="N60" i="3"/>
  <c r="N46" i="3"/>
  <c r="N63" i="3"/>
  <c r="N47" i="3"/>
  <c r="N64" i="3"/>
  <c r="F3" i="9"/>
  <c r="O4" i="9"/>
  <c r="O5" i="9"/>
  <c r="O6" i="9"/>
  <c r="O8" i="9"/>
  <c r="O9" i="9"/>
  <c r="O12" i="9"/>
  <c r="F59" i="3"/>
  <c r="C64" i="3"/>
  <c r="O13" i="3"/>
  <c r="B13" i="14" s="1"/>
  <c r="D13" i="14" s="1"/>
  <c r="O5" i="3"/>
  <c r="B5" i="15" s="1"/>
  <c r="D5" i="15" s="1"/>
  <c r="O7" i="3"/>
  <c r="O9" i="3"/>
  <c r="O10" i="3"/>
  <c r="C14" i="3"/>
  <c r="D14" i="3"/>
  <c r="G14" i="3"/>
  <c r="H14" i="3"/>
  <c r="I14" i="3"/>
  <c r="J14" i="3"/>
  <c r="K14" i="3"/>
  <c r="L14" i="3"/>
  <c r="M14" i="3"/>
  <c r="N14" i="3"/>
  <c r="B14" i="3"/>
  <c r="E13" i="9"/>
  <c r="C13" i="9"/>
  <c r="D13" i="9"/>
  <c r="G13" i="9"/>
  <c r="H13" i="9"/>
  <c r="I13" i="9"/>
  <c r="J13" i="9"/>
  <c r="K13" i="9"/>
  <c r="L13" i="9"/>
  <c r="M13" i="9"/>
  <c r="N13" i="9"/>
  <c r="B13" i="9"/>
  <c r="C25" i="13"/>
  <c r="C10" i="13"/>
  <c r="D10" i="13"/>
  <c r="B10" i="13"/>
  <c r="D8" i="14"/>
  <c r="N3" i="13"/>
  <c r="N10" i="13" s="1"/>
  <c r="M10" i="13"/>
  <c r="L10" i="13"/>
  <c r="K10" i="13"/>
  <c r="J10" i="13"/>
  <c r="I10" i="13"/>
  <c r="H10" i="13"/>
  <c r="G10" i="13"/>
  <c r="F10" i="13"/>
  <c r="E10" i="13"/>
  <c r="N9" i="13"/>
  <c r="N8" i="13"/>
  <c r="N7" i="13"/>
  <c r="N6" i="13"/>
  <c r="N5" i="13"/>
  <c r="N4" i="13"/>
  <c r="N17" i="13"/>
  <c r="M25" i="13"/>
  <c r="L25" i="13"/>
  <c r="K25" i="13"/>
  <c r="J25" i="13"/>
  <c r="I25" i="13"/>
  <c r="H25" i="13"/>
  <c r="G25" i="13"/>
  <c r="F25" i="13"/>
  <c r="E25" i="13"/>
  <c r="D25" i="13"/>
  <c r="B25" i="13"/>
  <c r="N24" i="13"/>
  <c r="N23" i="13"/>
  <c r="N22" i="13"/>
  <c r="N21" i="13"/>
  <c r="N20" i="13"/>
  <c r="N19" i="13"/>
  <c r="N25" i="13" s="1"/>
  <c r="N18" i="13"/>
  <c r="N16" i="13"/>
  <c r="N15" i="13"/>
  <c r="N14" i="13"/>
  <c r="O3" i="9"/>
  <c r="O13" i="9" s="1"/>
  <c r="F13" i="9"/>
  <c r="G14" i="4"/>
  <c r="B23" i="3"/>
  <c r="B40" i="3"/>
  <c r="B57" i="3"/>
  <c r="D13" i="15"/>
  <c r="B9" i="15"/>
  <c r="D9" i="15"/>
  <c r="B9" i="14"/>
  <c r="D9" i="14" s="1"/>
  <c r="B10" i="15"/>
  <c r="D10" i="15" s="1"/>
  <c r="B10" i="14"/>
  <c r="D10" i="14"/>
  <c r="B5" i="14"/>
  <c r="D5" i="14" s="1"/>
  <c r="G226" i="4"/>
  <c r="K24" i="3"/>
  <c r="K41" i="3"/>
  <c r="K58" i="3" s="1"/>
  <c r="E20" i="3"/>
  <c r="G297" i="4"/>
  <c r="M25" i="3"/>
  <c r="M42" i="3" s="1"/>
  <c r="M59" i="3" s="1"/>
  <c r="G305" i="4"/>
  <c r="M28" i="3" s="1"/>
  <c r="M45" i="3"/>
  <c r="M62" i="3" s="1"/>
  <c r="G216" i="4"/>
  <c r="K19" i="3" s="1"/>
  <c r="K31" i="3" s="1"/>
  <c r="G172" i="4"/>
  <c r="J21" i="3"/>
  <c r="J38" i="3"/>
  <c r="J55" i="3"/>
  <c r="G127" i="4"/>
  <c r="H28" i="3" s="1"/>
  <c r="H45" i="3" s="1"/>
  <c r="H62" i="3" s="1"/>
  <c r="G18" i="4"/>
  <c r="B28" i="3" s="1"/>
  <c r="H19" i="3"/>
  <c r="H36" i="3"/>
  <c r="H53" i="3" s="1"/>
  <c r="G77" i="4"/>
  <c r="F29" i="3" s="1"/>
  <c r="F46" i="3" s="1"/>
  <c r="O46" i="3" s="1"/>
  <c r="G140" i="4"/>
  <c r="I37" i="3"/>
  <c r="G219" i="4"/>
  <c r="K21" i="3" s="1"/>
  <c r="K38" i="3" s="1"/>
  <c r="K55" i="3" s="1"/>
  <c r="G252" i="4"/>
  <c r="L23" i="3"/>
  <c r="L40" i="3"/>
  <c r="L57" i="3" s="1"/>
  <c r="D20" i="3"/>
  <c r="D37" i="3" s="1"/>
  <c r="G451" i="4"/>
  <c r="N28" i="3"/>
  <c r="N45" i="3"/>
  <c r="N62" i="3" s="1"/>
  <c r="E25" i="3"/>
  <c r="B64" i="3"/>
  <c r="O64" i="3" s="1"/>
  <c r="O47" i="3"/>
  <c r="D17" i="10"/>
  <c r="F17" i="10" s="1"/>
  <c r="G427" i="4"/>
  <c r="H42" i="3"/>
  <c r="H59" i="3"/>
  <c r="I28" i="3"/>
  <c r="I45" i="3" s="1"/>
  <c r="I62" i="3" s="1"/>
  <c r="H54" i="3"/>
  <c r="G423" i="4"/>
  <c r="G378" i="4"/>
  <c r="G386" i="4"/>
  <c r="G447" i="4"/>
  <c r="G523" i="4"/>
  <c r="D8" i="10"/>
  <c r="F8" i="10"/>
  <c r="G232" i="4"/>
  <c r="F63" i="3"/>
  <c r="O63" i="3" s="1"/>
  <c r="O29" i="3"/>
  <c r="B40" i="14" s="1"/>
  <c r="D40" i="14" s="1"/>
  <c r="L19" i="3"/>
  <c r="L31" i="3" s="1"/>
  <c r="F43" i="3"/>
  <c r="F60" i="3" s="1"/>
  <c r="O60" i="3" s="1"/>
  <c r="M19" i="3"/>
  <c r="M36" i="3" s="1"/>
  <c r="O23" i="3"/>
  <c r="K36" i="3"/>
  <c r="K48" i="3" s="1"/>
  <c r="M53" i="3" l="1"/>
  <c r="D57" i="3"/>
  <c r="O40" i="3"/>
  <c r="B38" i="3"/>
  <c r="L36" i="3"/>
  <c r="B34" i="14"/>
  <c r="D34" i="14" s="1"/>
  <c r="B33" i="15"/>
  <c r="D33" i="15" s="1"/>
  <c r="O57" i="3"/>
  <c r="O22" i="3"/>
  <c r="H39" i="3"/>
  <c r="D19" i="3"/>
  <c r="G293" i="4"/>
  <c r="M24" i="3" s="1"/>
  <c r="G20" i="4"/>
  <c r="I21" i="3"/>
  <c r="I38" i="3" s="1"/>
  <c r="I55" i="3" s="1"/>
  <c r="G145" i="4"/>
  <c r="G329" i="4"/>
  <c r="G167" i="4"/>
  <c r="I31" i="3"/>
  <c r="F31" i="3"/>
  <c r="O26" i="3"/>
  <c r="B7" i="15"/>
  <c r="D7" i="15" s="1"/>
  <c r="B7" i="14"/>
  <c r="D7" i="14" s="1"/>
  <c r="G347" i="4"/>
  <c r="F48" i="3"/>
  <c r="G434" i="4"/>
  <c r="G453" i="4"/>
  <c r="B39" i="15"/>
  <c r="D39" i="15" s="1"/>
  <c r="K53" i="3"/>
  <c r="K65" i="3" s="1"/>
  <c r="B6" i="15"/>
  <c r="D6" i="15" s="1"/>
  <c r="F65" i="3"/>
  <c r="C53" i="3"/>
  <c r="C48" i="3"/>
  <c r="N25" i="3"/>
  <c r="N42" i="3" s="1"/>
  <c r="N59" i="3" s="1"/>
  <c r="N21" i="3"/>
  <c r="N38" i="3" s="1"/>
  <c r="N55" i="3" s="1"/>
  <c r="G413" i="4"/>
  <c r="E59" i="3"/>
  <c r="O59" i="3" s="1"/>
  <c r="E42" i="3"/>
  <c r="O42" i="3" s="1"/>
  <c r="I54" i="3"/>
  <c r="I65" i="3" s="1"/>
  <c r="I48" i="3"/>
  <c r="H31" i="3"/>
  <c r="B45" i="3"/>
  <c r="O28" i="3"/>
  <c r="G43" i="4"/>
  <c r="O4" i="3"/>
  <c r="G321" i="4"/>
  <c r="E54" i="3"/>
  <c r="G129" i="4"/>
  <c r="B20" i="3"/>
  <c r="O43" i="3"/>
  <c r="F21" i="10"/>
  <c r="F4" i="10"/>
  <c r="G54" i="3"/>
  <c r="G89" i="4"/>
  <c r="G20" i="3"/>
  <c r="G37" i="3"/>
  <c r="M58" i="3" l="1"/>
  <c r="O58" i="3" s="1"/>
  <c r="M41" i="3"/>
  <c r="M31" i="3"/>
  <c r="E36" i="3"/>
  <c r="E48" i="3" s="1"/>
  <c r="G62" i="4"/>
  <c r="E53" i="3"/>
  <c r="E65" i="3" s="1"/>
  <c r="E19" i="3"/>
  <c r="E31" i="3" s="1"/>
  <c r="C65" i="3"/>
  <c r="G187" i="4"/>
  <c r="J19" i="3"/>
  <c r="L53" i="3"/>
  <c r="L65" i="3" s="1"/>
  <c r="L48" i="3"/>
  <c r="H56" i="3"/>
  <c r="O39" i="3"/>
  <c r="O21" i="3"/>
  <c r="D31" i="3"/>
  <c r="D36" i="3"/>
  <c r="B37" i="3"/>
  <c r="B31" i="3"/>
  <c r="B62" i="3"/>
  <c r="O62" i="3" s="1"/>
  <c r="O45" i="3"/>
  <c r="B32" i="15"/>
  <c r="D32" i="15" s="1"/>
  <c r="B33" i="14"/>
  <c r="D33" i="14" s="1"/>
  <c r="O24" i="3"/>
  <c r="N19" i="3"/>
  <c r="G331" i="4"/>
  <c r="B39" i="14"/>
  <c r="D39" i="14" s="1"/>
  <c r="B38" i="15"/>
  <c r="D38" i="15" s="1"/>
  <c r="H48" i="3"/>
  <c r="B37" i="14"/>
  <c r="D37" i="14" s="1"/>
  <c r="B36" i="15"/>
  <c r="D36" i="15" s="1"/>
  <c r="G307" i="4"/>
  <c r="G537" i="4" s="1"/>
  <c r="O25" i="3"/>
  <c r="M65" i="3"/>
  <c r="B4" i="15"/>
  <c r="D4" i="15" s="1"/>
  <c r="O14" i="3"/>
  <c r="B4" i="14"/>
  <c r="D4" i="14" s="1"/>
  <c r="O38" i="3"/>
  <c r="B55" i="3"/>
  <c r="O55" i="3" s="1"/>
  <c r="G534" i="4"/>
  <c r="O37" i="3"/>
  <c r="G48" i="3"/>
  <c r="G31" i="3"/>
  <c r="O20" i="3"/>
  <c r="G65" i="3"/>
  <c r="O56" i="3" l="1"/>
  <c r="H65" i="3"/>
  <c r="B35" i="15"/>
  <c r="D35" i="15" s="1"/>
  <c r="B36" i="14"/>
  <c r="D36" i="14" s="1"/>
  <c r="B54" i="3"/>
  <c r="B48" i="3"/>
  <c r="N31" i="3"/>
  <c r="O31" i="3" s="1"/>
  <c r="N53" i="3"/>
  <c r="N65" i="3" s="1"/>
  <c r="N36" i="3"/>
  <c r="N48" i="3" s="1"/>
  <c r="O19" i="3"/>
  <c r="J31" i="3"/>
  <c r="J36" i="3"/>
  <c r="B32" i="14"/>
  <c r="D32" i="14" s="1"/>
  <c r="B31" i="15"/>
  <c r="D31" i="15" s="1"/>
  <c r="B34" i="15"/>
  <c r="D34" i="15" s="1"/>
  <c r="B35" i="14"/>
  <c r="D35" i="14" s="1"/>
  <c r="D53" i="3"/>
  <c r="D48" i="3"/>
  <c r="M48" i="3"/>
  <c r="O41" i="3"/>
  <c r="B30" i="15"/>
  <c r="D30" i="15" s="1"/>
  <c r="B31" i="14"/>
  <c r="D31" i="14" s="1"/>
  <c r="B65" i="3" l="1"/>
  <c r="O54" i="3"/>
  <c r="J53" i="3"/>
  <c r="J65" i="3" s="1"/>
  <c r="J48" i="3"/>
  <c r="O48" i="3" s="1"/>
  <c r="O36" i="3"/>
  <c r="B30" i="14"/>
  <c r="D30" i="14" s="1"/>
  <c r="B29" i="15"/>
  <c r="D29" i="15" s="1"/>
  <c r="D65" i="3"/>
  <c r="O53" i="3" l="1"/>
  <c r="O6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tc={A58B6FC5-9E49-4456-9075-A67B52D99B5F}</author>
  </authors>
  <commentList>
    <comment ref="B11" authorId="0" shapeId="0" xr:uid="{00000000-0006-0000-00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ヘッダーの数字や名前が一部間違っているので、修正してください。
返信:
修正しました</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tc={853AB982-F355-42C2-9186-F7582F165C49}</author>
  </authors>
  <commentList>
    <comment ref="F13" authorId="0" shapeId="0" xr:uid="{00000000-0006-0000-02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雑収入とは具体的に何でしょうか？
返信:
5.二次予算収入の部を読んでください</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tc={6720501E-2E78-46D5-BF72-A6204DFFA123}</author>
  </authors>
  <commentList>
    <comment ref="D6" authorId="0" shapeId="0" xr:uid="{00000000-0006-0000-07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電話料金は時間ごとに計上されると思うのですが、予算の額の表記はこれで問題ないでしょうか。（内容が変更されたのに金額がそのままになっているのが気になります……）
返信:
問題ありません</t>
      </text>
    </comment>
  </commentList>
</comments>
</file>

<file path=xl/sharedStrings.xml><?xml version="1.0" encoding="utf-8"?>
<sst xmlns="http://schemas.openxmlformats.org/spreadsheetml/2006/main" count="1955" uniqueCount="822">
  <si>
    <t>第45回筑波大学学園祭「雙峰祭」</t>
    <rPh sb="0" eb="1">
      <t>ダイ</t>
    </rPh>
    <rPh sb="3" eb="4">
      <t>カイ</t>
    </rPh>
    <rPh sb="4" eb="6">
      <t>ツクバ</t>
    </rPh>
    <rPh sb="6" eb="8">
      <t>ダイガク</t>
    </rPh>
    <rPh sb="8" eb="11">
      <t>ガクエンサイ</t>
    </rPh>
    <rPh sb="12" eb="15">
      <t>ソウホウサイ</t>
    </rPh>
    <phoneticPr fontId="2"/>
  </si>
  <si>
    <t>財務局 予算担当　 野口 奨太</t>
    <rPh sb="0" eb="3">
      <t>ザイムキョク</t>
    </rPh>
    <rPh sb="4" eb="6">
      <t>ヨサン</t>
    </rPh>
    <rPh sb="6" eb="8">
      <t>タントウ</t>
    </rPh>
    <rPh sb="10" eb="12">
      <t>ノグチ</t>
    </rPh>
    <rPh sb="13" eb="15">
      <t>ショウタ</t>
    </rPh>
    <phoneticPr fontId="2"/>
  </si>
  <si>
    <t>1.1.収入の部</t>
    <rPh sb="4" eb="6">
      <t>シュウニュウ</t>
    </rPh>
    <rPh sb="7" eb="8">
      <t>ブ</t>
    </rPh>
    <phoneticPr fontId="2"/>
  </si>
  <si>
    <t>1.2.支出の部(晴天時)</t>
    <rPh sb="4" eb="6">
      <t>シシュツ</t>
    </rPh>
    <rPh sb="7" eb="8">
      <t>ブ</t>
    </rPh>
    <rPh sb="9" eb="11">
      <t>セイテン</t>
    </rPh>
    <rPh sb="11" eb="12">
      <t>ジ</t>
    </rPh>
    <phoneticPr fontId="2"/>
  </si>
  <si>
    <t>1.3.支出の部(悪天候時)</t>
    <rPh sb="4" eb="6">
      <t>シシュツ</t>
    </rPh>
    <rPh sb="7" eb="8">
      <t>ブ</t>
    </rPh>
    <rPh sb="9" eb="12">
      <t>アクテンコウ</t>
    </rPh>
    <rPh sb="12" eb="13">
      <t>ジ</t>
    </rPh>
    <phoneticPr fontId="2"/>
  </si>
  <si>
    <t>1.4.支出の部(中止時)</t>
    <rPh sb="4" eb="6">
      <t>シシュツ</t>
    </rPh>
    <rPh sb="7" eb="8">
      <t>ブ</t>
    </rPh>
    <rPh sb="9" eb="11">
      <t>チュウシ</t>
    </rPh>
    <rPh sb="11" eb="12">
      <t>ジ</t>
    </rPh>
    <phoneticPr fontId="2"/>
  </si>
  <si>
    <t>2.前年度決算クロス集計</t>
    <rPh sb="2" eb="7">
      <t>ゼンネンドケッサン</t>
    </rPh>
    <rPh sb="10" eb="12">
      <t>シュウケイ</t>
    </rPh>
    <phoneticPr fontId="2"/>
  </si>
  <si>
    <t>2.1.収入の部</t>
    <rPh sb="4" eb="6">
      <t>シュウニュウ</t>
    </rPh>
    <rPh sb="7" eb="8">
      <t>ブ</t>
    </rPh>
    <phoneticPr fontId="2"/>
  </si>
  <si>
    <t>2.2.支出の部</t>
    <rPh sb="4" eb="6">
      <t>シシュツ</t>
    </rPh>
    <rPh sb="7" eb="8">
      <t>ブ</t>
    </rPh>
    <phoneticPr fontId="2"/>
  </si>
  <si>
    <t>3.前年度決算との比較</t>
    <rPh sb="2" eb="5">
      <t>ゼンネンド</t>
    </rPh>
    <rPh sb="5" eb="7">
      <t>ケッサン</t>
    </rPh>
    <rPh sb="9" eb="11">
      <t>ヒカク</t>
    </rPh>
    <phoneticPr fontId="2"/>
  </si>
  <si>
    <t>3.1.収入の部</t>
    <rPh sb="4" eb="6">
      <t>シュウニュウ</t>
    </rPh>
    <rPh sb="7" eb="8">
      <t>ブ</t>
    </rPh>
    <phoneticPr fontId="2"/>
  </si>
  <si>
    <t>3.2.支出の部</t>
    <rPh sb="4" eb="6">
      <t>シシュツ</t>
    </rPh>
    <rPh sb="7" eb="8">
      <t>ブ</t>
    </rPh>
    <phoneticPr fontId="2"/>
  </si>
  <si>
    <t>4.1.収入の部</t>
    <rPh sb="4" eb="6">
      <t>シュウニュウ</t>
    </rPh>
    <rPh sb="7" eb="8">
      <t>ブ</t>
    </rPh>
    <phoneticPr fontId="2"/>
  </si>
  <si>
    <t>科目</t>
    <rPh sb="0" eb="2">
      <t>カモク</t>
    </rPh>
    <phoneticPr fontId="2"/>
  </si>
  <si>
    <t>委員長団</t>
    <rPh sb="0" eb="3">
      <t>イインチョウ</t>
    </rPh>
    <rPh sb="3" eb="4">
      <t>ダン</t>
    </rPh>
    <phoneticPr fontId="2"/>
  </si>
  <si>
    <t>案内所
運営部会</t>
    <rPh sb="0" eb="3">
      <t>アンナイジョ</t>
    </rPh>
    <rPh sb="4" eb="6">
      <t>ウンエイ</t>
    </rPh>
    <rPh sb="6" eb="8">
      <t>ブカイ</t>
    </rPh>
    <phoneticPr fontId="2"/>
  </si>
  <si>
    <t>調査
専門部会</t>
    <rPh sb="0" eb="2">
      <t>チョウサ</t>
    </rPh>
    <rPh sb="3" eb="5">
      <t>センモン</t>
    </rPh>
    <rPh sb="5" eb="7">
      <t>ブカイ</t>
    </rPh>
    <phoneticPr fontId="2"/>
  </si>
  <si>
    <t>ブランディング専門部会</t>
    <rPh sb="7" eb="11">
      <t>センモンブカイ</t>
    </rPh>
    <phoneticPr fontId="2"/>
  </si>
  <si>
    <t>財務局</t>
    <rPh sb="0" eb="3">
      <t>ザイムキョク</t>
    </rPh>
    <phoneticPr fontId="2"/>
  </si>
  <si>
    <t>総務局</t>
    <rPh sb="0" eb="3">
      <t>ソウムキョク</t>
    </rPh>
    <phoneticPr fontId="2"/>
  </si>
  <si>
    <t>広報
宣伝局</t>
    <rPh sb="0" eb="2">
      <t>コウホウ</t>
    </rPh>
    <rPh sb="3" eb="5">
      <t>センデン</t>
    </rPh>
    <rPh sb="5" eb="6">
      <t>キョク</t>
    </rPh>
    <phoneticPr fontId="2"/>
  </si>
  <si>
    <t>渉外局</t>
    <rPh sb="0" eb="2">
      <t>ショウガイ</t>
    </rPh>
    <rPh sb="2" eb="3">
      <t>キョク</t>
    </rPh>
    <phoneticPr fontId="2"/>
  </si>
  <si>
    <t>推進局</t>
    <rPh sb="0" eb="3">
      <t>スイシンキョク</t>
    </rPh>
    <phoneticPr fontId="2"/>
  </si>
  <si>
    <t>総合
計画局</t>
    <rPh sb="0" eb="2">
      <t>ソウゴウ</t>
    </rPh>
    <rPh sb="3" eb="5">
      <t>ケイカク</t>
    </rPh>
    <rPh sb="5" eb="6">
      <t>キョク</t>
    </rPh>
    <phoneticPr fontId="2"/>
  </si>
  <si>
    <t>情報メディアシステム局</t>
    <rPh sb="0" eb="2">
      <t>ジョウホウ</t>
    </rPh>
    <rPh sb="10" eb="11">
      <t>キョク</t>
    </rPh>
    <phoneticPr fontId="2"/>
  </si>
  <si>
    <t>ステージ
管理局</t>
    <rPh sb="5" eb="8">
      <t>カンリキョク</t>
    </rPh>
    <phoneticPr fontId="2"/>
  </si>
  <si>
    <t>本部
企画局</t>
    <rPh sb="0" eb="2">
      <t>ホンブ</t>
    </rPh>
    <rPh sb="3" eb="6">
      <t>キカクキョク</t>
    </rPh>
    <phoneticPr fontId="2"/>
  </si>
  <si>
    <t>全体</t>
    <rPh sb="0" eb="2">
      <t>ゼンタイ</t>
    </rPh>
    <phoneticPr fontId="2"/>
  </si>
  <si>
    <t>繰入金</t>
    <rPh sb="0" eb="3">
      <t>クリイレキン</t>
    </rPh>
    <phoneticPr fontId="2"/>
  </si>
  <si>
    <t>利息</t>
    <rPh sb="0" eb="2">
      <t>リソク</t>
    </rPh>
    <phoneticPr fontId="2"/>
  </si>
  <si>
    <t>学園祭学生分担金</t>
    <rPh sb="0" eb="3">
      <t>ガクエンサイ</t>
    </rPh>
    <rPh sb="3" eb="5">
      <t>ガクセイ</t>
    </rPh>
    <rPh sb="5" eb="8">
      <t>ブンタンキン</t>
    </rPh>
    <phoneticPr fontId="2"/>
  </si>
  <si>
    <t>構成員援助金</t>
    <rPh sb="0" eb="3">
      <t>コウセイイン</t>
    </rPh>
    <rPh sb="3" eb="6">
      <t>エンジョキン</t>
    </rPh>
    <phoneticPr fontId="2"/>
  </si>
  <si>
    <t>協賛金</t>
    <rPh sb="0" eb="3">
      <t>キョウサンキン</t>
    </rPh>
    <phoneticPr fontId="2"/>
  </si>
  <si>
    <t>調理企画からの収入</t>
  </si>
  <si>
    <t>収入総計</t>
    <rPh sb="0" eb="2">
      <t>シュウニュウ</t>
    </rPh>
    <rPh sb="2" eb="4">
      <t>ソウケイ</t>
    </rPh>
    <phoneticPr fontId="2"/>
  </si>
  <si>
    <t>1.2.支出の部（晴天時）</t>
    <rPh sb="4" eb="6">
      <t>シシュツ</t>
    </rPh>
    <rPh sb="7" eb="8">
      <t>ブ</t>
    </rPh>
    <rPh sb="9" eb="12">
      <t>セイテンジ</t>
    </rPh>
    <phoneticPr fontId="2"/>
  </si>
  <si>
    <t>案内所
運営部会</t>
    <rPh sb="0" eb="3">
      <t>アンナイショ</t>
    </rPh>
    <rPh sb="4" eb="6">
      <t>ウンエイ</t>
    </rPh>
    <rPh sb="6" eb="8">
      <t>ブカイ</t>
    </rPh>
    <phoneticPr fontId="2"/>
  </si>
  <si>
    <t>広報
宣伝局</t>
    <rPh sb="0" eb="2">
      <t>コウホウ</t>
    </rPh>
    <rPh sb="3" eb="6">
      <t>センデンキョク</t>
    </rPh>
    <phoneticPr fontId="2"/>
  </si>
  <si>
    <t>総合
計画局</t>
    <rPh sb="0" eb="2">
      <t>ソウゴウ</t>
    </rPh>
    <rPh sb="3" eb="6">
      <t>ケイカクキョク</t>
    </rPh>
    <phoneticPr fontId="2"/>
  </si>
  <si>
    <t>消耗品器具費</t>
    <rPh sb="0" eb="3">
      <t>ショウモウヒン</t>
    </rPh>
    <rPh sb="3" eb="5">
      <t>キグ</t>
    </rPh>
    <rPh sb="5" eb="6">
      <t>ヒ</t>
    </rPh>
    <phoneticPr fontId="2"/>
  </si>
  <si>
    <t>通信費</t>
    <rPh sb="0" eb="3">
      <t>ツウシンヒ</t>
    </rPh>
    <phoneticPr fontId="2"/>
  </si>
  <si>
    <t>交通費</t>
    <rPh sb="0" eb="3">
      <t>コウツウヒ</t>
    </rPh>
    <phoneticPr fontId="2"/>
  </si>
  <si>
    <t>広告宣伝費</t>
    <rPh sb="0" eb="2">
      <t>コウコク</t>
    </rPh>
    <rPh sb="2" eb="5">
      <t>センデンヒ</t>
    </rPh>
    <phoneticPr fontId="2"/>
  </si>
  <si>
    <t>賃借料</t>
    <rPh sb="0" eb="3">
      <t>チンシャクリョウ</t>
    </rPh>
    <phoneticPr fontId="2"/>
  </si>
  <si>
    <t>外注費</t>
    <rPh sb="0" eb="3">
      <t>ガイチュウヒ</t>
    </rPh>
    <phoneticPr fontId="2"/>
  </si>
  <si>
    <t>謝礼費</t>
    <rPh sb="0" eb="2">
      <t>シャレイ</t>
    </rPh>
    <rPh sb="2" eb="3">
      <t>ヒ</t>
    </rPh>
    <phoneticPr fontId="2"/>
  </si>
  <si>
    <t>支払保険料</t>
    <rPh sb="0" eb="2">
      <t>シハライ</t>
    </rPh>
    <rPh sb="2" eb="5">
      <t>ホケンリョウ</t>
    </rPh>
    <phoneticPr fontId="2"/>
  </si>
  <si>
    <t>雑費</t>
    <rPh sb="0" eb="2">
      <t>ザッピ</t>
    </rPh>
    <phoneticPr fontId="2"/>
  </si>
  <si>
    <t>企画団体物品支給費</t>
    <rPh sb="0" eb="2">
      <t>キカク</t>
    </rPh>
    <rPh sb="2" eb="4">
      <t>ダンタイ</t>
    </rPh>
    <rPh sb="4" eb="6">
      <t>ブッピン</t>
    </rPh>
    <rPh sb="6" eb="9">
      <t>シキュウヒ</t>
    </rPh>
    <phoneticPr fontId="2"/>
  </si>
  <si>
    <t>予備費</t>
    <rPh sb="0" eb="3">
      <t>ヨビヒ</t>
    </rPh>
    <phoneticPr fontId="2"/>
  </si>
  <si>
    <t>支出総計</t>
    <rPh sb="0" eb="2">
      <t>シシュツ</t>
    </rPh>
    <rPh sb="2" eb="4">
      <t>ソウケイ</t>
    </rPh>
    <phoneticPr fontId="2"/>
  </si>
  <si>
    <t>1.3．支出の部（悪天候時）</t>
    <rPh sb="4" eb="6">
      <t>シシュツ</t>
    </rPh>
    <rPh sb="7" eb="8">
      <t>ブ</t>
    </rPh>
    <rPh sb="9" eb="12">
      <t>アクテンコウ</t>
    </rPh>
    <rPh sb="12" eb="13">
      <t>ジ</t>
    </rPh>
    <phoneticPr fontId="2"/>
  </si>
  <si>
    <t>1.4.支出の部（中止時）</t>
    <rPh sb="4" eb="6">
      <t>シシュツ</t>
    </rPh>
    <rPh sb="7" eb="8">
      <t>ブ</t>
    </rPh>
    <rPh sb="9" eb="11">
      <t>チュウシ</t>
    </rPh>
    <rPh sb="11" eb="12">
      <t>ジ</t>
    </rPh>
    <phoneticPr fontId="2"/>
  </si>
  <si>
    <t>案内所運営部会</t>
    <rPh sb="0" eb="2">
      <t>アンナイ</t>
    </rPh>
    <rPh sb="2" eb="3">
      <t>ジョ</t>
    </rPh>
    <rPh sb="3" eb="5">
      <t>ウンエイ</t>
    </rPh>
    <rPh sb="5" eb="7">
      <t>ブカイ</t>
    </rPh>
    <phoneticPr fontId="2"/>
  </si>
  <si>
    <t>総務局</t>
    <rPh sb="0" eb="2">
      <t>ソウム</t>
    </rPh>
    <rPh sb="2" eb="3">
      <t>キョク</t>
    </rPh>
    <phoneticPr fontId="2"/>
  </si>
  <si>
    <t>広報宣伝局</t>
    <rPh sb="0" eb="2">
      <t>コウホウ</t>
    </rPh>
    <rPh sb="2" eb="4">
      <t>センデン</t>
    </rPh>
    <rPh sb="4" eb="5">
      <t>キョク</t>
    </rPh>
    <phoneticPr fontId="2"/>
  </si>
  <si>
    <t>推進局</t>
    <rPh sb="0" eb="2">
      <t>スイシン</t>
    </rPh>
    <rPh sb="2" eb="3">
      <t>キョク</t>
    </rPh>
    <phoneticPr fontId="2"/>
  </si>
  <si>
    <t>情報
システム局</t>
    <rPh sb="0" eb="2">
      <t>ジョウホウ</t>
    </rPh>
    <rPh sb="7" eb="8">
      <t>キョク</t>
    </rPh>
    <phoneticPr fontId="2"/>
  </si>
  <si>
    <t>ステージ
管理局</t>
    <rPh sb="5" eb="7">
      <t>カンリ</t>
    </rPh>
    <rPh sb="7" eb="8">
      <t>キョク</t>
    </rPh>
    <phoneticPr fontId="2"/>
  </si>
  <si>
    <t>本部企画局</t>
    <rPh sb="0" eb="2">
      <t>ホンブ</t>
    </rPh>
    <rPh sb="2" eb="4">
      <t>キカク</t>
    </rPh>
    <rPh sb="4" eb="5">
      <t>キョク</t>
    </rPh>
    <phoneticPr fontId="2"/>
  </si>
  <si>
    <t>全体集計</t>
    <rPh sb="0" eb="2">
      <t>ゼンタイ</t>
    </rPh>
    <rPh sb="2" eb="4">
      <t>シュウケイ</t>
    </rPh>
    <phoneticPr fontId="2"/>
  </si>
  <si>
    <t>繰入金</t>
    <rPh sb="0" eb="2">
      <t>クリイレ</t>
    </rPh>
    <rPh sb="2" eb="3">
      <t>キン</t>
    </rPh>
    <phoneticPr fontId="2"/>
  </si>
  <si>
    <t>協賛金</t>
    <rPh sb="0" eb="2">
      <t>キョウサン</t>
    </rPh>
    <phoneticPr fontId="2"/>
  </si>
  <si>
    <t>筑波大学紫峰会基金</t>
    <rPh sb="0" eb="2">
      <t>ツクバ</t>
    </rPh>
    <rPh sb="2" eb="4">
      <t>ダイガク</t>
    </rPh>
    <rPh sb="4" eb="6">
      <t>シホウ</t>
    </rPh>
    <rPh sb="6" eb="7">
      <t>カイ</t>
    </rPh>
    <rPh sb="7" eb="9">
      <t>キキン</t>
    </rPh>
    <phoneticPr fontId="2"/>
  </si>
  <si>
    <t>茗渓会援助金</t>
    <rPh sb="0" eb="2">
      <t>メイケイ</t>
    </rPh>
    <rPh sb="2" eb="3">
      <t>カイ</t>
    </rPh>
    <rPh sb="3" eb="6">
      <t>エンジョキン</t>
    </rPh>
    <phoneticPr fontId="2"/>
  </si>
  <si>
    <t>収入合計</t>
    <rPh sb="0" eb="2">
      <t>シュウニュウ</t>
    </rPh>
    <rPh sb="2" eb="4">
      <t>ゴウケイ</t>
    </rPh>
    <phoneticPr fontId="2"/>
  </si>
  <si>
    <t>案内所運営部会</t>
    <rPh sb="0" eb="3">
      <t>アンナイジョ</t>
    </rPh>
    <rPh sb="3" eb="7">
      <t>ウンエイブカイ</t>
    </rPh>
    <phoneticPr fontId="2"/>
  </si>
  <si>
    <t>消耗品器具費</t>
    <rPh sb="0" eb="2">
      <t>ショウモウ</t>
    </rPh>
    <rPh sb="2" eb="3">
      <t>ヒン</t>
    </rPh>
    <rPh sb="3" eb="5">
      <t>キグ</t>
    </rPh>
    <rPh sb="5" eb="6">
      <t>ヒ</t>
    </rPh>
    <phoneticPr fontId="2"/>
  </si>
  <si>
    <t>企画団体物品支給費</t>
    <rPh sb="0" eb="2">
      <t>キカク</t>
    </rPh>
    <rPh sb="2" eb="4">
      <t>ダンタイ</t>
    </rPh>
    <rPh sb="4" eb="6">
      <t>ブッピン</t>
    </rPh>
    <rPh sb="6" eb="8">
      <t>シキュウ</t>
    </rPh>
    <rPh sb="8" eb="9">
      <t>ヒ</t>
    </rPh>
    <phoneticPr fontId="2"/>
  </si>
  <si>
    <t>当期繰越金</t>
    <phoneticPr fontId="2"/>
  </si>
  <si>
    <t>支出合計</t>
    <rPh sb="0" eb="2">
      <t>シシュツ</t>
    </rPh>
    <rPh sb="2" eb="4">
      <t>ゴウケイ</t>
    </rPh>
    <phoneticPr fontId="2"/>
  </si>
  <si>
    <t>※以下、昨年度に比べ一割以上の変動があるとき、「大幅に～」と表現する</t>
    <rPh sb="1" eb="3">
      <t>イカ</t>
    </rPh>
    <rPh sb="4" eb="7">
      <t>サクネンド</t>
    </rPh>
    <rPh sb="8" eb="9">
      <t>クラ</t>
    </rPh>
    <rPh sb="10" eb="12">
      <t>イチワリ</t>
    </rPh>
    <rPh sb="12" eb="14">
      <t>イジョウ</t>
    </rPh>
    <rPh sb="15" eb="17">
      <t>ヘンドウ</t>
    </rPh>
    <rPh sb="24" eb="26">
      <t>オオハバ</t>
    </rPh>
    <rPh sb="30" eb="32">
      <t>ヒョウゲン</t>
    </rPh>
    <phoneticPr fontId="2"/>
  </si>
  <si>
    <t>2019年度予算</t>
    <rPh sb="4" eb="6">
      <t>ネンド</t>
    </rPh>
    <rPh sb="6" eb="8">
      <t>ヨサン</t>
    </rPh>
    <phoneticPr fontId="2"/>
  </si>
  <si>
    <t>2018年度決算</t>
    <rPh sb="4" eb="6">
      <t>ネンド</t>
    </rPh>
    <rPh sb="6" eb="8">
      <t>ケッサン</t>
    </rPh>
    <phoneticPr fontId="2"/>
  </si>
  <si>
    <t>(2019年度予算)ー(2018年度決算)</t>
    <rPh sb="5" eb="7">
      <t>ネンド</t>
    </rPh>
    <rPh sb="7" eb="9">
      <t>ヨサン</t>
    </rPh>
    <rPh sb="16" eb="18">
      <t>ネンド</t>
    </rPh>
    <rPh sb="18" eb="20">
      <t>ケッサン</t>
    </rPh>
    <phoneticPr fontId="2"/>
  </si>
  <si>
    <t>構成員援助金</t>
    <rPh sb="0" eb="3">
      <t>コウセイイン</t>
    </rPh>
    <rPh sb="3" eb="5">
      <t>エンジョ</t>
    </rPh>
    <rPh sb="5" eb="6">
      <t>キン</t>
    </rPh>
    <phoneticPr fontId="2"/>
  </si>
  <si>
    <t>茗溪会援助金</t>
    <rPh sb="0" eb="3">
      <t>メイケイカイ</t>
    </rPh>
    <rPh sb="3" eb="6">
      <t>エンジョキン</t>
    </rPh>
    <phoneticPr fontId="2"/>
  </si>
  <si>
    <t>収入の部比較詳細</t>
    <rPh sb="0" eb="2">
      <t>シュウニュウ</t>
    </rPh>
    <rPh sb="3" eb="4">
      <t>ブ</t>
    </rPh>
    <rPh sb="4" eb="6">
      <t>ヒカク</t>
    </rPh>
    <rPh sb="6" eb="8">
      <t>ショウサイ</t>
    </rPh>
    <phoneticPr fontId="2"/>
  </si>
  <si>
    <t>大幅に増額</t>
    <rPh sb="0" eb="2">
      <t>オオハバ</t>
    </rPh>
    <rPh sb="3" eb="5">
      <t>ゾウガク</t>
    </rPh>
    <phoneticPr fontId="2"/>
  </si>
  <si>
    <t>昨年度は一昨年からの繰入金が少なかったため</t>
    <rPh sb="0" eb="3">
      <t>サクネンド</t>
    </rPh>
    <rPh sb="4" eb="7">
      <t>オトトシ</t>
    </rPh>
    <rPh sb="10" eb="12">
      <t>クリイレ</t>
    </rPh>
    <rPh sb="12" eb="13">
      <t>キン</t>
    </rPh>
    <rPh sb="14" eb="15">
      <t>スク</t>
    </rPh>
    <phoneticPr fontId="2"/>
  </si>
  <si>
    <t>変化なし</t>
    <rPh sb="0" eb="2">
      <t>ヘンカ</t>
    </rPh>
    <phoneticPr fontId="2"/>
  </si>
  <si>
    <t>減額</t>
    <rPh sb="0" eb="2">
      <t>ゲンガク</t>
    </rPh>
    <phoneticPr fontId="2"/>
  </si>
  <si>
    <t>今年度の新入生数から算出</t>
    <rPh sb="0" eb="3">
      <t>コンネンド</t>
    </rPh>
    <rPh sb="4" eb="7">
      <t>シンニュウセイ</t>
    </rPh>
    <rPh sb="7" eb="8">
      <t>スウ</t>
    </rPh>
    <rPh sb="10" eb="12">
      <t>サンシュツ</t>
    </rPh>
    <phoneticPr fontId="2"/>
  </si>
  <si>
    <t>昨年度は茗渓会援助金を申請しなかったため</t>
    <rPh sb="0" eb="3">
      <t>サクネンド</t>
    </rPh>
    <rPh sb="4" eb="6">
      <t>メイケイ</t>
    </rPh>
    <rPh sb="6" eb="7">
      <t>カイ</t>
    </rPh>
    <rPh sb="7" eb="10">
      <t>エンジョキン</t>
    </rPh>
    <rPh sb="11" eb="13">
      <t>シンセイ</t>
    </rPh>
    <phoneticPr fontId="2"/>
  </si>
  <si>
    <t>(2019年度予算)－(2018年度決算)</t>
    <rPh sb="5" eb="7">
      <t>ネンド</t>
    </rPh>
    <rPh sb="7" eb="9">
      <t>ヨサン</t>
    </rPh>
    <rPh sb="16" eb="18">
      <t>ネンド</t>
    </rPh>
    <rPh sb="18" eb="20">
      <t>ケッサン</t>
    </rPh>
    <phoneticPr fontId="2"/>
  </si>
  <si>
    <t>支出の部比較詳細</t>
    <rPh sb="0" eb="2">
      <t>シシュツ</t>
    </rPh>
    <rPh sb="3" eb="4">
      <t>ブ</t>
    </rPh>
    <rPh sb="4" eb="6">
      <t>ヒカク</t>
    </rPh>
    <rPh sb="6" eb="8">
      <t>ショウサイ</t>
    </rPh>
    <phoneticPr fontId="2"/>
  </si>
  <si>
    <t>増額</t>
    <rPh sb="0" eb="2">
      <t>ゾウガク</t>
    </rPh>
    <phoneticPr fontId="2"/>
  </si>
  <si>
    <t>案内所
運営部会</t>
    <rPh sb="0" eb="2">
      <t>アンナイ</t>
    </rPh>
    <rPh sb="2" eb="3">
      <t>ショ</t>
    </rPh>
    <rPh sb="4" eb="6">
      <t>ウンエイ</t>
    </rPh>
    <rPh sb="6" eb="8">
      <t>ブカイ</t>
    </rPh>
    <phoneticPr fontId="2"/>
  </si>
  <si>
    <t>調理企画からの収入</t>
    <rPh sb="0" eb="2">
      <t>チョウリ</t>
    </rPh>
    <rPh sb="2" eb="4">
      <t>キカク</t>
    </rPh>
    <rPh sb="7" eb="9">
      <t>シュウニュウ</t>
    </rPh>
    <phoneticPr fontId="2"/>
  </si>
  <si>
    <t>※繰入金</t>
    <rPh sb="1" eb="4">
      <t>クリイレキン</t>
    </rPh>
    <phoneticPr fontId="2"/>
  </si>
  <si>
    <t>昨年度の繰越金である。</t>
    <rPh sb="0" eb="3">
      <t>サクネンド</t>
    </rPh>
    <rPh sb="4" eb="7">
      <t>クリコシキン</t>
    </rPh>
    <phoneticPr fontId="2"/>
  </si>
  <si>
    <t>※利息</t>
    <rPh sb="1" eb="3">
      <t>リソク</t>
    </rPh>
    <phoneticPr fontId="2"/>
  </si>
  <si>
    <t>過去2年分の決算資料より予測した。</t>
    <rPh sb="0" eb="2">
      <t>カコ</t>
    </rPh>
    <rPh sb="3" eb="5">
      <t>ネンブン</t>
    </rPh>
    <rPh sb="6" eb="8">
      <t>ケッサン</t>
    </rPh>
    <rPh sb="8" eb="10">
      <t>シリョウ</t>
    </rPh>
    <rPh sb="12" eb="14">
      <t>ヨソク</t>
    </rPh>
    <phoneticPr fontId="2"/>
  </si>
  <si>
    <t>※学園祭学生分担金</t>
    <rPh sb="1" eb="4">
      <t>ガクエンサイ</t>
    </rPh>
    <rPh sb="4" eb="6">
      <t>ガクセイ</t>
    </rPh>
    <rPh sb="6" eb="9">
      <t>ブンタンキン</t>
    </rPh>
    <phoneticPr fontId="2"/>
  </si>
  <si>
    <t>以下のように算出している。</t>
    <rPh sb="0" eb="2">
      <t>イカ</t>
    </rPh>
    <rPh sb="6" eb="8">
      <t>サンシュツ</t>
    </rPh>
    <phoneticPr fontId="2"/>
  </si>
  <si>
    <t>※構成員援助金</t>
    <rPh sb="1" eb="4">
      <t>コウセイイン</t>
    </rPh>
    <rPh sb="4" eb="7">
      <t>エンジョキン</t>
    </rPh>
    <phoneticPr fontId="2"/>
  </si>
  <si>
    <t>　1）教職員・事務員部門</t>
    <rPh sb="3" eb="6">
      <t>キョウショクイン</t>
    </rPh>
    <rPh sb="7" eb="10">
      <t>ジムイン</t>
    </rPh>
    <rPh sb="10" eb="12">
      <t>ブモン</t>
    </rPh>
    <phoneticPr fontId="2"/>
  </si>
  <si>
    <t>［参考資料①］</t>
    <rPh sb="1" eb="3">
      <t>サンコウ</t>
    </rPh>
    <rPh sb="3" eb="5">
      <t>シリョウ</t>
    </rPh>
    <phoneticPr fontId="2"/>
  </si>
  <si>
    <t>年度</t>
    <rPh sb="0" eb="2">
      <t>ネンド</t>
    </rPh>
    <phoneticPr fontId="2"/>
  </si>
  <si>
    <t>　2）院生部門</t>
    <rPh sb="3" eb="5">
      <t>インセイ</t>
    </rPh>
    <rPh sb="5" eb="7">
      <t>ブモン</t>
    </rPh>
    <phoneticPr fontId="2"/>
  </si>
  <si>
    <t>※協賛金</t>
    <rPh sb="1" eb="4">
      <t>キョウサンキン</t>
    </rPh>
    <phoneticPr fontId="2"/>
  </si>
  <si>
    <t>　1）パンフレット協賛</t>
    <rPh sb="9" eb="11">
      <t>キョウサン</t>
    </rPh>
    <phoneticPr fontId="2"/>
  </si>
  <si>
    <t>［参考資料②］</t>
    <rPh sb="1" eb="3">
      <t>サンコウ</t>
    </rPh>
    <rPh sb="3" eb="5">
      <t>シリョウ</t>
    </rPh>
    <phoneticPr fontId="2"/>
  </si>
  <si>
    <t>総数</t>
  </si>
  <si>
    <t>合計</t>
  </si>
  <si>
    <t>２）ステージ協賛</t>
    <rPh sb="6" eb="8">
      <t>キョウサン</t>
    </rPh>
    <phoneticPr fontId="2"/>
  </si>
  <si>
    <t>今年度は、UNITEDステージのみで協賛を行う。</t>
    <rPh sb="0" eb="1">
      <t>イマ</t>
    </rPh>
    <phoneticPr fontId="2"/>
  </si>
  <si>
    <t>以上のことから、今年度の渉外局の収入予測詳細は以下のとおりである。</t>
    <rPh sb="0" eb="2">
      <t>イジョウ</t>
    </rPh>
    <rPh sb="8" eb="11">
      <t>コンネンド</t>
    </rPh>
    <rPh sb="12" eb="14">
      <t>ショウガイ</t>
    </rPh>
    <rPh sb="14" eb="15">
      <t>キョク</t>
    </rPh>
    <rPh sb="16" eb="18">
      <t>シュウニュウ</t>
    </rPh>
    <rPh sb="18" eb="20">
      <t>ヨソク</t>
    </rPh>
    <rPh sb="20" eb="22">
      <t>ショウサイ</t>
    </rPh>
    <rPh sb="23" eb="25">
      <t>イカ</t>
    </rPh>
    <phoneticPr fontId="2"/>
  </si>
  <si>
    <t>協賛形態</t>
    <rPh sb="0" eb="2">
      <t>キョウサン</t>
    </rPh>
    <rPh sb="2" eb="4">
      <t>ケイタイ</t>
    </rPh>
    <phoneticPr fontId="2"/>
  </si>
  <si>
    <t>予想収入金額</t>
    <rPh sb="0" eb="2">
      <t>ヨソウ</t>
    </rPh>
    <rPh sb="2" eb="4">
      <t>シュウニュウ</t>
    </rPh>
    <rPh sb="4" eb="6">
      <t>キンガク</t>
    </rPh>
    <phoneticPr fontId="2"/>
  </si>
  <si>
    <t>合計</t>
    <rPh sb="0" eb="2">
      <t>ゴウケイ</t>
    </rPh>
    <phoneticPr fontId="2"/>
  </si>
  <si>
    <t>※調理企画からの収入</t>
    <rPh sb="1" eb="3">
      <t>チョウリ</t>
    </rPh>
    <rPh sb="3" eb="5">
      <t>キカク</t>
    </rPh>
    <rPh sb="8" eb="10">
      <t>シュウニュウ</t>
    </rPh>
    <phoneticPr fontId="2"/>
  </si>
  <si>
    <t>今年度は調理企画からそれぞれ500円ずつ集める。</t>
    <rPh sb="0" eb="3">
      <t>コンネンド</t>
    </rPh>
    <rPh sb="4" eb="6">
      <t>チョウリ</t>
    </rPh>
    <rPh sb="6" eb="8">
      <t>キカク</t>
    </rPh>
    <rPh sb="17" eb="18">
      <t>エン</t>
    </rPh>
    <rPh sb="20" eb="21">
      <t>アツ</t>
    </rPh>
    <phoneticPr fontId="2"/>
  </si>
  <si>
    <t>収入予測は以下のように算出している。</t>
    <rPh sb="0" eb="2">
      <t>シュウニュウ</t>
    </rPh>
    <rPh sb="2" eb="4">
      <t>ヨソク</t>
    </rPh>
    <rPh sb="5" eb="7">
      <t>イカ</t>
    </rPh>
    <rPh sb="11" eb="13">
      <t>サンシュツ</t>
    </rPh>
    <phoneticPr fontId="2"/>
  </si>
  <si>
    <t>委員長団</t>
    <rPh sb="0" eb="4">
      <t>イインチョウダン</t>
    </rPh>
    <phoneticPr fontId="2"/>
  </si>
  <si>
    <t>科目</t>
  </si>
  <si>
    <t>番号</t>
  </si>
  <si>
    <t>摘要</t>
  </si>
  <si>
    <t>単価</t>
  </si>
  <si>
    <t>数量</t>
  </si>
  <si>
    <t>単位</t>
  </si>
  <si>
    <t>金額</t>
  </si>
  <si>
    <t>詳細</t>
  </si>
  <si>
    <t>通信費</t>
  </si>
  <si>
    <t>小型無線機・イヤフォンマイク返送料</t>
    <phoneticPr fontId="2"/>
  </si>
  <si>
    <t>回</t>
  </si>
  <si>
    <t>小型無線機・イヤフォンマイク返送料（リハーサル分）</t>
    <phoneticPr fontId="2"/>
  </si>
  <si>
    <t>通信費 小計</t>
    <phoneticPr fontId="2"/>
  </si>
  <si>
    <t>式</t>
    <rPh sb="0" eb="1">
      <t>シキ</t>
    </rPh>
    <phoneticPr fontId="2"/>
  </si>
  <si>
    <t>賃借料</t>
  </si>
  <si>
    <t>無線機レンタル代</t>
    <rPh sb="0" eb="3">
      <t>ムセンキ</t>
    </rPh>
    <rPh sb="7" eb="8">
      <t>ダイ</t>
    </rPh>
    <phoneticPr fontId="13"/>
  </si>
  <si>
    <t>個</t>
    <rPh sb="0" eb="1">
      <t>コ</t>
    </rPh>
    <phoneticPr fontId="13"/>
  </si>
  <si>
    <t>無線機(リハーサル用)　レンタル代</t>
    <rPh sb="0" eb="3">
      <t>ムセンキ</t>
    </rPh>
    <rPh sb="9" eb="10">
      <t>ヨウ</t>
    </rPh>
    <rPh sb="16" eb="17">
      <t>ダイ</t>
    </rPh>
    <phoneticPr fontId="13"/>
  </si>
  <si>
    <t>賃借料 小計</t>
    <phoneticPr fontId="2"/>
  </si>
  <si>
    <t>雑費</t>
  </si>
  <si>
    <t>小型無線機・イヤフォンマイク振込手数料</t>
    <phoneticPr fontId="2"/>
  </si>
  <si>
    <t>振込みにかかる費用</t>
    <rPh sb="0" eb="2">
      <t>フリコ</t>
    </rPh>
    <rPh sb="7" eb="9">
      <t>ヒヨウ</t>
    </rPh>
    <phoneticPr fontId="2"/>
  </si>
  <si>
    <t>小型無線機・イヤフォンマイク振込手数料(リハーサル分)</t>
    <phoneticPr fontId="2"/>
  </si>
  <si>
    <t>雑費 小計</t>
    <phoneticPr fontId="2"/>
  </si>
  <si>
    <t>調査専門部会</t>
    <rPh sb="0" eb="2">
      <t>チョウサ</t>
    </rPh>
    <rPh sb="2" eb="4">
      <t>センモン</t>
    </rPh>
    <rPh sb="4" eb="6">
      <t>ブカイ</t>
    </rPh>
    <phoneticPr fontId="2"/>
  </si>
  <si>
    <t>ブラックライトペン</t>
    <phoneticPr fontId="2"/>
  </si>
  <si>
    <t>本</t>
    <rPh sb="0" eb="1">
      <t>ホン</t>
    </rPh>
    <phoneticPr fontId="2"/>
  </si>
  <si>
    <t>消耗品器具費 小計</t>
    <rPh sb="0" eb="6">
      <t>ショウモウヒンキグヒ</t>
    </rPh>
    <phoneticPr fontId="2"/>
  </si>
  <si>
    <t>webアンケート景品送料</t>
  </si>
  <si>
    <t>Webアンケートの回答者に抽選で送る景品の送料</t>
    <phoneticPr fontId="2"/>
  </si>
  <si>
    <t>のぼりポール</t>
  </si>
  <si>
    <t>個</t>
  </si>
  <si>
    <t>消耗品器具費</t>
    <rPh sb="0" eb="6">
      <t>ショウモウヒンキグヒ</t>
    </rPh>
    <phoneticPr fontId="2"/>
  </si>
  <si>
    <t>のぼり台・ポール</t>
  </si>
  <si>
    <t>横断幕</t>
    <phoneticPr fontId="2"/>
  </si>
  <si>
    <t>のぼり外注費</t>
  </si>
  <si>
    <t>ガイドラインマニュアル製本費</t>
  </si>
  <si>
    <t>冊</t>
  </si>
  <si>
    <t>消耗品器具費 小計</t>
    <rPh sb="0" eb="2">
      <t>ショウモウ</t>
    </rPh>
    <rPh sb="2" eb="3">
      <t>ヒン</t>
    </rPh>
    <rPh sb="3" eb="5">
      <t>キグ</t>
    </rPh>
    <rPh sb="5" eb="6">
      <t>ヒ</t>
    </rPh>
    <phoneticPr fontId="2"/>
  </si>
  <si>
    <t>のぼり台・ポール送料</t>
  </si>
  <si>
    <t>通信費 小計</t>
    <rPh sb="0" eb="2">
      <t>ツウシン</t>
    </rPh>
    <phoneticPr fontId="2"/>
  </si>
  <si>
    <t>謝礼費</t>
  </si>
  <si>
    <t>式</t>
    <rPh sb="0" eb="1">
      <t>シキ</t>
    </rPh>
    <phoneticPr fontId="13"/>
  </si>
  <si>
    <t>謝礼費</t>
    <phoneticPr fontId="13"/>
  </si>
  <si>
    <t>テーマソング収録費</t>
    <rPh sb="6" eb="8">
      <t>シュウロク</t>
    </rPh>
    <rPh sb="8" eb="9">
      <t>ヒ</t>
    </rPh>
    <phoneticPr fontId="13"/>
  </si>
  <si>
    <t>謝礼費 小計</t>
    <rPh sb="0" eb="2">
      <t>シャレイ</t>
    </rPh>
    <phoneticPr fontId="2"/>
  </si>
  <si>
    <t>財務局</t>
  </si>
  <si>
    <t>支払保険料</t>
  </si>
  <si>
    <t>施設所有者・管理賠償責任保険（横断幕）</t>
  </si>
  <si>
    <t>式</t>
  </si>
  <si>
    <t>筑波大学周辺の歩道橋に設置する、学実委所有の横断幕を対象とする保険の保険料</t>
    <rPh sb="16" eb="17">
      <t>ガク</t>
    </rPh>
    <rPh sb="17" eb="19">
      <t>ジツイ</t>
    </rPh>
    <phoneticPr fontId="2"/>
  </si>
  <si>
    <t>施設所有者・管理賠償責任保険</t>
  </si>
  <si>
    <t>来場者やその所持品に対し運営側の不手際によって発生した賠償責任を対象とする保険の保険料</t>
  </si>
  <si>
    <t>生産物賠償責任保険</t>
  </si>
  <si>
    <t>学園祭で販売された飲食物が原因で発生した賠償責任を対象とする保険の保険料</t>
  </si>
  <si>
    <t>動産総合保険</t>
  </si>
  <si>
    <t>学内外から借用する機材の破損を対象とする保険の保険料</t>
  </si>
  <si>
    <t>普通傷害保険</t>
  </si>
  <si>
    <t>支払保険料 小計</t>
    <phoneticPr fontId="2"/>
  </si>
  <si>
    <t>企画団体物品支給費</t>
  </si>
  <si>
    <t>企画団体物品支給制度に使用するため</t>
  </si>
  <si>
    <t>企画団体物品支給費 小計</t>
    <phoneticPr fontId="2"/>
  </si>
  <si>
    <t>振替手数料</t>
    <rPh sb="0" eb="2">
      <t>フリカエ</t>
    </rPh>
    <rPh sb="2" eb="5">
      <t>テスウリョウ</t>
    </rPh>
    <phoneticPr fontId="2"/>
  </si>
  <si>
    <t>回</t>
    <rPh sb="0" eb="1">
      <t>カイ</t>
    </rPh>
    <phoneticPr fontId="2"/>
  </si>
  <si>
    <t>雑費 小計</t>
    <rPh sb="0" eb="2">
      <t>ザッピ</t>
    </rPh>
    <phoneticPr fontId="2"/>
  </si>
  <si>
    <t>予備費 小計</t>
    <phoneticPr fontId="2"/>
  </si>
  <si>
    <t>広報宣伝局</t>
    <rPh sb="0" eb="2">
      <t>コウホウ</t>
    </rPh>
    <rPh sb="2" eb="5">
      <t>センデンキョク</t>
    </rPh>
    <phoneticPr fontId="2"/>
  </si>
  <si>
    <t>消耗品器具費</t>
    <phoneticPr fontId="2"/>
  </si>
  <si>
    <t>看板を作成するため</t>
    <rPh sb="0" eb="2">
      <t>カンバン</t>
    </rPh>
    <rPh sb="3" eb="5">
      <t>サクセイ</t>
    </rPh>
    <phoneticPr fontId="13"/>
  </si>
  <si>
    <t>消耗品器具費 小計</t>
    <phoneticPr fontId="2"/>
  </si>
  <si>
    <t>通信費</t>
    <rPh sb="0" eb="3">
      <t>ツウシンヒ</t>
    </rPh>
    <phoneticPr fontId="13"/>
  </si>
  <si>
    <t>ポスター送付費</t>
    <phoneticPr fontId="13"/>
  </si>
  <si>
    <t>関係校への筑波大学学園祭の周知のため（定形外郵便物・100g）</t>
    <phoneticPr fontId="13"/>
  </si>
  <si>
    <t>駅にポスターを送付するため（エキスプレス広告・ゆうパック・100サイズ・関東）</t>
    <rPh sb="7" eb="9">
      <t>ソウフ</t>
    </rPh>
    <phoneticPr fontId="2"/>
  </si>
  <si>
    <t>交通費</t>
    <rPh sb="0" eb="3">
      <t>コウツウヒ</t>
    </rPh>
    <phoneticPr fontId="13"/>
  </si>
  <si>
    <t>ポスター貼り回りの際に実行委員の車を使用するため</t>
    <rPh sb="11" eb="13">
      <t>ジッコウ</t>
    </rPh>
    <phoneticPr fontId="2"/>
  </si>
  <si>
    <t>交通費 小計</t>
    <phoneticPr fontId="2"/>
  </si>
  <si>
    <t>広告宣伝費</t>
    <rPh sb="0" eb="2">
      <t>コウコク</t>
    </rPh>
    <rPh sb="2" eb="5">
      <t>センデンヒ</t>
    </rPh>
    <phoneticPr fontId="13"/>
  </si>
  <si>
    <t>オフィシャルポスター印刷費</t>
    <phoneticPr fontId="13"/>
  </si>
  <si>
    <t>オフィシャルポスター(プリントパック　A2マット　135kg 片面４色　400部)を印刷するため</t>
    <phoneticPr fontId="2"/>
  </si>
  <si>
    <t>オフィシャルポスター印刷費</t>
    <phoneticPr fontId="2"/>
  </si>
  <si>
    <t>オフィシャルポスター(プリントパック　A4 マット　135kg 片面４色　100部)を印刷するため</t>
    <phoneticPr fontId="13"/>
  </si>
  <si>
    <t>駅ポスター印刷費</t>
    <phoneticPr fontId="2"/>
  </si>
  <si>
    <t>駅に掲示するポスター(B1コート73kg 片面４色10部)を印刷するため　</t>
    <rPh sb="2" eb="4">
      <t>ケイジ</t>
    </rPh>
    <phoneticPr fontId="2"/>
  </si>
  <si>
    <t>横断幕日付部分の印刷費(70cm×65cm)</t>
    <phoneticPr fontId="13"/>
  </si>
  <si>
    <t>枚</t>
    <rPh sb="0" eb="1">
      <t>マイ</t>
    </rPh>
    <phoneticPr fontId="13"/>
  </si>
  <si>
    <t>横断幕の日程を変更するため</t>
    <phoneticPr fontId="2"/>
  </si>
  <si>
    <t>懸垂幕日付部分の印刷費(55cm×50cm)</t>
    <phoneticPr fontId="13"/>
  </si>
  <si>
    <t>懸垂幕の日程を変更するため</t>
  </si>
  <si>
    <t>ビラ配り申請費</t>
  </si>
  <si>
    <t>名</t>
    <rPh sb="0" eb="1">
      <t>メイ</t>
    </rPh>
    <phoneticPr fontId="13"/>
  </si>
  <si>
    <t>5人×3日ビラ配りを行う際に市役所から請求されるため</t>
    <phoneticPr fontId="2"/>
  </si>
  <si>
    <t>駅ポスター掲示費</t>
    <phoneticPr fontId="13"/>
  </si>
  <si>
    <t>茨城県全体及び千葉県の一部へ周知のため（エキスプレス広告・B1・7日・取り扱い手数料込）</t>
    <phoneticPr fontId="2"/>
  </si>
  <si>
    <t>オフィシャルパンフレット印刷費</t>
    <rPh sb="14" eb="15">
      <t>ヒ</t>
    </rPh>
    <phoneticPr fontId="13"/>
  </si>
  <si>
    <t>来場者に配布するため</t>
    <rPh sb="0" eb="2">
      <t xml:space="preserve">ライジョウ </t>
    </rPh>
    <rPh sb="2" eb="3">
      <t xml:space="preserve">モノ </t>
    </rPh>
    <rPh sb="4" eb="6">
      <t xml:space="preserve">ハイフ </t>
    </rPh>
    <phoneticPr fontId="13"/>
  </si>
  <si>
    <t>地図の印刷費</t>
    <rPh sb="5" eb="6">
      <t>ヒ</t>
    </rPh>
    <phoneticPr fontId="13"/>
  </si>
  <si>
    <t>来場者が円滑に移動できるようにするため(モノクロ3000部)</t>
    <rPh sb="0" eb="1">
      <t xml:space="preserve">ライジョウ </t>
    </rPh>
    <rPh sb="2" eb="3">
      <t xml:space="preserve">モノ </t>
    </rPh>
    <rPh sb="4" eb="6">
      <t xml:space="preserve">エンカツ </t>
    </rPh>
    <rPh sb="7" eb="9">
      <t xml:space="preserve">イドウ </t>
    </rPh>
    <phoneticPr fontId="13"/>
  </si>
  <si>
    <t>広告宣伝費 小計</t>
  </si>
  <si>
    <t>賃借料</t>
    <rPh sb="0" eb="3">
      <t>チンシャクリョウ</t>
    </rPh>
    <phoneticPr fontId="13"/>
  </si>
  <si>
    <t>会場内放送設置レンタル(当日放送機材設置)</t>
    <phoneticPr fontId="13"/>
  </si>
  <si>
    <t>当日案内所から放送するため</t>
    <rPh sb="0" eb="2">
      <t xml:space="preserve">トウジツ </t>
    </rPh>
    <phoneticPr fontId="13"/>
  </si>
  <si>
    <t>賃借料 小計</t>
    <rPh sb="0" eb="3">
      <t>チンシャクリョウ</t>
    </rPh>
    <phoneticPr fontId="2"/>
  </si>
  <si>
    <t>謝礼費</t>
    <rPh sb="0" eb="2">
      <t>シャレイ</t>
    </rPh>
    <rPh sb="2" eb="3">
      <t>ヒ</t>
    </rPh>
    <phoneticPr fontId="13"/>
  </si>
  <si>
    <t>テーマ考案者への謝礼費</t>
    <rPh sb="10" eb="11">
      <t>ヒ</t>
    </rPh>
    <phoneticPr fontId="13"/>
  </si>
  <si>
    <t>マスコットキャラクター考案者への謝礼費</t>
    <rPh sb="18" eb="19">
      <t>ヒ</t>
    </rPh>
    <phoneticPr fontId="13"/>
  </si>
  <si>
    <t>謝礼費 小計</t>
  </si>
  <si>
    <t>雑費</t>
    <rPh sb="0" eb="2">
      <t>ザッピ</t>
    </rPh>
    <phoneticPr fontId="13"/>
  </si>
  <si>
    <t>パンフレット印刷費用の振込手数料</t>
    <rPh sb="13" eb="16">
      <t>テスウリョウ</t>
    </rPh>
    <phoneticPr fontId="13"/>
  </si>
  <si>
    <t>駅ポスター掲示費振込手数料</t>
    <phoneticPr fontId="13"/>
  </si>
  <si>
    <t>雑費 小計</t>
  </si>
  <si>
    <t>協賛依頼文書送料(一般・物品)</t>
    <rPh sb="12" eb="14">
      <t>ブッピン</t>
    </rPh>
    <phoneticPr fontId="2"/>
  </si>
  <si>
    <t>依頼文書などを郵送する際の送料</t>
    <rPh sb="11" eb="12">
      <t>サイ</t>
    </rPh>
    <rPh sb="13" eb="15">
      <t>ソウリョウ</t>
    </rPh>
    <phoneticPr fontId="2"/>
  </si>
  <si>
    <t>請求書送料(一般)</t>
    <rPh sb="6" eb="8">
      <t>イッパン</t>
    </rPh>
    <phoneticPr fontId="2"/>
  </si>
  <si>
    <t>お礼文書送料(一般・物品)</t>
    <rPh sb="7" eb="9">
      <t>イッパン</t>
    </rPh>
    <rPh sb="10" eb="12">
      <t>ブッピン</t>
    </rPh>
    <phoneticPr fontId="2"/>
  </si>
  <si>
    <t>協賛物品送料(学実委負担分・物品)</t>
    <phoneticPr fontId="2"/>
  </si>
  <si>
    <t>式</t>
    <phoneticPr fontId="2"/>
  </si>
  <si>
    <t>交通費</t>
  </si>
  <si>
    <t>交通費</t>
    <phoneticPr fontId="2"/>
  </si>
  <si>
    <t>企業を訪問し、協賛活動をする際の交通費</t>
    <rPh sb="7" eb="9">
      <t>キョウサン</t>
    </rPh>
    <rPh sb="9" eb="11">
      <t>カツドウ</t>
    </rPh>
    <phoneticPr fontId="2"/>
  </si>
  <si>
    <t>協賛寄付金振込手数料(学実委負担分・一般)</t>
    <rPh sb="11" eb="12">
      <t>ガク</t>
    </rPh>
    <rPh sb="12" eb="14">
      <t>ジツイ</t>
    </rPh>
    <rPh sb="14" eb="17">
      <t>フタンブン</t>
    </rPh>
    <rPh sb="18" eb="20">
      <t>イッパン</t>
    </rPh>
    <phoneticPr fontId="2"/>
  </si>
  <si>
    <t>他銀行から渉外局の口座に振り込む際の手数料</t>
    <rPh sb="7" eb="8">
      <t>キョク</t>
    </rPh>
    <phoneticPr fontId="2"/>
  </si>
  <si>
    <t>消耗品器具費</t>
    <rPh sb="0" eb="1">
      <t>ショウモ</t>
    </rPh>
    <phoneticPr fontId="13"/>
  </si>
  <si>
    <t>給湯室ネット(50枚)</t>
    <rPh sb="0" eb="3">
      <t>キュウトウシt</t>
    </rPh>
    <rPh sb="9" eb="10">
      <t>マ</t>
    </rPh>
    <phoneticPr fontId="13"/>
  </si>
  <si>
    <t>袋</t>
    <phoneticPr fontId="13"/>
  </si>
  <si>
    <t>水道保護のため</t>
    <rPh sb="0" eb="1">
      <t>スイドウホ</t>
    </rPh>
    <phoneticPr fontId="13"/>
  </si>
  <si>
    <t>消耗品器具費</t>
    <rPh sb="0" eb="2">
      <t>ショウモウ</t>
    </rPh>
    <rPh sb="2" eb="3">
      <t>ヒン</t>
    </rPh>
    <rPh sb="3" eb="5">
      <t>キグ</t>
    </rPh>
    <rPh sb="5" eb="6">
      <t>ヒ</t>
    </rPh>
    <phoneticPr fontId="13"/>
  </si>
  <si>
    <t>短ニップル</t>
    <rPh sb="0" eb="1">
      <t>タン</t>
    </rPh>
    <phoneticPr fontId="13"/>
  </si>
  <si>
    <t>空気調整器</t>
    <rPh sb="0" eb="2">
      <t>クウキ</t>
    </rPh>
    <rPh sb="2" eb="4">
      <t>チョウセイ</t>
    </rPh>
    <rPh sb="4" eb="5">
      <t>キ</t>
    </rPh>
    <phoneticPr fontId="13"/>
  </si>
  <si>
    <t>シールテープ</t>
    <phoneticPr fontId="13"/>
  </si>
  <si>
    <t>巻</t>
    <rPh sb="0" eb="1">
      <t>マ</t>
    </rPh>
    <phoneticPr fontId="13"/>
  </si>
  <si>
    <t>短ニップルを使う際セットで必要なため</t>
    <rPh sb="0" eb="1">
      <t>タン</t>
    </rPh>
    <rPh sb="6" eb="7">
      <t>ツカ</t>
    </rPh>
    <rPh sb="8" eb="9">
      <t>サイ</t>
    </rPh>
    <rPh sb="13" eb="15">
      <t>ヒツヨウ</t>
    </rPh>
    <phoneticPr fontId="13"/>
  </si>
  <si>
    <t>本</t>
    <rPh sb="0" eb="1">
      <t>ホン</t>
    </rPh>
    <phoneticPr fontId="13"/>
  </si>
  <si>
    <t>数が不足しているため</t>
    <rPh sb="0" eb="1">
      <t>カズ</t>
    </rPh>
    <rPh sb="2" eb="4">
      <t>フソク</t>
    </rPh>
    <phoneticPr fontId="13"/>
  </si>
  <si>
    <t>オスバンS(消毒液) 600mL</t>
    <rPh sb="6" eb="8">
      <t>ショウドク</t>
    </rPh>
    <rPh sb="8" eb="9">
      <t>エキ</t>
    </rPh>
    <phoneticPr fontId="13"/>
  </si>
  <si>
    <t>手の消毒液として配布するため</t>
    <rPh sb="0" eb="1">
      <t>テ</t>
    </rPh>
    <rPh sb="2" eb="4">
      <t>ショウドク</t>
    </rPh>
    <rPh sb="4" eb="5">
      <t>エキ</t>
    </rPh>
    <rPh sb="8" eb="10">
      <t>ハイフ</t>
    </rPh>
    <phoneticPr fontId="13"/>
  </si>
  <si>
    <t>ピューラックス(消毒液)600mL</t>
    <rPh sb="8" eb="10">
      <t>ショウドク</t>
    </rPh>
    <rPh sb="10" eb="11">
      <t>エキ</t>
    </rPh>
    <phoneticPr fontId="13"/>
  </si>
  <si>
    <t>調理器具等の消毒液として配布するため</t>
    <rPh sb="0" eb="2">
      <t>チョウリ</t>
    </rPh>
    <rPh sb="2" eb="4">
      <t>キグ</t>
    </rPh>
    <rPh sb="4" eb="5">
      <t>トウ</t>
    </rPh>
    <rPh sb="6" eb="8">
      <t>ショウドク</t>
    </rPh>
    <rPh sb="8" eb="9">
      <t>エキ</t>
    </rPh>
    <rPh sb="12" eb="14">
      <t>ハイフ</t>
    </rPh>
    <phoneticPr fontId="13"/>
  </si>
  <si>
    <t>ファンス衣料用消臭剤 詰め替え 320mL</t>
    <phoneticPr fontId="13"/>
  </si>
  <si>
    <t>暗幕の消臭のため</t>
    <phoneticPr fontId="13"/>
  </si>
  <si>
    <t>ワイヤー錠(60cm)</t>
    <rPh sb="4" eb="5">
      <t>ジョウ</t>
    </rPh>
    <phoneticPr fontId="13"/>
  </si>
  <si>
    <t>リヤカーの盗難防止のため</t>
    <rPh sb="5" eb="7">
      <t>トウナン</t>
    </rPh>
    <rPh sb="7" eb="9">
      <t>ボウシ</t>
    </rPh>
    <phoneticPr fontId="13"/>
  </si>
  <si>
    <t>農業用ビニール(0.02mm*135cm*50m)</t>
    <phoneticPr fontId="13"/>
  </si>
  <si>
    <t>看板保護のため</t>
    <rPh sb="0" eb="2">
      <t>カンバン</t>
    </rPh>
    <rPh sb="2" eb="4">
      <t>ホゴ</t>
    </rPh>
    <phoneticPr fontId="13"/>
  </si>
  <si>
    <t>消耗品器具費</t>
    <rPh sb="0" eb="6">
      <t>ショウモウヒンキグヒ</t>
    </rPh>
    <phoneticPr fontId="13"/>
  </si>
  <si>
    <t>ネット2ｍｍ目</t>
    <rPh sb="6" eb="7">
      <t>メ</t>
    </rPh>
    <phoneticPr fontId="13"/>
  </si>
  <si>
    <t>m</t>
  </si>
  <si>
    <t>ポンプ付ボトル</t>
    <rPh sb="3" eb="4">
      <t>ツ</t>
    </rPh>
    <phoneticPr fontId="13"/>
  </si>
  <si>
    <t>企画に対する消毒液配布のため</t>
    <rPh sb="0" eb="2">
      <t>キカク</t>
    </rPh>
    <rPh sb="3" eb="4">
      <t>タイ</t>
    </rPh>
    <rPh sb="6" eb="8">
      <t>ショウドク</t>
    </rPh>
    <rPh sb="8" eb="9">
      <t>エキ</t>
    </rPh>
    <rPh sb="9" eb="11">
      <t>ハイフ</t>
    </rPh>
    <phoneticPr fontId="13"/>
  </si>
  <si>
    <t>釘(17*19mm)約700</t>
    <rPh sb="0" eb="1">
      <t>クギ</t>
    </rPh>
    <rPh sb="10" eb="11">
      <t>ヤk</t>
    </rPh>
    <phoneticPr fontId="13"/>
  </si>
  <si>
    <t>看板製作のため</t>
    <rPh sb="0" eb="2">
      <t>カンバン</t>
    </rPh>
    <rPh sb="2" eb="4">
      <t>セイサク</t>
    </rPh>
    <phoneticPr fontId="13"/>
  </si>
  <si>
    <t>蝶番(32mm)</t>
    <rPh sb="0" eb="2">
      <t>チョウツガイ</t>
    </rPh>
    <phoneticPr fontId="13"/>
  </si>
  <si>
    <t>衛生管理費</t>
    <rPh sb="0" eb="5">
      <t>エイセイカンリヒ</t>
    </rPh>
    <phoneticPr fontId="13"/>
  </si>
  <si>
    <t>保健所からの指導をふまえて衛生管理に必要な物品を購入するため</t>
    <rPh sb="0" eb="3">
      <t>ホケンジョ</t>
    </rPh>
    <rPh sb="6" eb="8">
      <t>シドウ</t>
    </rPh>
    <rPh sb="13" eb="15">
      <t>エイセイ</t>
    </rPh>
    <rPh sb="15" eb="17">
      <t>カンリ</t>
    </rPh>
    <rPh sb="18" eb="20">
      <t>ヒツヨウ</t>
    </rPh>
    <rPh sb="21" eb="23">
      <t>ブッピン</t>
    </rPh>
    <rPh sb="24" eb="26">
      <t>コウニュウ</t>
    </rPh>
    <phoneticPr fontId="2"/>
  </si>
  <si>
    <t>消耗品器具費　小計</t>
    <rPh sb="7" eb="9">
      <t>ショウケイ</t>
    </rPh>
    <phoneticPr fontId="2"/>
  </si>
  <si>
    <t>交通費</t>
    <rPh sb="0" eb="3">
      <t>コウツ</t>
    </rPh>
    <phoneticPr fontId="13"/>
  </si>
  <si>
    <t>仮設水道運搬費</t>
    <rPh sb="0" eb="4">
      <t>カセt</t>
    </rPh>
    <rPh sb="4" eb="7">
      <t>ウンパn</t>
    </rPh>
    <phoneticPr fontId="13"/>
  </si>
  <si>
    <t>回</t>
    <phoneticPr fontId="13"/>
  </si>
  <si>
    <t>仮設水道を運搬するため</t>
    <rPh sb="0" eb="2">
      <t>カセツ</t>
    </rPh>
    <rPh sb="2" eb="4">
      <t>スイドウ</t>
    </rPh>
    <rPh sb="5" eb="7">
      <t>ウンパン</t>
    </rPh>
    <phoneticPr fontId="13"/>
  </si>
  <si>
    <t>学実委内レンタル物品運搬費</t>
    <rPh sb="0" eb="1">
      <t>ガク</t>
    </rPh>
    <rPh sb="1" eb="2">
      <t>ジツ</t>
    </rPh>
    <rPh sb="2" eb="3">
      <t>イ</t>
    </rPh>
    <rPh sb="3" eb="4">
      <t>ナイ</t>
    </rPh>
    <rPh sb="8" eb="10">
      <t>ブッピン</t>
    </rPh>
    <rPh sb="10" eb="12">
      <t>ウンパン</t>
    </rPh>
    <rPh sb="12" eb="13">
      <t>ヒ</t>
    </rPh>
    <phoneticPr fontId="13"/>
  </si>
  <si>
    <t>学実委がレンタルする物品を運搬するため</t>
    <rPh sb="0" eb="1">
      <t>ガク</t>
    </rPh>
    <rPh sb="1" eb="2">
      <t>ジツ</t>
    </rPh>
    <rPh sb="2" eb="3">
      <t>イ</t>
    </rPh>
    <rPh sb="10" eb="12">
      <t>ブッピン</t>
    </rPh>
    <rPh sb="13" eb="15">
      <t>ウンパン</t>
    </rPh>
    <phoneticPr fontId="13"/>
  </si>
  <si>
    <t>ガソリン代</t>
    <rPh sb="4" eb="5">
      <t>ダイ</t>
    </rPh>
    <phoneticPr fontId="13"/>
  </si>
  <si>
    <t>トラックの燃料費</t>
    <rPh sb="0" eb="1">
      <t>ネn</t>
    </rPh>
    <phoneticPr fontId="13"/>
  </si>
  <si>
    <t>トラックレンタル料</t>
    <phoneticPr fontId="13"/>
  </si>
  <si>
    <t>台</t>
    <phoneticPr fontId="13"/>
  </si>
  <si>
    <t>テントの運搬をするため</t>
    <rPh sb="0" eb="2">
      <t>ウンパn</t>
    </rPh>
    <phoneticPr fontId="13"/>
  </si>
  <si>
    <t>物品レンタル料金</t>
    <rPh sb="0" eb="2">
      <t>ブッピン</t>
    </rPh>
    <rPh sb="6" eb="8">
      <t>リョウキン</t>
    </rPh>
    <phoneticPr fontId="13"/>
  </si>
  <si>
    <t>企画団体が必要とする物品を学実委で用意するため</t>
    <rPh sb="0" eb="2">
      <t>キカク</t>
    </rPh>
    <rPh sb="2" eb="4">
      <t>ダンタイ</t>
    </rPh>
    <rPh sb="5" eb="7">
      <t>ヒツヨウ</t>
    </rPh>
    <rPh sb="10" eb="12">
      <t>ブッピン</t>
    </rPh>
    <rPh sb="13" eb="14">
      <t>ガク</t>
    </rPh>
    <rPh sb="14" eb="15">
      <t>ジツ</t>
    </rPh>
    <rPh sb="15" eb="16">
      <t>イ</t>
    </rPh>
    <rPh sb="17" eb="19">
      <t>ヨウイ</t>
    </rPh>
    <phoneticPr fontId="13"/>
  </si>
  <si>
    <t>仮設水道レンタル費</t>
    <rPh sb="0" eb="2">
      <t>カセツ</t>
    </rPh>
    <rPh sb="2" eb="4">
      <t>スイドウ</t>
    </rPh>
    <rPh sb="8" eb="9">
      <t>ヒ</t>
    </rPh>
    <phoneticPr fontId="13"/>
  </si>
  <si>
    <t>台</t>
    <rPh sb="0" eb="1">
      <t>ダイ</t>
    </rPh>
    <phoneticPr fontId="13"/>
  </si>
  <si>
    <t>仮設水道をレンタルするため</t>
    <rPh sb="0" eb="4">
      <t>カセt</t>
    </rPh>
    <rPh sb="4" eb="5">
      <t>カセt</t>
    </rPh>
    <phoneticPr fontId="13"/>
  </si>
  <si>
    <t>賃借料 小計</t>
  </si>
  <si>
    <t>外注費</t>
    <rPh sb="0" eb="3">
      <t>ガイチュウヒ</t>
    </rPh>
    <phoneticPr fontId="13"/>
  </si>
  <si>
    <t>ガスボンベ耐久調査検査料</t>
    <rPh sb="5" eb="7">
      <t>タイキュウ</t>
    </rPh>
    <rPh sb="7" eb="9">
      <t>チョウサ</t>
    </rPh>
    <rPh sb="9" eb="11">
      <t>ケンサ</t>
    </rPh>
    <rPh sb="11" eb="12">
      <t>リョウ</t>
    </rPh>
    <phoneticPr fontId="13"/>
  </si>
  <si>
    <t>仮設水道設置費</t>
    <rPh sb="0" eb="2">
      <t>カセツ</t>
    </rPh>
    <rPh sb="2" eb="4">
      <t>スイドウ</t>
    </rPh>
    <rPh sb="4" eb="6">
      <t>セッチ</t>
    </rPh>
    <rPh sb="6" eb="7">
      <t>ヒ</t>
    </rPh>
    <phoneticPr fontId="13"/>
  </si>
  <si>
    <t>回</t>
    <rPh sb="0" eb="1">
      <t>カイ</t>
    </rPh>
    <phoneticPr fontId="13"/>
  </si>
  <si>
    <t>仮設水道を設置するため</t>
    <rPh sb="0" eb="2">
      <t>カセツ</t>
    </rPh>
    <rPh sb="2" eb="4">
      <t>スイドウ</t>
    </rPh>
    <rPh sb="5" eb="7">
      <t>セッチ</t>
    </rPh>
    <phoneticPr fontId="13"/>
  </si>
  <si>
    <t>外注費 小計</t>
  </si>
  <si>
    <t>レンタル料金振込手数料</t>
    <rPh sb="4" eb="6">
      <t>リョウキン</t>
    </rPh>
    <rPh sb="6" eb="11">
      <t>フリコミテスウリョウ</t>
    </rPh>
    <phoneticPr fontId="13"/>
  </si>
  <si>
    <t>総合計画局</t>
    <rPh sb="0" eb="2">
      <t>ソウゴウ</t>
    </rPh>
    <rPh sb="2" eb="5">
      <t>ケイカクキョク</t>
    </rPh>
    <phoneticPr fontId="2"/>
  </si>
  <si>
    <t>机･椅子ファイル</t>
    <rPh sb="0" eb="4">
      <t>ツクエイス</t>
    </rPh>
    <phoneticPr fontId="13"/>
  </si>
  <si>
    <t>三角コーン</t>
    <rPh sb="0" eb="2">
      <t>サンカク</t>
    </rPh>
    <phoneticPr fontId="13"/>
  </si>
  <si>
    <t>コーンバー</t>
    <phoneticPr fontId="13"/>
  </si>
  <si>
    <t>錘</t>
    <rPh sb="0" eb="1">
      <t>オモリ</t>
    </rPh>
    <phoneticPr fontId="13"/>
  </si>
  <si>
    <t>たこ糸</t>
    <rPh sb="2" eb="3">
      <t>イト</t>
    </rPh>
    <phoneticPr fontId="13"/>
  </si>
  <si>
    <t>農業用ビニール</t>
    <rPh sb="0" eb="3">
      <t>ノウギョウヨウ</t>
    </rPh>
    <phoneticPr fontId="13"/>
  </si>
  <si>
    <t>だるま型画鋲</t>
    <rPh sb="3" eb="4">
      <t>ガタ</t>
    </rPh>
    <rPh sb="4" eb="6">
      <t>ガビョウ</t>
    </rPh>
    <phoneticPr fontId="13"/>
  </si>
  <si>
    <t>ごみ袋120L(10枚×30冊)</t>
    <rPh sb="2" eb="3">
      <t>ブクロ</t>
    </rPh>
    <rPh sb="10" eb="11">
      <t>マイ</t>
    </rPh>
    <rPh sb="14" eb="15">
      <t>サツ</t>
    </rPh>
    <phoneticPr fontId="13"/>
  </si>
  <si>
    <t>ガス抜き器</t>
    <rPh sb="2" eb="3">
      <t>ヌ</t>
    </rPh>
    <rPh sb="4" eb="5">
      <t>キ</t>
    </rPh>
    <phoneticPr fontId="13"/>
  </si>
  <si>
    <t>洗剤</t>
    <rPh sb="0" eb="2">
      <t>センザイ</t>
    </rPh>
    <phoneticPr fontId="13"/>
  </si>
  <si>
    <t>ほうき</t>
    <phoneticPr fontId="13"/>
  </si>
  <si>
    <t>ちりとり</t>
    <phoneticPr fontId="13"/>
  </si>
  <si>
    <t>柄付きたわし</t>
    <rPh sb="0" eb="2">
      <t>エツ</t>
    </rPh>
    <phoneticPr fontId="13"/>
  </si>
  <si>
    <t>ポリエチレン手袋(100枚入り)</t>
    <rPh sb="6" eb="8">
      <t>テブクロ</t>
    </rPh>
    <rPh sb="12" eb="13">
      <t>マイ</t>
    </rPh>
    <rPh sb="13" eb="14">
      <t>イ</t>
    </rPh>
    <phoneticPr fontId="13"/>
  </si>
  <si>
    <t>はさみ</t>
    <phoneticPr fontId="13"/>
  </si>
  <si>
    <t>輪ゴム(100ｇ)</t>
    <rPh sb="0" eb="1">
      <t>ワ</t>
    </rPh>
    <phoneticPr fontId="13"/>
  </si>
  <si>
    <t>ごみ袋30L(10枚)</t>
    <rPh sb="2" eb="3">
      <t>ブクロ</t>
    </rPh>
    <rPh sb="9" eb="10">
      <t>マイ</t>
    </rPh>
    <phoneticPr fontId="13"/>
  </si>
  <si>
    <t>懐中電灯</t>
    <rPh sb="0" eb="2">
      <t>カイチュウ</t>
    </rPh>
    <rPh sb="2" eb="4">
      <t>デントウ</t>
    </rPh>
    <phoneticPr fontId="16"/>
  </si>
  <si>
    <t>青山電陶 E-26 66ソケット・ベーク10個入(amazon)</t>
    <rPh sb="22" eb="23">
      <t>コ</t>
    </rPh>
    <rPh sb="23" eb="24">
      <t>イ</t>
    </rPh>
    <phoneticPr fontId="13"/>
  </si>
  <si>
    <t>電球コード（テント等を照らすための電球に電力を供給するコード）を作成するため</t>
    <rPh sb="0" eb="2">
      <t>デンキュウ</t>
    </rPh>
    <rPh sb="32" eb="34">
      <t>サクセイ</t>
    </rPh>
    <phoneticPr fontId="13"/>
  </si>
  <si>
    <t>配線用ビニール平行線　白　20ｍ　1200W(04-7335)</t>
    <rPh sb="0" eb="3">
      <t>ハイセンヨウ</t>
    </rPh>
    <rPh sb="7" eb="10">
      <t>ヘイコウセン</t>
    </rPh>
    <rPh sb="11" eb="12">
      <t>シロ</t>
    </rPh>
    <phoneticPr fontId="13"/>
  </si>
  <si>
    <t>電球コードを作成するため</t>
    <rPh sb="0" eb="2">
      <t>デンキュウ</t>
    </rPh>
    <rPh sb="6" eb="8">
      <t>サクセイ</t>
    </rPh>
    <phoneticPr fontId="13"/>
  </si>
  <si>
    <t>パナソニックベター型コードコネクタボディW/P　WH4615P</t>
    <rPh sb="9" eb="10">
      <t>ガタ</t>
    </rPh>
    <phoneticPr fontId="13"/>
  </si>
  <si>
    <t>ダイソー　LEDナイトライト</t>
    <phoneticPr fontId="13"/>
  </si>
  <si>
    <t>パナソニックベターキャップ/PWH4015PK</t>
    <phoneticPr fontId="13"/>
  </si>
  <si>
    <t>消耗品器具費</t>
    <phoneticPr fontId="13"/>
  </si>
  <si>
    <t>プラスチック段ボール</t>
    <rPh sb="6" eb="7">
      <t>ダン</t>
    </rPh>
    <phoneticPr fontId="13"/>
  </si>
  <si>
    <t>屋外企画案内板作成のため</t>
    <rPh sb="0" eb="9">
      <t>オクガイキカクアンナイバンサクセイ</t>
    </rPh>
    <phoneticPr fontId="13"/>
  </si>
  <si>
    <t>外注費</t>
  </si>
  <si>
    <t>机･椅子シール製作費</t>
    <rPh sb="0" eb="4">
      <t>ツクエイス</t>
    </rPh>
    <rPh sb="7" eb="10">
      <t>セイサクヒ</t>
    </rPh>
    <phoneticPr fontId="13"/>
  </si>
  <si>
    <t>雙峰祭当日の机･椅子等の管理のため</t>
    <rPh sb="0" eb="3">
      <t>ソウホウサイ</t>
    </rPh>
    <rPh sb="3" eb="4">
      <t>トウ</t>
    </rPh>
    <rPh sb="4" eb="5">
      <t>ヒ</t>
    </rPh>
    <rPh sb="6" eb="10">
      <t>ツクエイス</t>
    </rPh>
    <rPh sb="10" eb="11">
      <t>トウ</t>
    </rPh>
    <rPh sb="12" eb="14">
      <t>カンリ</t>
    </rPh>
    <phoneticPr fontId="13"/>
  </si>
  <si>
    <t>消耗品器具費 小計</t>
  </si>
  <si>
    <t>L</t>
    <phoneticPr fontId="2"/>
  </si>
  <si>
    <t>看板を運ぶため</t>
    <rPh sb="0" eb="2">
      <t>カンバン</t>
    </rPh>
    <rPh sb="3" eb="4">
      <t>ハコ</t>
    </rPh>
    <phoneticPr fontId="13"/>
  </si>
  <si>
    <t>スタンドレンタル代</t>
    <rPh sb="8" eb="9">
      <t>ダイ</t>
    </rPh>
    <phoneticPr fontId="13"/>
  </si>
  <si>
    <t>当日のスタンドライト設置のため</t>
    <rPh sb="0" eb="2">
      <t>トウジツ</t>
    </rPh>
    <rPh sb="10" eb="12">
      <t>セッチ</t>
    </rPh>
    <phoneticPr fontId="13"/>
  </si>
  <si>
    <t>仮設分電盤設置工事費</t>
    <rPh sb="0" eb="2">
      <t>カセツ</t>
    </rPh>
    <rPh sb="2" eb="5">
      <t>ブンデンバン</t>
    </rPh>
    <rPh sb="5" eb="7">
      <t>セッチ</t>
    </rPh>
    <rPh sb="7" eb="10">
      <t>コウジヒ</t>
    </rPh>
    <phoneticPr fontId="13"/>
  </si>
  <si>
    <t>仮設分電盤を設置するため</t>
    <rPh sb="0" eb="2">
      <t>カセツ</t>
    </rPh>
    <rPh sb="2" eb="5">
      <t>ブンデンバン</t>
    </rPh>
    <rPh sb="6" eb="8">
      <t>セッチ</t>
    </rPh>
    <phoneticPr fontId="13"/>
  </si>
  <si>
    <t>外注費 小計</t>
    <phoneticPr fontId="2"/>
  </si>
  <si>
    <t>仮設分電盤工事費振込手数料</t>
    <rPh sb="0" eb="2">
      <t>カセツ</t>
    </rPh>
    <rPh sb="2" eb="5">
      <t>ブンデンバン</t>
    </rPh>
    <rPh sb="5" eb="8">
      <t>コウジヒ</t>
    </rPh>
    <rPh sb="8" eb="10">
      <t>フリコミ</t>
    </rPh>
    <rPh sb="10" eb="13">
      <t>テスウリョウ</t>
    </rPh>
    <phoneticPr fontId="13"/>
  </si>
  <si>
    <t>仮設コンセント設置費用手数料</t>
    <rPh sb="0" eb="2">
      <t>カセツ</t>
    </rPh>
    <rPh sb="7" eb="9">
      <t>セッチ</t>
    </rPh>
    <rPh sb="9" eb="11">
      <t>ヒヨウ</t>
    </rPh>
    <rPh sb="11" eb="14">
      <t>テスウリョウ</t>
    </rPh>
    <phoneticPr fontId="13"/>
  </si>
  <si>
    <t>SDSSDA-240G-G26（PCのストレージ）</t>
    <phoneticPr fontId="13"/>
  </si>
  <si>
    <t>ステージの上手及び下手のスクリーンでの映像の切り替えを円滑にするため</t>
  </si>
  <si>
    <t>TSdrena HDMI延長器 (エクステンダー)  HAM-HIEX4 （HDMIの信号延長器）</t>
    <phoneticPr fontId="13"/>
  </si>
  <si>
    <t>ステージ横のスクリーンに映像を映すため</t>
    <rPh sb="4" eb="5">
      <t>ヨコ</t>
    </rPh>
    <rPh sb="12" eb="14">
      <t>エイゾウ</t>
    </rPh>
    <rPh sb="15" eb="16">
      <t>ウツ</t>
    </rPh>
    <phoneticPr fontId="13"/>
  </si>
  <si>
    <t>消耗品器具費</t>
  </si>
  <si>
    <t>一眼カメラの故障を防ぐため</t>
    <phoneticPr fontId="2"/>
  </si>
  <si>
    <t>消耗品器具費　小計</t>
    <rPh sb="0" eb="2">
      <t>ショウモウ</t>
    </rPh>
    <rPh sb="2" eb="3">
      <t>ヒン</t>
    </rPh>
    <rPh sb="3" eb="5">
      <t>キグ</t>
    </rPh>
    <rPh sb="5" eb="6">
      <t>ヒ</t>
    </rPh>
    <rPh sb="7" eb="9">
      <t>ショウケイ</t>
    </rPh>
    <phoneticPr fontId="2"/>
  </si>
  <si>
    <t>モバイルルーターレンタル料</t>
    <phoneticPr fontId="13"/>
  </si>
  <si>
    <t>ドメイン更新料 (sohosai.com)</t>
    <phoneticPr fontId="13"/>
  </si>
  <si>
    <t>通信費</t>
    <rPh sb="0" eb="2">
      <t>ツウシン</t>
    </rPh>
    <phoneticPr fontId="13"/>
  </si>
  <si>
    <t>モバイルルーターレンタル送料</t>
    <phoneticPr fontId="13"/>
  </si>
  <si>
    <t>レンタルしたモバイルルーターの送料</t>
    <rPh sb="15" eb="17">
      <t>ソウリョウ</t>
    </rPh>
    <rPh sb="16" eb="17">
      <t>リョウ</t>
    </rPh>
    <phoneticPr fontId="2"/>
  </si>
  <si>
    <t>通信費 小計</t>
    <rPh sb="0" eb="2">
      <t>ツウシン</t>
    </rPh>
    <rPh sb="4" eb="6">
      <t>ショウケイ</t>
    </rPh>
    <phoneticPr fontId="13"/>
  </si>
  <si>
    <t>ドメイン更新決済手数料 (sohosai.com)</t>
    <phoneticPr fontId="13"/>
  </si>
  <si>
    <t>ステージ管理局</t>
    <rPh sb="4" eb="7">
      <t>カンリキョク</t>
    </rPh>
    <phoneticPr fontId="2"/>
  </si>
  <si>
    <t>CD-R</t>
    <phoneticPr fontId="13"/>
  </si>
  <si>
    <t>セット</t>
  </si>
  <si>
    <t>LEDペンライト　赤</t>
    <rPh sb="9" eb="10">
      <t>アカ</t>
    </rPh>
    <phoneticPr fontId="13"/>
  </si>
  <si>
    <t>LEDペンライト　青</t>
    <rPh sb="9" eb="10">
      <t>アオ</t>
    </rPh>
    <phoneticPr fontId="13"/>
  </si>
  <si>
    <t>LEDペンライト　黄</t>
    <rPh sb="9" eb="10">
      <t>キ</t>
    </rPh>
    <phoneticPr fontId="13"/>
  </si>
  <si>
    <t>針金（＃14）</t>
    <rPh sb="0" eb="2">
      <t>ハリガネ</t>
    </rPh>
    <phoneticPr fontId="13"/>
  </si>
  <si>
    <t>バックボード接合のため</t>
    <rPh sb="6" eb="8">
      <t>セツゴウ</t>
    </rPh>
    <phoneticPr fontId="13"/>
  </si>
  <si>
    <t>水平器</t>
    <rPh sb="0" eb="3">
      <t>スイヘイキ</t>
    </rPh>
    <phoneticPr fontId="2"/>
  </si>
  <si>
    <t>ステージ設営のため</t>
    <rPh sb="4" eb="6">
      <t>セツエイ</t>
    </rPh>
    <phoneticPr fontId="2"/>
  </si>
  <si>
    <t>交通規制依頼送付料</t>
    <rPh sb="0" eb="2">
      <t>コウツウ</t>
    </rPh>
    <rPh sb="2" eb="4">
      <t>キセイ</t>
    </rPh>
    <rPh sb="4" eb="6">
      <t>イライ</t>
    </rPh>
    <rPh sb="6" eb="8">
      <t>ソウフ</t>
    </rPh>
    <rPh sb="8" eb="9">
      <t>リョウ</t>
    </rPh>
    <phoneticPr fontId="13"/>
  </si>
  <si>
    <t>通信費 小計</t>
  </si>
  <si>
    <t>交通費</t>
    <rPh sb="0" eb="2">
      <t>コウツウ</t>
    </rPh>
    <phoneticPr fontId="2"/>
  </si>
  <si>
    <t>UNITEDステージ設営費（音響）</t>
    <rPh sb="10" eb="12">
      <t>セツエイ</t>
    </rPh>
    <rPh sb="12" eb="13">
      <t>ヒ</t>
    </rPh>
    <rPh sb="14" eb="16">
      <t>オンキョウ</t>
    </rPh>
    <phoneticPr fontId="13"/>
  </si>
  <si>
    <t>UNITEDステージ設営のため</t>
    <rPh sb="10" eb="12">
      <t>セツエイ</t>
    </rPh>
    <phoneticPr fontId="13"/>
  </si>
  <si>
    <t>UNITEDステージ設営費（照明）</t>
    <rPh sb="10" eb="12">
      <t>セツエイ</t>
    </rPh>
    <rPh sb="12" eb="13">
      <t>ヒ</t>
    </rPh>
    <rPh sb="14" eb="16">
      <t>ショウメイ</t>
    </rPh>
    <phoneticPr fontId="13"/>
  </si>
  <si>
    <t>UNITEDステージ設営費（仮設電源）</t>
    <rPh sb="10" eb="12">
      <t>セツエイ</t>
    </rPh>
    <rPh sb="12" eb="13">
      <t>ヒ</t>
    </rPh>
    <rPh sb="14" eb="16">
      <t>カセツ</t>
    </rPh>
    <rPh sb="16" eb="18">
      <t>デンゲン</t>
    </rPh>
    <phoneticPr fontId="13"/>
  </si>
  <si>
    <t>UNITEDステージ設営費（イントレ・単管）</t>
    <rPh sb="10" eb="12">
      <t>セツエイ</t>
    </rPh>
    <rPh sb="12" eb="13">
      <t>ヒ</t>
    </rPh>
    <rPh sb="19" eb="21">
      <t>タンカン</t>
    </rPh>
    <phoneticPr fontId="13"/>
  </si>
  <si>
    <t>フェンス・ウエイト代</t>
    <rPh sb="9" eb="10">
      <t>ダイ</t>
    </rPh>
    <phoneticPr fontId="13"/>
  </si>
  <si>
    <t>4ｔトラック使用費</t>
    <rPh sb="6" eb="8">
      <t>シヨウ</t>
    </rPh>
    <rPh sb="8" eb="9">
      <t>ヒ</t>
    </rPh>
    <phoneticPr fontId="13"/>
  </si>
  <si>
    <t>イントレを輸送するため</t>
    <rPh sb="5" eb="7">
      <t>ユソウ</t>
    </rPh>
    <phoneticPr fontId="13"/>
  </si>
  <si>
    <t>フェンス・ウエイトを輸送するため</t>
    <rPh sb="10" eb="12">
      <t>ユソウ</t>
    </rPh>
    <phoneticPr fontId="13"/>
  </si>
  <si>
    <t>学園祭イントレ施工費</t>
    <rPh sb="0" eb="3">
      <t>ガクエンサイ</t>
    </rPh>
    <rPh sb="7" eb="9">
      <t>セコウ</t>
    </rPh>
    <rPh sb="9" eb="10">
      <t>ヒ</t>
    </rPh>
    <phoneticPr fontId="13"/>
  </si>
  <si>
    <t>イントレの建設費用</t>
    <rPh sb="5" eb="7">
      <t>ケンセツ</t>
    </rPh>
    <rPh sb="7" eb="9">
      <t>ヒヨウ</t>
    </rPh>
    <phoneticPr fontId="13"/>
  </si>
  <si>
    <t>花火打ち上げ費</t>
    <rPh sb="0" eb="2">
      <t>ハナビ</t>
    </rPh>
    <rPh sb="2" eb="3">
      <t>ウ</t>
    </rPh>
    <rPh sb="4" eb="5">
      <t>ア</t>
    </rPh>
    <rPh sb="6" eb="7">
      <t>ヒ</t>
    </rPh>
    <phoneticPr fontId="13"/>
  </si>
  <si>
    <t>花火打ち上げのため</t>
    <rPh sb="0" eb="2">
      <t>ハナビ</t>
    </rPh>
    <rPh sb="2" eb="3">
      <t>ウ</t>
    </rPh>
    <rPh sb="4" eb="5">
      <t>ア</t>
    </rPh>
    <phoneticPr fontId="13"/>
  </si>
  <si>
    <t>ケータリング(後夜祭）</t>
    <rPh sb="7" eb="10">
      <t>コウヤサイ</t>
    </rPh>
    <phoneticPr fontId="13"/>
  </si>
  <si>
    <t>ケータリング</t>
    <phoneticPr fontId="13"/>
  </si>
  <si>
    <t>花火師打ち上げ費振込手数料</t>
    <rPh sb="0" eb="3">
      <t>ハナビシ</t>
    </rPh>
    <rPh sb="3" eb="4">
      <t>ウ</t>
    </rPh>
    <rPh sb="5" eb="6">
      <t>ア</t>
    </rPh>
    <rPh sb="7" eb="8">
      <t>ヒ</t>
    </rPh>
    <rPh sb="8" eb="9">
      <t>フ</t>
    </rPh>
    <rPh sb="9" eb="10">
      <t>コ</t>
    </rPh>
    <rPh sb="10" eb="13">
      <t>テスウリョウ</t>
    </rPh>
    <phoneticPr fontId="13"/>
  </si>
  <si>
    <t>煙火消費許可申請手数料</t>
    <rPh sb="0" eb="1">
      <t>ケムリ</t>
    </rPh>
    <rPh sb="1" eb="2">
      <t>ヒ</t>
    </rPh>
    <rPh sb="2" eb="4">
      <t>ショウヒ</t>
    </rPh>
    <rPh sb="4" eb="6">
      <t>キョカ</t>
    </rPh>
    <rPh sb="6" eb="8">
      <t>シンセイ</t>
    </rPh>
    <rPh sb="8" eb="11">
      <t>テスウリョウ</t>
    </rPh>
    <phoneticPr fontId="13"/>
  </si>
  <si>
    <t>UNITEDステージ設営費振込手数料</t>
    <rPh sb="10" eb="12">
      <t>セツエイ</t>
    </rPh>
    <rPh sb="12" eb="13">
      <t>ヒ</t>
    </rPh>
    <rPh sb="13" eb="15">
      <t>フリコミ</t>
    </rPh>
    <rPh sb="15" eb="18">
      <t>テスウリョウ</t>
    </rPh>
    <phoneticPr fontId="13"/>
  </si>
  <si>
    <t>本部企画局</t>
    <rPh sb="0" eb="2">
      <t>ホンブ</t>
    </rPh>
    <rPh sb="2" eb="5">
      <t>キカクキョク</t>
    </rPh>
    <phoneticPr fontId="2"/>
  </si>
  <si>
    <t>つくば研究紹介</t>
  </si>
  <si>
    <t>参加してくださる機関を訪問し打ち合わせを行うため</t>
    <rPh sb="0" eb="2">
      <t>サンカ</t>
    </rPh>
    <rPh sb="8" eb="10">
      <t>キカン</t>
    </rPh>
    <rPh sb="11" eb="13">
      <t>ホウモン</t>
    </rPh>
    <rPh sb="14" eb="15">
      <t>ウ</t>
    </rPh>
    <rPh sb="16" eb="17">
      <t>ア</t>
    </rPh>
    <rPh sb="20" eb="21">
      <t>オコナ</t>
    </rPh>
    <phoneticPr fontId="13"/>
  </si>
  <si>
    <t>お弁当、飲み物</t>
    <rPh sb="1" eb="3">
      <t>ベントウ</t>
    </rPh>
    <rPh sb="4" eb="5">
      <t>ノ</t>
    </rPh>
    <rPh sb="6" eb="7">
      <t>モノ</t>
    </rPh>
    <phoneticPr fontId="13"/>
  </si>
  <si>
    <t>企画に参加してくださる方へ弁当と飲み物を渡すため</t>
    <rPh sb="0" eb="2">
      <t>キカク</t>
    </rPh>
    <rPh sb="3" eb="5">
      <t>サンカ</t>
    </rPh>
    <rPh sb="11" eb="12">
      <t>カタ</t>
    </rPh>
    <rPh sb="13" eb="15">
      <t>ベントウ</t>
    </rPh>
    <rPh sb="16" eb="17">
      <t>ノ</t>
    </rPh>
    <rPh sb="18" eb="19">
      <t>モノ</t>
    </rPh>
    <rPh sb="20" eb="21">
      <t>ワタ</t>
    </rPh>
    <phoneticPr fontId="13"/>
  </si>
  <si>
    <t>謝礼費 小計</t>
    <phoneticPr fontId="2"/>
  </si>
  <si>
    <t>輸送費</t>
    <rPh sb="0" eb="3">
      <t>ユソウヒ</t>
    </rPh>
    <phoneticPr fontId="13"/>
  </si>
  <si>
    <t>機関が発表で使う資料などを輸送するため</t>
    <rPh sb="0" eb="2">
      <t>キカン</t>
    </rPh>
    <rPh sb="3" eb="5">
      <t>ハッピョウ</t>
    </rPh>
    <rPh sb="6" eb="7">
      <t>ツカ</t>
    </rPh>
    <rPh sb="8" eb="10">
      <t>シリョウ</t>
    </rPh>
    <rPh sb="13" eb="15">
      <t>ユソウ</t>
    </rPh>
    <phoneticPr fontId="13"/>
  </si>
  <si>
    <t>雑費 小計</t>
    <rPh sb="0" eb="1">
      <t>ザツ</t>
    </rPh>
    <phoneticPr fontId="2"/>
  </si>
  <si>
    <t>水の実験教室</t>
    <rPh sb="0" eb="1">
      <t>ミズ</t>
    </rPh>
    <rPh sb="2" eb="4">
      <t>ジッケン</t>
    </rPh>
    <rPh sb="4" eb="6">
      <t>キョウシツ</t>
    </rPh>
    <phoneticPr fontId="2"/>
  </si>
  <si>
    <t>コーヒーフィルター　(90枚)</t>
    <rPh sb="13" eb="14">
      <t>マイ</t>
    </rPh>
    <phoneticPr fontId="13"/>
  </si>
  <si>
    <t>企画で行う実験に使用するため</t>
  </si>
  <si>
    <t>フエキのり(380g)</t>
    <phoneticPr fontId="13"/>
  </si>
  <si>
    <t>アルギン酸ナトリウム(300g)</t>
    <rPh sb="4" eb="5">
      <t>サン</t>
    </rPh>
    <phoneticPr fontId="13"/>
  </si>
  <si>
    <t>乳酸カルシウム(1㎏)</t>
    <rPh sb="0" eb="2">
      <t>ニュウサン</t>
    </rPh>
    <phoneticPr fontId="13"/>
  </si>
  <si>
    <t>ゆるキャラ企画</t>
    <phoneticPr fontId="2"/>
  </si>
  <si>
    <t>教室内装飾のため</t>
    <rPh sb="0" eb="3">
      <t>キョウシツナイ</t>
    </rPh>
    <rPh sb="3" eb="5">
      <t>ソウショク</t>
    </rPh>
    <phoneticPr fontId="13"/>
  </si>
  <si>
    <t>120円切手</t>
    <rPh sb="3" eb="4">
      <t>エン</t>
    </rPh>
    <rPh sb="4" eb="6">
      <t>キッテ</t>
    </rPh>
    <phoneticPr fontId="13"/>
  </si>
  <si>
    <t>ゆるキャラ（きぐるみ）をお借りする６市町村とのやりとりのため</t>
    <rPh sb="13" eb="14">
      <t>カ</t>
    </rPh>
    <rPh sb="18" eb="21">
      <t>シチョウソン</t>
    </rPh>
    <phoneticPr fontId="13"/>
  </si>
  <si>
    <t>ゆるキャラ（きぐるみ）の借受、返却のため</t>
    <rPh sb="12" eb="14">
      <t>カリウケ</t>
    </rPh>
    <rPh sb="15" eb="17">
      <t>ヘンキャク</t>
    </rPh>
    <phoneticPr fontId="13"/>
  </si>
  <si>
    <t>子ども劇</t>
  </si>
  <si>
    <t>劇出演者の衣装代</t>
    <rPh sb="0" eb="1">
      <t>ゲキ</t>
    </rPh>
    <rPh sb="1" eb="4">
      <t>シュツエンシャ</t>
    </rPh>
    <rPh sb="5" eb="7">
      <t>イショウ</t>
    </rPh>
    <rPh sb="7" eb="8">
      <t>ダイ</t>
    </rPh>
    <phoneticPr fontId="13"/>
  </si>
  <si>
    <t>宣伝用ポスターの送料</t>
    <rPh sb="0" eb="3">
      <t>センデンヨウ</t>
    </rPh>
    <rPh sb="8" eb="10">
      <t>ソウリョウ</t>
    </rPh>
    <phoneticPr fontId="13"/>
  </si>
  <si>
    <t>幼稚園・保育園・小学校へ送る宣伝用ポスターの送料</t>
    <rPh sb="0" eb="3">
      <t>ヨウチエン</t>
    </rPh>
    <rPh sb="4" eb="7">
      <t>ホイクエン</t>
    </rPh>
    <rPh sb="8" eb="11">
      <t>ショウガッコウ</t>
    </rPh>
    <rPh sb="12" eb="13">
      <t>オク</t>
    </rPh>
    <rPh sb="14" eb="17">
      <t>センデンヨウ</t>
    </rPh>
    <rPh sb="22" eb="24">
      <t>ソウリョウ</t>
    </rPh>
    <phoneticPr fontId="13"/>
  </si>
  <si>
    <t>近場への宣伝用ポスターを配布するため</t>
    <rPh sb="0" eb="2">
      <t>チカバ</t>
    </rPh>
    <rPh sb="4" eb="6">
      <t>センデン</t>
    </rPh>
    <rPh sb="6" eb="7">
      <t>ヨウ</t>
    </rPh>
    <rPh sb="12" eb="14">
      <t>ハイフ</t>
    </rPh>
    <phoneticPr fontId="13"/>
  </si>
  <si>
    <t>ぺったんこラリー</t>
  </si>
  <si>
    <t>消しゴム</t>
    <rPh sb="0" eb="1">
      <t>ケ</t>
    </rPh>
    <phoneticPr fontId="13"/>
  </si>
  <si>
    <t>スタンプを作成するため</t>
    <rPh sb="5" eb="7">
      <t>サクセイ</t>
    </rPh>
    <phoneticPr fontId="13"/>
  </si>
  <si>
    <t>樽酒振る舞い</t>
  </si>
  <si>
    <t>紙コップ3oz（4000個入り）</t>
    <rPh sb="0" eb="1">
      <t>カm</t>
    </rPh>
    <rPh sb="12" eb="14">
      <t>コイr</t>
    </rPh>
    <phoneticPr fontId="13"/>
  </si>
  <si>
    <t>お酒を入れるため</t>
    <rPh sb="0" eb="1">
      <t>オサk</t>
    </rPh>
    <phoneticPr fontId="13"/>
  </si>
  <si>
    <t>紙コップ3oz（3000個入り）</t>
    <phoneticPr fontId="13"/>
  </si>
  <si>
    <t>お酒を入れるため</t>
    <phoneticPr fontId="2"/>
  </si>
  <si>
    <t>消耗品器具費　小計</t>
  </si>
  <si>
    <t>お礼文書及び写真送料</t>
    <rPh sb="4" eb="5">
      <t>オヨビ</t>
    </rPh>
    <phoneticPr fontId="13"/>
  </si>
  <si>
    <t>依頼状送料</t>
    <rPh sb="0" eb="5">
      <t>イラ</t>
    </rPh>
    <phoneticPr fontId="13"/>
  </si>
  <si>
    <t>ガソリン代</t>
    <phoneticPr fontId="13"/>
  </si>
  <si>
    <t>L</t>
    <phoneticPr fontId="13"/>
  </si>
  <si>
    <t>お酒の協賛を説明させていただくためのガソリン代</t>
    <rPh sb="3" eb="5">
      <t>キョウサn</t>
    </rPh>
    <rPh sb="6" eb="8">
      <t>セツメ</t>
    </rPh>
    <phoneticPr fontId="13"/>
  </si>
  <si>
    <t>検便代</t>
    <rPh sb="0" eb="3">
      <t>ケンベn</t>
    </rPh>
    <phoneticPr fontId="13"/>
  </si>
  <si>
    <t>人</t>
    <rPh sb="0" eb="1">
      <t>ニン</t>
    </rPh>
    <phoneticPr fontId="13"/>
  </si>
  <si>
    <t>　　　　　　　　　　　　　　　　　　　　　　　　　　　　　　　　　　　　　　　　　　　　</t>
    <phoneticPr fontId="2"/>
  </si>
  <si>
    <t>El misterio</t>
    <phoneticPr fontId="2"/>
  </si>
  <si>
    <t>ダイヤル式ロック　6つ</t>
    <rPh sb="4" eb="5">
      <t>シキ</t>
    </rPh>
    <phoneticPr fontId="13"/>
  </si>
  <si>
    <t>つくバラエティー</t>
  </si>
  <si>
    <t>モール</t>
    <phoneticPr fontId="13"/>
  </si>
  <si>
    <t>ケータリング(水)</t>
    <rPh sb="7" eb="8">
      <t>ミズ</t>
    </rPh>
    <phoneticPr fontId="2"/>
  </si>
  <si>
    <t>ケータリング(お菓子）</t>
    <phoneticPr fontId="2"/>
  </si>
  <si>
    <t>TSUKUBA　COLLECTION 2019</t>
    <phoneticPr fontId="2"/>
  </si>
  <si>
    <t>受賞者に渡すため</t>
  </si>
  <si>
    <t>景品袋</t>
  </si>
  <si>
    <t>枚</t>
  </si>
  <si>
    <t>出場者に渡すため</t>
  </si>
  <si>
    <t>ウェディングドレス送付料</t>
  </si>
  <si>
    <t>ウェディングドレス返送のため</t>
  </si>
  <si>
    <t>パネル返送料</t>
  </si>
  <si>
    <t>パネル返送のため</t>
  </si>
  <si>
    <t>通信費 小計</t>
    <rPh sb="0" eb="3">
      <t>ツウシンヒ</t>
    </rPh>
    <phoneticPr fontId="2"/>
  </si>
  <si>
    <t>出場者の送迎費</t>
  </si>
  <si>
    <t>出場者の美容室等への送迎のため</t>
  </si>
  <si>
    <t>企業訪問の交通費</t>
  </si>
  <si>
    <t>企業訪問のため</t>
  </si>
  <si>
    <t>企業訪問で渡すため</t>
    <phoneticPr fontId="13"/>
  </si>
  <si>
    <t>他薦者に対する謝礼費</t>
  </si>
  <si>
    <t>他薦者に渡すため</t>
  </si>
  <si>
    <t>つくばお笑いライブ2019</t>
    <phoneticPr fontId="2"/>
  </si>
  <si>
    <t>ブランケット</t>
    <phoneticPr fontId="13"/>
  </si>
  <si>
    <t>出演者控室に置くため</t>
    <rPh sb="0" eb="3">
      <t>シュツエンシャ</t>
    </rPh>
    <rPh sb="3" eb="5">
      <t>ヒカエシツ</t>
    </rPh>
    <rPh sb="6" eb="7">
      <t>オ</t>
    </rPh>
    <phoneticPr fontId="13"/>
  </si>
  <si>
    <t>バスケット</t>
    <phoneticPr fontId="13"/>
  </si>
  <si>
    <t>契約書送付料</t>
    <rPh sb="0" eb="3">
      <t>ケイヤクショ</t>
    </rPh>
    <rPh sb="3" eb="5">
      <t>ソウフ</t>
    </rPh>
    <rPh sb="5" eb="6">
      <t>リョウ</t>
    </rPh>
    <phoneticPr fontId="13"/>
  </si>
  <si>
    <t>通信費 小計</t>
    <rPh sb="0" eb="3">
      <t>ツウシンヒ</t>
    </rPh>
    <rPh sb="4" eb="6">
      <t>ショウケイ</t>
    </rPh>
    <phoneticPr fontId="2"/>
  </si>
  <si>
    <t>出演者、仲介業者への謝礼金</t>
    <phoneticPr fontId="13"/>
  </si>
  <si>
    <t>収入印紙</t>
    <rPh sb="0" eb="2">
      <t>シュウニュウ</t>
    </rPh>
    <rPh sb="2" eb="4">
      <t>インシ</t>
    </rPh>
    <phoneticPr fontId="13"/>
  </si>
  <si>
    <t>謝礼金振込手数料</t>
    <rPh sb="0" eb="3">
      <t>シャレイキン</t>
    </rPh>
    <rPh sb="3" eb="5">
      <t>フリコミ</t>
    </rPh>
    <rPh sb="5" eb="8">
      <t>テスウリョウ</t>
    </rPh>
    <phoneticPr fontId="13"/>
  </si>
  <si>
    <t>雙峰祭グランプリ2019</t>
    <rPh sb="0" eb="3">
      <t>ソウホウサイ</t>
    </rPh>
    <phoneticPr fontId="2"/>
  </si>
  <si>
    <t>番号</t>
    <rPh sb="0" eb="2">
      <t>バンゴウ</t>
    </rPh>
    <phoneticPr fontId="2"/>
  </si>
  <si>
    <t>摘要</t>
    <rPh sb="0" eb="2">
      <t>テキヨウ</t>
    </rPh>
    <phoneticPr fontId="2"/>
  </si>
  <si>
    <t>単価</t>
    <rPh sb="0" eb="2">
      <t>タンカ</t>
    </rPh>
    <phoneticPr fontId="2"/>
  </si>
  <si>
    <t>数量</t>
    <rPh sb="0" eb="2">
      <t>スウリョウ</t>
    </rPh>
    <phoneticPr fontId="2"/>
  </si>
  <si>
    <t>単位</t>
    <rPh sb="0" eb="2">
      <t>タンイ</t>
    </rPh>
    <phoneticPr fontId="2"/>
  </si>
  <si>
    <t>金額</t>
    <rPh sb="0" eb="2">
      <t>キンガク</t>
    </rPh>
    <phoneticPr fontId="2"/>
  </si>
  <si>
    <t>詳細</t>
    <rPh sb="0" eb="2">
      <t>ショウサイ</t>
    </rPh>
    <phoneticPr fontId="2"/>
  </si>
  <si>
    <t>消耗品器具費</t>
    <rPh sb="0" eb="5">
      <t>ショウモウヒンキグ</t>
    </rPh>
    <rPh sb="5" eb="6">
      <t>ヒ</t>
    </rPh>
    <phoneticPr fontId="13"/>
  </si>
  <si>
    <t>賞状盆</t>
  </si>
  <si>
    <t>表彰式で使用するため</t>
    <rPh sb="4" eb="6">
      <t>シヨウ</t>
    </rPh>
    <phoneticPr fontId="2"/>
  </si>
  <si>
    <t>前夜祭LIVE</t>
    <rPh sb="0" eb="3">
      <t>ゼンヤサイ</t>
    </rPh>
    <phoneticPr fontId="2"/>
  </si>
  <si>
    <t>ペンライト</t>
    <phoneticPr fontId="2"/>
  </si>
  <si>
    <t>個</t>
    <phoneticPr fontId="2"/>
  </si>
  <si>
    <t>手元を照らすため</t>
    <rPh sb="0" eb="2">
      <t>テモト</t>
    </rPh>
    <rPh sb="3" eb="4">
      <t>テ</t>
    </rPh>
    <phoneticPr fontId="2"/>
  </si>
  <si>
    <t>光のアート</t>
    <rPh sb="0" eb="1">
      <t>ヒカリ</t>
    </rPh>
    <phoneticPr fontId="2"/>
  </si>
  <si>
    <t>Arduino MEGA(マイクロコンピュータ)</t>
    <phoneticPr fontId="13"/>
  </si>
  <si>
    <t>装飾物制作に使用するため</t>
    <rPh sb="0" eb="3">
      <t>ソウショk</t>
    </rPh>
    <rPh sb="3" eb="5">
      <t>セイサk</t>
    </rPh>
    <rPh sb="6" eb="8">
      <t>シヨウ</t>
    </rPh>
    <phoneticPr fontId="13"/>
  </si>
  <si>
    <t>ジャイアントバルーン（クリア/直径180cm）</t>
    <rPh sb="15" eb="17">
      <t>チョッケ</t>
    </rPh>
    <phoneticPr fontId="13"/>
  </si>
  <si>
    <t>フルカラーハイパワーLED</t>
    <phoneticPr fontId="13"/>
  </si>
  <si>
    <t>導線（ホワイト/1巻200m）</t>
    <rPh sb="0" eb="2">
      <t>ドウセn</t>
    </rPh>
    <rPh sb="9" eb="10">
      <t>ヒトマk</t>
    </rPh>
    <phoneticPr fontId="13"/>
  </si>
  <si>
    <t>セメント抵抗</t>
    <phoneticPr fontId="13"/>
  </si>
  <si>
    <t>MOSFET(トランジスタ)</t>
    <phoneticPr fontId="13"/>
  </si>
  <si>
    <t>超音波センサ</t>
    <rPh sb="0" eb="3">
      <t>チョ</t>
    </rPh>
    <phoneticPr fontId="13"/>
  </si>
  <si>
    <t>輪ゴム（ホワイト）</t>
    <rPh sb="0" eb="1">
      <t>ワゴm</t>
    </rPh>
    <phoneticPr fontId="13"/>
  </si>
  <si>
    <t>和紙（B4/100枚）</t>
    <rPh sb="0" eb="2">
      <t>ワシ</t>
    </rPh>
    <rPh sb="9" eb="10">
      <t>マ</t>
    </rPh>
    <phoneticPr fontId="13"/>
  </si>
  <si>
    <t>U字型シート押さえ</t>
  </si>
  <si>
    <t>ウィンドウディスプレイ</t>
    <phoneticPr fontId="2"/>
  </si>
  <si>
    <t>ツーバイ材（38×38×1820mm）6本入り</t>
    <phoneticPr fontId="13"/>
  </si>
  <si>
    <t>ELワイヤーネオン</t>
  </si>
  <si>
    <t>スチロール丸球（10cm）</t>
    <phoneticPr fontId="13"/>
  </si>
  <si>
    <t>発泡スチロールサイコロ（100×100×100mm）</t>
    <phoneticPr fontId="13"/>
  </si>
  <si>
    <t>発泡スチロール板（450×450×50mm）</t>
    <rPh sb="0" eb="1">
      <t>ハッポ</t>
    </rPh>
    <phoneticPr fontId="13"/>
  </si>
  <si>
    <t>発泡スチロールカッター</t>
    <rPh sb="0" eb="2">
      <t>ハッポ</t>
    </rPh>
    <phoneticPr fontId="13"/>
  </si>
  <si>
    <t>落書きコーナー</t>
    <rPh sb="0" eb="2">
      <t>ラクガ</t>
    </rPh>
    <phoneticPr fontId="2"/>
  </si>
  <si>
    <t>ブラックライト（20型）</t>
    <rPh sb="10" eb="11">
      <t>ガタ</t>
    </rPh>
    <phoneticPr fontId="13"/>
  </si>
  <si>
    <t>シークレットライトペン（25入）</t>
    <rPh sb="14" eb="15">
      <t>ニュウ</t>
    </rPh>
    <phoneticPr fontId="13"/>
  </si>
  <si>
    <t>階段ピアノ</t>
    <rPh sb="0" eb="2">
      <t>カイダン</t>
    </rPh>
    <phoneticPr fontId="2"/>
  </si>
  <si>
    <t>超音波センサ</t>
  </si>
  <si>
    <t>arduino MEGA(マイクロコンピュータ)</t>
    <phoneticPr fontId="2"/>
  </si>
  <si>
    <t>導線</t>
  </si>
  <si>
    <t>巻</t>
    <phoneticPr fontId="13"/>
  </si>
  <si>
    <t>スピーカー</t>
    <phoneticPr fontId="2"/>
  </si>
  <si>
    <t>台</t>
  </si>
  <si>
    <t>ブレッドボード</t>
    <phoneticPr fontId="13"/>
  </si>
  <si>
    <t>装飾部門共通予算</t>
    <rPh sb="0" eb="2">
      <t>ソウショク</t>
    </rPh>
    <rPh sb="2" eb="4">
      <t>ブモン</t>
    </rPh>
    <phoneticPr fontId="2"/>
  </si>
  <si>
    <t>製作費</t>
    <rPh sb="0" eb="3">
      <t>セイサクヒ</t>
    </rPh>
    <phoneticPr fontId="13"/>
  </si>
  <si>
    <t>本部企画局　合計</t>
  </si>
  <si>
    <t>総計</t>
    <rPh sb="0" eb="2">
      <t>ソウケイ</t>
    </rPh>
    <phoneticPr fontId="2"/>
  </si>
  <si>
    <t>※ここでは実施の2時間前までに判断や対応ができなかった場合を想定する。</t>
    <rPh sb="5" eb="7">
      <t>ジッシ</t>
    </rPh>
    <rPh sb="9" eb="12">
      <t>ジカンマエ</t>
    </rPh>
    <rPh sb="15" eb="17">
      <t>ハンダン</t>
    </rPh>
    <rPh sb="18" eb="20">
      <t>タイオウ</t>
    </rPh>
    <rPh sb="27" eb="29">
      <t>バアイ</t>
    </rPh>
    <rPh sb="30" eb="32">
      <t>ソウテイ</t>
    </rPh>
    <phoneticPr fontId="2"/>
  </si>
  <si>
    <t>晴天時</t>
    <rPh sb="0" eb="3">
      <t>セイテンジ</t>
    </rPh>
    <phoneticPr fontId="2"/>
  </si>
  <si>
    <t>悪天候時</t>
    <rPh sb="0" eb="3">
      <t>アクテンコウ</t>
    </rPh>
    <rPh sb="3" eb="4">
      <t>ジ</t>
    </rPh>
    <phoneticPr fontId="2"/>
  </si>
  <si>
    <t>(悪天候時）-（晴天時）</t>
    <rPh sb="1" eb="4">
      <t>アクテンコウ</t>
    </rPh>
    <rPh sb="4" eb="5">
      <t>ジ</t>
    </rPh>
    <rPh sb="8" eb="11">
      <t>セイテンジ</t>
    </rPh>
    <phoneticPr fontId="2"/>
  </si>
  <si>
    <t>花火打ち上げ費の支出の減少により、予備費が増加する</t>
    <rPh sb="0" eb="2">
      <t>ハナビ</t>
    </rPh>
    <rPh sb="2" eb="3">
      <t>ウ</t>
    </rPh>
    <rPh sb="4" eb="5">
      <t>ア</t>
    </rPh>
    <rPh sb="6" eb="7">
      <t>ヒ</t>
    </rPh>
    <rPh sb="8" eb="10">
      <t>シシュツ</t>
    </rPh>
    <rPh sb="11" eb="13">
      <t>ゲンショウ</t>
    </rPh>
    <rPh sb="17" eb="20">
      <t>ヨビヒ</t>
    </rPh>
    <rPh sb="21" eb="23">
      <t>ゾウカ</t>
    </rPh>
    <phoneticPr fontId="2"/>
  </si>
  <si>
    <t>花火打ち上げ費</t>
    <rPh sb="0" eb="2">
      <t>ハナビ</t>
    </rPh>
    <rPh sb="2" eb="3">
      <t>ウ</t>
    </rPh>
    <rPh sb="4" eb="5">
      <t>ア</t>
    </rPh>
    <rPh sb="6" eb="7">
      <t>ヒ</t>
    </rPh>
    <phoneticPr fontId="2"/>
  </si>
  <si>
    <t>悪天候などで打ち上げが中止になった場合は晴天時の70%の請求となる</t>
    <rPh sb="0" eb="3">
      <t>アクテンコウ</t>
    </rPh>
    <rPh sb="6" eb="7">
      <t>ウ</t>
    </rPh>
    <rPh sb="8" eb="9">
      <t>ア</t>
    </rPh>
    <rPh sb="11" eb="13">
      <t>チュウシ</t>
    </rPh>
    <rPh sb="17" eb="19">
      <t>バアイ</t>
    </rPh>
    <rPh sb="20" eb="23">
      <t>セイテンジ</t>
    </rPh>
    <rPh sb="28" eb="30">
      <t>セイキュウ</t>
    </rPh>
    <phoneticPr fontId="2"/>
  </si>
  <si>
    <r>
      <rPr>
        <b/>
        <sz val="12"/>
        <color theme="1"/>
        <rFont val="ＭＳ Ｐゴシック"/>
        <family val="3"/>
        <charset val="128"/>
        <scheme val="minor"/>
      </rPr>
      <t>本部企画局</t>
    </r>
    <r>
      <rPr>
        <b/>
        <sz val="11"/>
        <color theme="1"/>
        <rFont val="ＭＳ Ｐゴシック"/>
        <family val="3"/>
        <charset val="128"/>
        <scheme val="minor"/>
      </rPr>
      <t>/つくばお笑いライブ2019</t>
    </r>
    <rPh sb="0" eb="5">
      <t>ホンブキカクキョク</t>
    </rPh>
    <rPh sb="10" eb="11">
      <t>ワラ</t>
    </rPh>
    <phoneticPr fontId="2"/>
  </si>
  <si>
    <t>カッパ</t>
    <phoneticPr fontId="2"/>
  </si>
  <si>
    <t>※ここでは当日の8時までに中止が確定した場合を想定する</t>
    <rPh sb="5" eb="7">
      <t>トウジツ</t>
    </rPh>
    <rPh sb="9" eb="10">
      <t>ジ</t>
    </rPh>
    <rPh sb="13" eb="15">
      <t>チュウシ</t>
    </rPh>
    <rPh sb="16" eb="18">
      <t>カクテイ</t>
    </rPh>
    <rPh sb="20" eb="22">
      <t>バアイ</t>
    </rPh>
    <rPh sb="23" eb="25">
      <t>ソウテイ</t>
    </rPh>
    <phoneticPr fontId="2"/>
  </si>
  <si>
    <t>中止時</t>
    <rPh sb="0" eb="2">
      <t>チュウシ</t>
    </rPh>
    <rPh sb="2" eb="3">
      <t>ジ</t>
    </rPh>
    <phoneticPr fontId="2"/>
  </si>
  <si>
    <t>(中止時）-（晴天時）</t>
    <rPh sb="1" eb="3">
      <t>チュウシ</t>
    </rPh>
    <rPh sb="3" eb="4">
      <t>ジ</t>
    </rPh>
    <rPh sb="7" eb="10">
      <t>セイテンジ</t>
    </rPh>
    <phoneticPr fontId="2"/>
  </si>
  <si>
    <t>中止時はwebアンケートを実施しないため</t>
    <rPh sb="0" eb="2">
      <t>チュウシ</t>
    </rPh>
    <rPh sb="2" eb="3">
      <t>ジ</t>
    </rPh>
    <rPh sb="13" eb="15">
      <t>ジッシ</t>
    </rPh>
    <phoneticPr fontId="2"/>
  </si>
  <si>
    <t>花火打ち上げ費の支出の減少により、予備費が増加する</t>
    <rPh sb="0" eb="3">
      <t>ハナビウ</t>
    </rPh>
    <rPh sb="4" eb="5">
      <t>ア</t>
    </rPh>
    <rPh sb="6" eb="7">
      <t>ヒ</t>
    </rPh>
    <phoneticPr fontId="2"/>
  </si>
  <si>
    <t>打ち上げ当日の午前中に中止が決まった場合は晴天時の50%の請求となる</t>
    <rPh sb="0" eb="1">
      <t>ウ</t>
    </rPh>
    <rPh sb="2" eb="3">
      <t>ア</t>
    </rPh>
    <rPh sb="4" eb="6">
      <t>トウジツ</t>
    </rPh>
    <rPh sb="7" eb="10">
      <t>ゴゼンチュウ</t>
    </rPh>
    <rPh sb="11" eb="13">
      <t>チュウシ</t>
    </rPh>
    <rPh sb="14" eb="15">
      <t>キ</t>
    </rPh>
    <rPh sb="18" eb="20">
      <t>バアイ</t>
    </rPh>
    <rPh sb="21" eb="24">
      <t>セイテンジ</t>
    </rPh>
    <rPh sb="29" eb="31">
      <t>セイキュウ</t>
    </rPh>
    <phoneticPr fontId="2"/>
  </si>
  <si>
    <t>液晶プロテクター Canon EOS Kiss X9用 （カメラ用の液晶保護フィルム）</t>
    <phoneticPr fontId="13"/>
  </si>
  <si>
    <t>CANON EOS Kiss X9 （一眼カメラ）</t>
    <phoneticPr fontId="13"/>
  </si>
  <si>
    <t>WSR-2533DHPL （wifiルーター）</t>
    <phoneticPr fontId="13"/>
  </si>
  <si>
    <t>ELEVIEW （HDMI分配器）</t>
    <phoneticPr fontId="13"/>
  </si>
  <si>
    <t>Amazonベーシック カメラバッグ （カメラ保存用のバッグ）</t>
    <phoneticPr fontId="13"/>
  </si>
  <si>
    <t>旗 （学園祭生中継プロジェクトのスタジオの背景）</t>
    <phoneticPr fontId="13"/>
  </si>
  <si>
    <t>EOS Kiss X9 EF-S18-55mm F4-5.6 IS STM レンズキット用(カメラのレンズの保護フィルター)</t>
    <phoneticPr fontId="13"/>
  </si>
  <si>
    <t>コンセントチェック(会場内のコンセントの位置や数に変更はないか、使用可能かを調べる)時にLEDライトを使用して確認するため</t>
    <phoneticPr fontId="13"/>
  </si>
  <si>
    <t>当日用無線機をレンタルするため</t>
    <rPh sb="0" eb="2">
      <t>トウジツ</t>
    </rPh>
    <rPh sb="2" eb="3">
      <t>ヨウ</t>
    </rPh>
    <rPh sb="3" eb="6">
      <t>ムセンキ</t>
    </rPh>
    <phoneticPr fontId="2"/>
  </si>
  <si>
    <t>交通費 小計</t>
    <rPh sb="0" eb="3">
      <t>コウツウヒ</t>
    </rPh>
    <rPh sb="4" eb="6">
      <t>ショウケイ</t>
    </rPh>
    <phoneticPr fontId="2"/>
  </si>
  <si>
    <t>消耗品器具費 小計</t>
    <rPh sb="7" eb="9">
      <t>ショウケイ</t>
    </rPh>
    <phoneticPr fontId="2"/>
  </si>
  <si>
    <t>交通費 小計</t>
    <phoneticPr fontId="13"/>
  </si>
  <si>
    <t>賃借料 小計</t>
    <rPh sb="0" eb="3">
      <t>チンシャクリョウ</t>
    </rPh>
    <rPh sb="4" eb="6">
      <t>ショウケイ</t>
    </rPh>
    <phoneticPr fontId="2"/>
  </si>
  <si>
    <t>消耗品器具費 小計</t>
    <rPh sb="0" eb="2">
      <t>ショウモウ</t>
    </rPh>
    <rPh sb="2" eb="3">
      <t>ヒン</t>
    </rPh>
    <rPh sb="3" eb="5">
      <t>キグ</t>
    </rPh>
    <rPh sb="5" eb="6">
      <t>ヒ</t>
    </rPh>
    <rPh sb="7" eb="9">
      <t>ショウケイ</t>
    </rPh>
    <phoneticPr fontId="2"/>
  </si>
  <si>
    <t>外注費 小計</t>
    <rPh sb="4" eb="6">
      <t>ショウケイ</t>
    </rPh>
    <phoneticPr fontId="2"/>
  </si>
  <si>
    <t>消耗品器具費 小計</t>
    <phoneticPr fontId="13"/>
  </si>
  <si>
    <t>通信費 小計</t>
    <phoneticPr fontId="13"/>
  </si>
  <si>
    <t>雑費 小計</t>
    <phoneticPr fontId="13"/>
  </si>
  <si>
    <t>消耗品器具費 小計</t>
    <rPh sb="0" eb="2">
      <t>ショウモウ</t>
    </rPh>
    <rPh sb="2" eb="3">
      <t>ヒン</t>
    </rPh>
    <rPh sb="3" eb="5">
      <t>キグ</t>
    </rPh>
    <phoneticPr fontId="2"/>
  </si>
  <si>
    <t>謝礼費 小計</t>
    <rPh sb="0" eb="2">
      <t>シャレイ</t>
    </rPh>
    <rPh sb="2" eb="3">
      <t>ヒ</t>
    </rPh>
    <phoneticPr fontId="2"/>
  </si>
  <si>
    <t>謝礼費 小計</t>
    <phoneticPr fontId="13"/>
  </si>
  <si>
    <t>謝礼費 小計</t>
    <rPh sb="0" eb="2">
      <t>シャレイ</t>
    </rPh>
    <rPh sb="2" eb="3">
      <t>ヒ</t>
    </rPh>
    <rPh sb="4" eb="6">
      <t>ショウケイ</t>
    </rPh>
    <phoneticPr fontId="2"/>
  </si>
  <si>
    <t>学実委とサポートメンバー(当日実委を手伝うOBOGなど)、ステージ出演者のうち運営中に出た傷病者を対象とする保険の保険料</t>
    <phoneticPr fontId="2"/>
  </si>
  <si>
    <t>借用した無線機・イヤフォンマイクの返送料</t>
    <rPh sb="17" eb="19">
      <t>ヘンソウ</t>
    </rPh>
    <rPh sb="19" eb="20">
      <t>リョウ</t>
    </rPh>
    <phoneticPr fontId="2"/>
  </si>
  <si>
    <t>学実委の全体にかかわる渉外活動のための交通費</t>
    <rPh sb="0" eb="1">
      <t>ガク</t>
    </rPh>
    <rPh sb="1" eb="3">
      <t>ジツイ</t>
    </rPh>
    <rPh sb="4" eb="6">
      <t>ゼンタイ</t>
    </rPh>
    <rPh sb="11" eb="13">
      <t>ショウガイ</t>
    </rPh>
    <rPh sb="13" eb="15">
      <t>カツドウ</t>
    </rPh>
    <rPh sb="19" eb="22">
      <t>コウツウヒ</t>
    </rPh>
    <phoneticPr fontId="2"/>
  </si>
  <si>
    <t>のぼりの設置に使用するため</t>
    <phoneticPr fontId="2"/>
  </si>
  <si>
    <t>雙峰祭カラーの策定に伴い新デザインのものを外注するため</t>
    <rPh sb="21" eb="23">
      <t>ガイチュウ</t>
    </rPh>
    <phoneticPr fontId="2"/>
  </si>
  <si>
    <t>BPTで策定するガイドラインをマニュアルとして製本し配布するため</t>
    <phoneticPr fontId="2"/>
  </si>
  <si>
    <t>のぼり台・ポールの送料</t>
    <rPh sb="3" eb="4">
      <t>ダイ</t>
    </rPh>
    <rPh sb="9" eb="11">
      <t>ソウリョウ</t>
    </rPh>
    <phoneticPr fontId="2"/>
  </si>
  <si>
    <t>テーマソングが正式採用された団体に対して謝礼(3000円分の図書カード)を渡すため</t>
    <rPh sb="27" eb="28">
      <t>エン</t>
    </rPh>
    <rPh sb="28" eb="29">
      <t>ブン</t>
    </rPh>
    <rPh sb="30" eb="32">
      <t>トショ</t>
    </rPh>
    <rPh sb="37" eb="38">
      <t>ワタ</t>
    </rPh>
    <phoneticPr fontId="2"/>
  </si>
  <si>
    <t>テーマソングの録音にかかる費用の補助を行うため</t>
    <rPh sb="7" eb="9">
      <t>ロクオン</t>
    </rPh>
    <rPh sb="13" eb="15">
      <t>ヒヨウ</t>
    </rPh>
    <rPh sb="16" eb="18">
      <t>ホジョ</t>
    </rPh>
    <rPh sb="19" eb="20">
      <t>オコナ</t>
    </rPh>
    <phoneticPr fontId="13"/>
  </si>
  <si>
    <t>学分金の振り替えの際に発生する手数料</t>
    <rPh sb="15" eb="18">
      <t>テスウリョウ</t>
    </rPh>
    <phoneticPr fontId="2"/>
  </si>
  <si>
    <t>振込みにかかる手数料</t>
    <rPh sb="0" eb="2">
      <t>フリコ</t>
    </rPh>
    <rPh sb="7" eb="10">
      <t>テスウリョウ</t>
    </rPh>
    <phoneticPr fontId="13"/>
  </si>
  <si>
    <t>協賛企業に送る請求書の送料</t>
    <rPh sb="5" eb="6">
      <t>オク</t>
    </rPh>
    <rPh sb="11" eb="13">
      <t>ソウリョウ</t>
    </rPh>
    <phoneticPr fontId="2"/>
  </si>
  <si>
    <t>協賛企業にお礼として送る報告書の送料</t>
    <rPh sb="10" eb="11">
      <t>オク</t>
    </rPh>
    <rPh sb="12" eb="15">
      <t>ホウコクショ</t>
    </rPh>
    <rPh sb="16" eb="18">
      <t>ソウリョウ</t>
    </rPh>
    <phoneticPr fontId="2"/>
  </si>
  <si>
    <t>借りた協賛品の返送料や、協賛品を代引きで受け取る際の手数料</t>
    <rPh sb="9" eb="10">
      <t>リョウ</t>
    </rPh>
    <rPh sb="16" eb="18">
      <t>ダイビ</t>
    </rPh>
    <rPh sb="24" eb="25">
      <t>サイ</t>
    </rPh>
    <rPh sb="26" eb="29">
      <t>テスウリョウ</t>
    </rPh>
    <phoneticPr fontId="13"/>
  </si>
  <si>
    <t>短ニップルは空気調整器に取り付ける部品であり空気調整器と同数必要なため</t>
    <phoneticPr fontId="13"/>
  </si>
  <si>
    <t>ガスボンベは空気調整器を取り付けなければ使えないが、使用期限を過ぎたものが17個有り交換の必要があるため</t>
    <rPh sb="42" eb="44">
      <t>コウカン</t>
    </rPh>
    <rPh sb="45" eb="47">
      <t>ヒツヨウ</t>
    </rPh>
    <phoneticPr fontId="13"/>
  </si>
  <si>
    <t>消火器 10型</t>
    <phoneticPr fontId="13"/>
  </si>
  <si>
    <t>ガスボンベ耐久調査は5年に1度行うことが義務づけられており、今年調査が必要なのが16本存在するため</t>
    <rPh sb="43" eb="45">
      <t>ソンザイ</t>
    </rPh>
    <phoneticPr fontId="13"/>
  </si>
  <si>
    <t>机･椅子関係の書類をエリアごとに管理するため</t>
    <rPh sb="0" eb="4">
      <t>ツクエイス</t>
    </rPh>
    <rPh sb="4" eb="6">
      <t>カンケイ</t>
    </rPh>
    <rPh sb="7" eb="9">
      <t>ショルイ</t>
    </rPh>
    <rPh sb="16" eb="18">
      <t>カンリ</t>
    </rPh>
    <phoneticPr fontId="13"/>
  </si>
  <si>
    <t>警備や駐車場確保など交通整理に使うため</t>
    <rPh sb="0" eb="2">
      <t>ケイビ</t>
    </rPh>
    <rPh sb="3" eb="6">
      <t>チュウシャジョウ</t>
    </rPh>
    <rPh sb="6" eb="8">
      <t>カクホ</t>
    </rPh>
    <rPh sb="10" eb="12">
      <t>コウツウ</t>
    </rPh>
    <rPh sb="12" eb="14">
      <t>セイリ</t>
    </rPh>
    <rPh sb="15" eb="16">
      <t>ツカ</t>
    </rPh>
    <phoneticPr fontId="2"/>
  </si>
  <si>
    <t>警備や駐車場確保など交通整理に使う(コーンが倒れないようにするためのもの)ため</t>
    <rPh sb="0" eb="2">
      <t>ケイビ</t>
    </rPh>
    <rPh sb="3" eb="6">
      <t>チュウシャジョウ</t>
    </rPh>
    <rPh sb="6" eb="8">
      <t>カクホ</t>
    </rPh>
    <rPh sb="10" eb="12">
      <t>コウツウ</t>
    </rPh>
    <rPh sb="12" eb="14">
      <t>セイリ</t>
    </rPh>
    <rPh sb="15" eb="16">
      <t>ツカ</t>
    </rPh>
    <rPh sb="22" eb="23">
      <t>タオ</t>
    </rPh>
    <phoneticPr fontId="2"/>
  </si>
  <si>
    <t>会場地図をのせた屋内看板をぶら下げるために使うため</t>
    <phoneticPr fontId="13"/>
  </si>
  <si>
    <t>屋外看板の雨よけに使うため</t>
    <rPh sb="0" eb="2">
      <t>オクガイ</t>
    </rPh>
    <rPh sb="5" eb="6">
      <t>アマ</t>
    </rPh>
    <rPh sb="9" eb="10">
      <t>ツカ</t>
    </rPh>
    <phoneticPr fontId="13"/>
  </si>
  <si>
    <t>看板に印刷した紙を固定するために使うため</t>
    <rPh sb="3" eb="5">
      <t>インサツ</t>
    </rPh>
    <rPh sb="7" eb="8">
      <t>カミ</t>
    </rPh>
    <rPh sb="9" eb="11">
      <t>コテイ</t>
    </rPh>
    <rPh sb="16" eb="17">
      <t>ツカ</t>
    </rPh>
    <phoneticPr fontId="13"/>
  </si>
  <si>
    <t>共用ごみ箱、企画配布、ごみ箱封鎖、雨天時目張り、電ドラ・机・椅子保護などで使用するため</t>
    <rPh sb="0" eb="2">
      <t>キョウヨウ</t>
    </rPh>
    <rPh sb="4" eb="5">
      <t>バコ</t>
    </rPh>
    <rPh sb="6" eb="8">
      <t>キカク</t>
    </rPh>
    <rPh sb="8" eb="10">
      <t>ハイフ</t>
    </rPh>
    <rPh sb="13" eb="14">
      <t>バコ</t>
    </rPh>
    <rPh sb="14" eb="16">
      <t>フウサ</t>
    </rPh>
    <rPh sb="17" eb="19">
      <t>ウテン</t>
    </rPh>
    <rPh sb="19" eb="20">
      <t>ジ</t>
    </rPh>
    <rPh sb="20" eb="21">
      <t>メ</t>
    </rPh>
    <rPh sb="21" eb="22">
      <t>バ</t>
    </rPh>
    <rPh sb="24" eb="25">
      <t>デン</t>
    </rPh>
    <rPh sb="28" eb="29">
      <t>ツクエ</t>
    </rPh>
    <rPh sb="30" eb="32">
      <t>イス</t>
    </rPh>
    <rPh sb="32" eb="34">
      <t>ホゴ</t>
    </rPh>
    <rPh sb="37" eb="39">
      <t>シヨウ</t>
    </rPh>
    <phoneticPr fontId="13"/>
  </si>
  <si>
    <t>臨時集積所におくため</t>
    <rPh sb="0" eb="2">
      <t>リンジ</t>
    </rPh>
    <rPh sb="2" eb="4">
      <t>シュウセキ</t>
    </rPh>
    <rPh sb="4" eb="5">
      <t>ジョ</t>
    </rPh>
    <phoneticPr fontId="13"/>
  </si>
  <si>
    <t>生ごみ回収バケツ・ざる、水回り清掃用バケツの洗浄に使用するため</t>
    <rPh sb="0" eb="1">
      <t>ナマ</t>
    </rPh>
    <rPh sb="3" eb="5">
      <t>カイシュウ</t>
    </rPh>
    <rPh sb="12" eb="14">
      <t>ミズマワ</t>
    </rPh>
    <rPh sb="15" eb="17">
      <t>セイソウ</t>
    </rPh>
    <rPh sb="17" eb="18">
      <t>ヨウ</t>
    </rPh>
    <rPh sb="22" eb="24">
      <t>センジョウ</t>
    </rPh>
    <rPh sb="25" eb="27">
      <t>シヨウ</t>
    </rPh>
    <phoneticPr fontId="13"/>
  </si>
  <si>
    <t>水回りシフト（トイレ清掃と水道の詰まりの確認のために企画団体に依頼している）の企画がトイレ清掃時に使用するため</t>
    <phoneticPr fontId="13"/>
  </si>
  <si>
    <t>水回りシフトの企画がトイレ清掃時に使用するため</t>
    <phoneticPr fontId="13"/>
  </si>
  <si>
    <t>水回りやごみ集積所の清掃をする際に使用するため</t>
    <rPh sb="0" eb="1">
      <t>ミズ</t>
    </rPh>
    <rPh sb="1" eb="2">
      <t>マワ</t>
    </rPh>
    <rPh sb="6" eb="9">
      <t>シュウセキジョ</t>
    </rPh>
    <rPh sb="10" eb="12">
      <t>セイソウ</t>
    </rPh>
    <rPh sb="15" eb="16">
      <t>サイ</t>
    </rPh>
    <rPh sb="17" eb="19">
      <t>シヨウ</t>
    </rPh>
    <phoneticPr fontId="13"/>
  </si>
  <si>
    <t>企画配布用ごみ袋を留めるため</t>
    <rPh sb="0" eb="2">
      <t>キカク</t>
    </rPh>
    <rPh sb="2" eb="4">
      <t>ハイフ</t>
    </rPh>
    <rPh sb="4" eb="5">
      <t>ヨウ</t>
    </rPh>
    <rPh sb="7" eb="8">
      <t>ブクロ</t>
    </rPh>
    <rPh sb="9" eb="10">
      <t>ト</t>
    </rPh>
    <phoneticPr fontId="13"/>
  </si>
  <si>
    <t>ペットボトルキャップ回収に使うため</t>
    <rPh sb="10" eb="12">
      <t>カイシュウ</t>
    </rPh>
    <rPh sb="13" eb="14">
      <t>ツカ</t>
    </rPh>
    <phoneticPr fontId="13"/>
  </si>
  <si>
    <t>分別指導シフト(ごみ箱において正しく分別が行われているかを確認する企画のシフト)で暗い中でゴミ箱を照らす必要があるため</t>
    <rPh sb="47" eb="48">
      <t>バコ</t>
    </rPh>
    <rPh sb="49" eb="50">
      <t>テ</t>
    </rPh>
    <rPh sb="52" eb="54">
      <t>ヒツヨウ</t>
    </rPh>
    <phoneticPr fontId="16"/>
  </si>
  <si>
    <t>学実委保有のPCのストレージとして使用するため</t>
    <phoneticPr fontId="13"/>
  </si>
  <si>
    <t>実委室内のwifi環境に使用するため</t>
    <phoneticPr fontId="13"/>
  </si>
  <si>
    <t>学実委・雙峰祭当日の写真撮影で使用するため</t>
    <rPh sb="0" eb="3">
      <t>ガクジツイ</t>
    </rPh>
    <phoneticPr fontId="13"/>
  </si>
  <si>
    <t>一眼カメラの保存に使用するため</t>
    <phoneticPr fontId="13"/>
  </si>
  <si>
    <t>学園祭生中継プロジェクトで使用するため</t>
    <phoneticPr fontId="13"/>
  </si>
  <si>
    <t>案内所でのインターネット接続、学園祭生中継プロジェクトに使用するため</t>
    <phoneticPr fontId="13"/>
  </si>
  <si>
    <t>雙峰祭オンラインシステムや公式ウェブサイト等で使用するため</t>
    <rPh sb="13" eb="15">
      <t>コウシキ</t>
    </rPh>
    <rPh sb="21" eb="22">
      <t>トウ</t>
    </rPh>
    <phoneticPr fontId="2"/>
  </si>
  <si>
    <t>学実委全体のメール等に使用するため</t>
    <phoneticPr fontId="13"/>
  </si>
  <si>
    <t>決済にかかる手数料</t>
    <rPh sb="0" eb="2">
      <t>ケッサイ</t>
    </rPh>
    <rPh sb="6" eb="9">
      <t>テスウリョウ</t>
    </rPh>
    <phoneticPr fontId="2"/>
  </si>
  <si>
    <t>前夜祭・後夜祭での音源を焼くため</t>
    <rPh sb="0" eb="3">
      <t>ゼンヤサイ</t>
    </rPh>
    <rPh sb="4" eb="7">
      <t>コウヤサイ</t>
    </rPh>
    <rPh sb="9" eb="11">
      <t>オンゲン</t>
    </rPh>
    <rPh sb="12" eb="13">
      <t>ヤ</t>
    </rPh>
    <phoneticPr fontId="13"/>
  </si>
  <si>
    <t>タイムキーパーが押し巻きを伝えるため</t>
    <rPh sb="8" eb="9">
      <t>オ</t>
    </rPh>
    <rPh sb="10" eb="11">
      <t>マ</t>
    </rPh>
    <rPh sb="13" eb="14">
      <t>ツタ</t>
    </rPh>
    <phoneticPr fontId="13"/>
  </si>
  <si>
    <t>花火打ち上げ許可申請に発生する送料</t>
    <rPh sb="0" eb="2">
      <t>ハナビ</t>
    </rPh>
    <rPh sb="2" eb="3">
      <t>ウ</t>
    </rPh>
    <rPh sb="4" eb="5">
      <t>ア</t>
    </rPh>
    <rPh sb="6" eb="8">
      <t>キョカ</t>
    </rPh>
    <rPh sb="8" eb="10">
      <t>シンセイ</t>
    </rPh>
    <rPh sb="11" eb="13">
      <t>ハッセイ</t>
    </rPh>
    <rPh sb="15" eb="17">
      <t>ソウリョウ</t>
    </rPh>
    <phoneticPr fontId="13"/>
  </si>
  <si>
    <t>UNITEDステージ警備のため</t>
    <rPh sb="10" eb="12">
      <t>ケイビ</t>
    </rPh>
    <phoneticPr fontId="13"/>
  </si>
  <si>
    <t>後夜祭司会者への謝礼のため</t>
    <rPh sb="0" eb="3">
      <t>コウヤサイ</t>
    </rPh>
    <rPh sb="3" eb="6">
      <t>シカイシャ</t>
    </rPh>
    <rPh sb="8" eb="10">
      <t>シャレイ</t>
    </rPh>
    <phoneticPr fontId="13"/>
  </si>
  <si>
    <t>花火師への謝礼のため</t>
    <rPh sb="0" eb="3">
      <t>ハナビシ</t>
    </rPh>
    <rPh sb="5" eb="7">
      <t>シャレイ</t>
    </rPh>
    <phoneticPr fontId="13"/>
  </si>
  <si>
    <t>発注先に代金を支払う際に生じる手数料</t>
    <rPh sb="0" eb="2">
      <t>ハッチュウ</t>
    </rPh>
    <rPh sb="2" eb="3">
      <t>サキ</t>
    </rPh>
    <rPh sb="4" eb="6">
      <t>ダイキン</t>
    </rPh>
    <rPh sb="7" eb="9">
      <t>シハラ</t>
    </rPh>
    <rPh sb="10" eb="11">
      <t>サイ</t>
    </rPh>
    <rPh sb="12" eb="13">
      <t>ショウ</t>
    </rPh>
    <rPh sb="15" eb="18">
      <t>テスウリョウ</t>
    </rPh>
    <phoneticPr fontId="13"/>
  </si>
  <si>
    <t>発注先に代金を支払う際に生じる手数料</t>
    <rPh sb="15" eb="18">
      <t>テスウリョウ</t>
    </rPh>
    <phoneticPr fontId="13"/>
  </si>
  <si>
    <t>出演者の衣装を製作するため</t>
    <rPh sb="0" eb="3">
      <t>シュツエンシャ</t>
    </rPh>
    <rPh sb="4" eb="6">
      <t>イショウ</t>
    </rPh>
    <rPh sb="7" eb="9">
      <t>セイサク</t>
    </rPh>
    <phoneticPr fontId="13"/>
  </si>
  <si>
    <t>酒造さんにお礼文書と当日の様子の写真を送るための送料</t>
    <rPh sb="0" eb="2">
      <t>シュゾ</t>
    </rPh>
    <rPh sb="7" eb="9">
      <t>ブンショ</t>
    </rPh>
    <rPh sb="10" eb="12">
      <t>トウz</t>
    </rPh>
    <rPh sb="16" eb="18">
      <t>シャシn</t>
    </rPh>
    <rPh sb="19" eb="20">
      <t>オクr</t>
    </rPh>
    <rPh sb="24" eb="26">
      <t>ソウリョウ</t>
    </rPh>
    <phoneticPr fontId="13"/>
  </si>
  <si>
    <t>協賛のお願いを酒造さんに郵送する送料</t>
    <rPh sb="16" eb="18">
      <t>ソウリョウ</t>
    </rPh>
    <phoneticPr fontId="13"/>
  </si>
  <si>
    <t>検便のため</t>
    <rPh sb="0" eb="2">
      <t>ケンベン</t>
    </rPh>
    <phoneticPr fontId="13"/>
  </si>
  <si>
    <t>室内の装飾に使用するため</t>
    <rPh sb="0" eb="2">
      <t>シツナイ</t>
    </rPh>
    <rPh sb="3" eb="5">
      <t>ソウショク</t>
    </rPh>
    <rPh sb="6" eb="8">
      <t>シヨウ</t>
    </rPh>
    <phoneticPr fontId="13"/>
  </si>
  <si>
    <t>出場団体のネームボードの飾り付けとして使用するため</t>
    <rPh sb="0" eb="4">
      <t>シュツジョウダンタイ</t>
    </rPh>
    <rPh sb="12" eb="13">
      <t>カザ</t>
    </rPh>
    <rPh sb="14" eb="15">
      <t>ヅ</t>
    </rPh>
    <rPh sb="19" eb="21">
      <t>シヨウ</t>
    </rPh>
    <phoneticPr fontId="13"/>
  </si>
  <si>
    <t>出場者に配布するため</t>
    <phoneticPr fontId="13"/>
  </si>
  <si>
    <t>契約書を業者に送るための送料</t>
    <rPh sb="13" eb="14">
      <t>リョウ</t>
    </rPh>
    <phoneticPr fontId="13"/>
  </si>
  <si>
    <t>出演者へのケータリングのため</t>
    <phoneticPr fontId="13"/>
  </si>
  <si>
    <t>契約に必要な収入印紙を購入するため</t>
    <rPh sb="11" eb="13">
      <t>コウニュウ</t>
    </rPh>
    <phoneticPr fontId="13"/>
  </si>
  <si>
    <t>ConoHaカード(雙峰祭オンラインシステム, 公式ウェブサイト等のプラットフォーム)</t>
    <phoneticPr fontId="2"/>
  </si>
  <si>
    <t>足場の組み立て等従業者講習会受講料</t>
    <rPh sb="0" eb="2">
      <t>アシバ</t>
    </rPh>
    <rPh sb="3" eb="4">
      <t>ク</t>
    </rPh>
    <rPh sb="5" eb="6">
      <t>タ</t>
    </rPh>
    <rPh sb="7" eb="8">
      <t>トウ</t>
    </rPh>
    <rPh sb="8" eb="11">
      <t>ジュウギョウシャ</t>
    </rPh>
    <rPh sb="11" eb="14">
      <t>コウシュウカイ</t>
    </rPh>
    <rPh sb="14" eb="17">
      <t>ジュコウリョウ</t>
    </rPh>
    <phoneticPr fontId="13"/>
  </si>
  <si>
    <t>足場の組み立て等従業者講習会に参加するため</t>
    <rPh sb="15" eb="17">
      <t>サンカ</t>
    </rPh>
    <phoneticPr fontId="13"/>
  </si>
  <si>
    <t>足場の組み立て等従業者講習会テキスト代</t>
    <rPh sb="0" eb="2">
      <t>アシバ</t>
    </rPh>
    <rPh sb="3" eb="4">
      <t>ク</t>
    </rPh>
    <rPh sb="5" eb="6">
      <t>タ</t>
    </rPh>
    <rPh sb="7" eb="8">
      <t>トウ</t>
    </rPh>
    <rPh sb="8" eb="11">
      <t>ジュウギョウシャ</t>
    </rPh>
    <rPh sb="11" eb="14">
      <t>コウシュウカイ</t>
    </rPh>
    <rPh sb="18" eb="19">
      <t>ダイ</t>
    </rPh>
    <phoneticPr fontId="13"/>
  </si>
  <si>
    <t>足場の組み立て等従業者講習会で使用するテキストを購入するため</t>
    <rPh sb="15" eb="17">
      <t>シヨウ</t>
    </rPh>
    <rPh sb="24" eb="26">
      <t>コウニュウ</t>
    </rPh>
    <phoneticPr fontId="13"/>
  </si>
  <si>
    <t>足場の組み立て等従業者講習会受講料・テキスト代振り込み手数料</t>
    <rPh sb="0" eb="2">
      <t>アシバ</t>
    </rPh>
    <rPh sb="3" eb="4">
      <t>ク</t>
    </rPh>
    <rPh sb="5" eb="6">
      <t>タ</t>
    </rPh>
    <rPh sb="7" eb="8">
      <t>トウ</t>
    </rPh>
    <rPh sb="8" eb="11">
      <t>ジュウギョウシャ</t>
    </rPh>
    <rPh sb="11" eb="14">
      <t>コウシュウカイ</t>
    </rPh>
    <rPh sb="14" eb="17">
      <t>ジュコウリョウ</t>
    </rPh>
    <rPh sb="22" eb="23">
      <t>ダイ</t>
    </rPh>
    <rPh sb="23" eb="24">
      <t>フ</t>
    </rPh>
    <rPh sb="25" eb="26">
      <t>コ</t>
    </rPh>
    <rPh sb="27" eb="30">
      <t>テスウリョウ</t>
    </rPh>
    <phoneticPr fontId="13"/>
  </si>
  <si>
    <t>冊</t>
    <rPh sb="0" eb="1">
      <t>サツ</t>
    </rPh>
    <phoneticPr fontId="13"/>
  </si>
  <si>
    <t>足場の組み立て等従業者講習会の費用を払う際の手数料</t>
    <rPh sb="15" eb="17">
      <t>ヒヨウ</t>
    </rPh>
    <rPh sb="18" eb="19">
      <t>ハラ</t>
    </rPh>
    <rPh sb="20" eb="21">
      <t>サイ</t>
    </rPh>
    <rPh sb="22" eb="25">
      <t>テスウリョウ</t>
    </rPh>
    <phoneticPr fontId="13"/>
  </si>
  <si>
    <t>テーマ考案者に3000円分の図書カードを贈呈するため</t>
  </si>
  <si>
    <t>マスコットキャラクター考案者に3000円分の図書カードを贈呈するため</t>
  </si>
  <si>
    <t>ゴムロール巻　３㎜×1m</t>
    <rPh sb="5" eb="6">
      <t>マキ</t>
    </rPh>
    <phoneticPr fontId="13"/>
  </si>
  <si>
    <t>当日、通行の妨げにならないよう、電工ドラムのコードを覆うため</t>
    <phoneticPr fontId="13"/>
  </si>
  <si>
    <t>ゴム銃</t>
  </si>
  <si>
    <t>ミニゲームに使用</t>
  </si>
  <si>
    <t>ミニゲーム備品の塗装のため</t>
  </si>
  <si>
    <t>輪ゴム</t>
  </si>
  <si>
    <t>箱</t>
  </si>
  <si>
    <t>アクリルガッシュ</t>
  </si>
  <si>
    <t>WS2812B LEDテープ</t>
    <phoneticPr fontId="13"/>
  </si>
  <si>
    <t>本</t>
  </si>
  <si>
    <t>当日使う衣装等の制作費に使用</t>
  </si>
  <si>
    <t>衣装</t>
  </si>
  <si>
    <t>完全密封型鉛蓄電池12V</t>
  </si>
  <si>
    <t>XBee用2.54mmピッチ変換基板</t>
  </si>
  <si>
    <t>子供部屋用マット</t>
  </si>
  <si>
    <t>赤ちゃんベッド</t>
  </si>
  <si>
    <t>子供用カーテン</t>
  </si>
  <si>
    <t>フラッグ</t>
  </si>
  <si>
    <t>鎌</t>
  </si>
  <si>
    <t>木馬</t>
  </si>
  <si>
    <t>つみき</t>
  </si>
  <si>
    <t>ミニキャンドル</t>
  </si>
  <si>
    <t>おもちゃ箱</t>
  </si>
  <si>
    <t>教室を装飾するために使用</t>
  </si>
  <si>
    <t>セット</t>
    <phoneticPr fontId="13"/>
  </si>
  <si>
    <t>ゴムホース</t>
    <phoneticPr fontId="13"/>
  </si>
  <si>
    <t>企画に配布するため</t>
    <rPh sb="0" eb="2">
      <t>キカク</t>
    </rPh>
    <rPh sb="3" eb="5">
      <t>ハイフ</t>
    </rPh>
    <phoneticPr fontId="13"/>
  </si>
  <si>
    <t>電子レンジ(レンタル)</t>
    <rPh sb="0" eb="2">
      <t>デンシ</t>
    </rPh>
    <phoneticPr fontId="13"/>
  </si>
  <si>
    <t>調理場の環境を改善するため</t>
    <rPh sb="0" eb="2">
      <t>チョウリ</t>
    </rPh>
    <rPh sb="2" eb="3">
      <t>バ</t>
    </rPh>
    <rPh sb="4" eb="6">
      <t>カンキョウ</t>
    </rPh>
    <rPh sb="7" eb="9">
      <t>カイゼン</t>
    </rPh>
    <phoneticPr fontId="13"/>
  </si>
  <si>
    <t>3点機能付き 透明クロス 1200mm*1500mm*0.18mm</t>
    <rPh sb="1" eb="2">
      <t>テン</t>
    </rPh>
    <rPh sb="2" eb="4">
      <t>キノウ</t>
    </rPh>
    <rPh sb="4" eb="5">
      <t>ツ</t>
    </rPh>
    <rPh sb="7" eb="9">
      <t>トウメイ</t>
    </rPh>
    <phoneticPr fontId="13"/>
  </si>
  <si>
    <t>調理台を清潔に保つため</t>
    <rPh sb="0" eb="2">
      <t>チョウリ</t>
    </rPh>
    <rPh sb="2" eb="3">
      <t>ダイ</t>
    </rPh>
    <rPh sb="4" eb="6">
      <t>セイケツ</t>
    </rPh>
    <rPh sb="7" eb="8">
      <t>タモ</t>
    </rPh>
    <phoneticPr fontId="13"/>
  </si>
  <si>
    <t>調理場の床を清潔に保つため</t>
    <rPh sb="0" eb="2">
      <t>チョウリ</t>
    </rPh>
    <rPh sb="2" eb="3">
      <t>バ</t>
    </rPh>
    <rPh sb="4" eb="5">
      <t>ユカ</t>
    </rPh>
    <rPh sb="6" eb="8">
      <t>セイケツ</t>
    </rPh>
    <rPh sb="9" eb="10">
      <t>タモ</t>
    </rPh>
    <phoneticPr fontId="13"/>
  </si>
  <si>
    <t>KUS ブルーシート 10m*10m</t>
    <phoneticPr fontId="13"/>
  </si>
  <si>
    <t>XBee ZB(S2C)/ワイヤアンテナ型 (無線用の装置)</t>
    <rPh sb="23" eb="25">
      <t>ムセン</t>
    </rPh>
    <rPh sb="25" eb="26">
      <t>ヨウ</t>
    </rPh>
    <rPh sb="27" eb="29">
      <t>ソウチ</t>
    </rPh>
    <phoneticPr fontId="13"/>
  </si>
  <si>
    <t>二次予算案</t>
    <rPh sb="0" eb="1">
      <t>ニ</t>
    </rPh>
    <rPh sb="1" eb="2">
      <t>ジ</t>
    </rPh>
    <rPh sb="2" eb="5">
      <t>ヨサンアン</t>
    </rPh>
    <phoneticPr fontId="2"/>
  </si>
  <si>
    <t>LINE@の運営費用</t>
    <rPh sb="6" eb="8">
      <t>ウンエイ</t>
    </rPh>
    <rPh sb="8" eb="10">
      <t>ヒヨウ</t>
    </rPh>
    <phoneticPr fontId="2"/>
  </si>
  <si>
    <t>企画責任者と学実委の間の連絡手段として使用するため</t>
    <rPh sb="12" eb="14">
      <t>レンラク</t>
    </rPh>
    <rPh sb="14" eb="16">
      <t>シュダン</t>
    </rPh>
    <phoneticPr fontId="2"/>
  </si>
  <si>
    <t>050アプリ利用料金</t>
    <phoneticPr fontId="2"/>
  </si>
  <si>
    <t>学園祭当日、このアプリを利用して本部と企画で連絡を取るため</t>
    <phoneticPr fontId="2"/>
  </si>
  <si>
    <t>1Aステージ設営費（ステージ機材）</t>
  </si>
  <si>
    <t>1Aステージ設営費（音響・照明）</t>
  </si>
  <si>
    <t>1Aステージ横断幕(150cm×200cm)</t>
  </si>
  <si>
    <t>1Aステージ横断幕(200cm×304cm)</t>
  </si>
  <si>
    <t>1Aステージ トラス　</t>
  </si>
  <si>
    <t>１Aステージ設営のため</t>
  </si>
  <si>
    <t>１Aステージ観客誘導のため</t>
  </si>
  <si>
    <t>マイク</t>
  </si>
  <si>
    <t>企画の運営で使用するため</t>
    <rPh sb="0" eb="2">
      <t>キカク</t>
    </rPh>
    <rPh sb="3" eb="5">
      <t>ウンエイ</t>
    </rPh>
    <rPh sb="6" eb="8">
      <t>シヨウ</t>
    </rPh>
    <phoneticPr fontId="2"/>
  </si>
  <si>
    <t>5.1.収入の部</t>
    <rPh sb="4" eb="6">
      <t>シュウニュウ</t>
    </rPh>
    <rPh sb="7" eb="8">
      <t>ブ</t>
    </rPh>
    <phoneticPr fontId="2"/>
  </si>
  <si>
    <t>※以下、一次予算に比べ1割以上の変動があるとき、「大幅に～」と表現する</t>
    <rPh sb="1" eb="3">
      <t>イカ</t>
    </rPh>
    <rPh sb="4" eb="6">
      <t>イチジ</t>
    </rPh>
    <rPh sb="6" eb="8">
      <t>ヨサン</t>
    </rPh>
    <rPh sb="9" eb="10">
      <t>クラ</t>
    </rPh>
    <rPh sb="12" eb="13">
      <t>ワリ</t>
    </rPh>
    <rPh sb="13" eb="15">
      <t>イジョウ</t>
    </rPh>
    <rPh sb="16" eb="18">
      <t>ヘンドウ</t>
    </rPh>
    <rPh sb="25" eb="27">
      <t>オオハバ</t>
    </rPh>
    <rPh sb="31" eb="33">
      <t>ヒョウゲン</t>
    </rPh>
    <phoneticPr fontId="2"/>
  </si>
  <si>
    <t>大幅に減額</t>
    <rPh sb="0" eb="2">
      <t>オオハバ</t>
    </rPh>
    <rPh sb="3" eb="5">
      <t>ゲンガク</t>
    </rPh>
    <phoneticPr fontId="2"/>
  </si>
  <si>
    <t>茨城県火薬類保安講習会や足場講習会に参加するため</t>
    <rPh sb="0" eb="2">
      <t>イバラキ</t>
    </rPh>
    <rPh sb="2" eb="3">
      <t>ケン</t>
    </rPh>
    <rPh sb="3" eb="11">
      <t>カヤクルイホアンコウシュウカイ</t>
    </rPh>
    <rPh sb="12" eb="14">
      <t>アシバ</t>
    </rPh>
    <rPh sb="14" eb="17">
      <t>コウシュウカイ</t>
    </rPh>
    <rPh sb="18" eb="20">
      <t>サンカ</t>
    </rPh>
    <phoneticPr fontId="13"/>
  </si>
  <si>
    <t>封筒</t>
    <rPh sb="0" eb="2">
      <t>フウトウ</t>
    </rPh>
    <phoneticPr fontId="13"/>
  </si>
  <si>
    <t>クリアケース</t>
    <phoneticPr fontId="13"/>
  </si>
  <si>
    <t>収納箱</t>
    <rPh sb="0" eb="2">
      <t>シュウ</t>
    </rPh>
    <rPh sb="2" eb="3">
      <t xml:space="preserve">ハコ </t>
    </rPh>
    <phoneticPr fontId="13"/>
  </si>
  <si>
    <t xml:space="preserve">アイリスオーヤマ 金庫 手提げ B5 SBX-B5 ブルー </t>
    <phoneticPr fontId="13"/>
  </si>
  <si>
    <t>人工芝1m*10m</t>
  </si>
  <si>
    <t>教室内装飾費</t>
    <phoneticPr fontId="13"/>
  </si>
  <si>
    <t>1.二次予算クロス集計</t>
    <rPh sb="2" eb="3">
      <t>ニ</t>
    </rPh>
    <rPh sb="3" eb="4">
      <t>ジ</t>
    </rPh>
    <rPh sb="4" eb="6">
      <t>ヨサン</t>
    </rPh>
    <rPh sb="9" eb="11">
      <t>シュウケイ</t>
    </rPh>
    <phoneticPr fontId="2"/>
  </si>
  <si>
    <t>4.一次予算との比較</t>
    <rPh sb="2" eb="4">
      <t>イチジ</t>
    </rPh>
    <rPh sb="4" eb="6">
      <t>ヨサン</t>
    </rPh>
    <rPh sb="8" eb="10">
      <t>ヒカク</t>
    </rPh>
    <phoneticPr fontId="2"/>
  </si>
  <si>
    <t>5.二次予算収入の部詳細</t>
    <rPh sb="2" eb="3">
      <t>ニ</t>
    </rPh>
    <rPh sb="3" eb="4">
      <t>ジ</t>
    </rPh>
    <rPh sb="4" eb="6">
      <t>ヨサン</t>
    </rPh>
    <rPh sb="6" eb="8">
      <t>シュウニュウ</t>
    </rPh>
    <rPh sb="9" eb="10">
      <t>ブ</t>
    </rPh>
    <rPh sb="10" eb="12">
      <t>ショウサイ</t>
    </rPh>
    <phoneticPr fontId="2"/>
  </si>
  <si>
    <t>6.二次予算支出の部詳細</t>
    <rPh sb="2" eb="3">
      <t>ニ</t>
    </rPh>
    <rPh sb="3" eb="4">
      <t>ジ</t>
    </rPh>
    <rPh sb="4" eb="6">
      <t>ヨサン</t>
    </rPh>
    <rPh sb="6" eb="8">
      <t>シシュツ</t>
    </rPh>
    <rPh sb="9" eb="10">
      <t>ブ</t>
    </rPh>
    <rPh sb="10" eb="12">
      <t>ショウサイ</t>
    </rPh>
    <phoneticPr fontId="2"/>
  </si>
  <si>
    <t>6.1.支出の部</t>
    <rPh sb="4" eb="6">
      <t>シシュツ</t>
    </rPh>
    <rPh sb="7" eb="8">
      <t>ブ</t>
    </rPh>
    <phoneticPr fontId="2"/>
  </si>
  <si>
    <t>7.変更点一覧</t>
    <rPh sb="2" eb="5">
      <t>ヘンコウテン</t>
    </rPh>
    <rPh sb="5" eb="7">
      <t>イチラン</t>
    </rPh>
    <phoneticPr fontId="2"/>
  </si>
  <si>
    <t>7.1.悪天候時変更点</t>
    <rPh sb="4" eb="7">
      <t>アクテンコウ</t>
    </rPh>
    <rPh sb="7" eb="8">
      <t>ジ</t>
    </rPh>
    <rPh sb="8" eb="11">
      <t>ヘンコウテン</t>
    </rPh>
    <phoneticPr fontId="2"/>
  </si>
  <si>
    <t>7.2.中止時変更点</t>
    <rPh sb="4" eb="6">
      <t>チュウシ</t>
    </rPh>
    <rPh sb="6" eb="7">
      <t>ジ</t>
    </rPh>
    <rPh sb="7" eb="10">
      <t>ヘンコウテン</t>
    </rPh>
    <phoneticPr fontId="2"/>
  </si>
  <si>
    <t>テーマソング謝礼費</t>
    <rPh sb="8" eb="9">
      <t>ヒ</t>
    </rPh>
    <phoneticPr fontId="2"/>
  </si>
  <si>
    <t>タスキ</t>
    <phoneticPr fontId="2"/>
  </si>
  <si>
    <t>花束</t>
    <phoneticPr fontId="2"/>
  </si>
  <si>
    <t>菓子折り</t>
    <phoneticPr fontId="2"/>
  </si>
  <si>
    <t>出演者への謝礼費</t>
    <rPh sb="0" eb="3">
      <t>シュツエンシャ</t>
    </rPh>
    <rPh sb="5" eb="7">
      <t>シャレイ</t>
    </rPh>
    <rPh sb="7" eb="8">
      <t>ヒ</t>
    </rPh>
    <phoneticPr fontId="13"/>
  </si>
  <si>
    <t>院生部門は一昨年から始まった協賛部門である。一昨年の集金が3企画8,000円で、昨年は5企画22,000円の収入が得られた。</t>
    <rPh sb="0" eb="2">
      <t>インセイ</t>
    </rPh>
    <rPh sb="2" eb="4">
      <t>ブモン</t>
    </rPh>
    <rPh sb="5" eb="8">
      <t>オトトシ</t>
    </rPh>
    <rPh sb="10" eb="11">
      <t>ハジ</t>
    </rPh>
    <rPh sb="14" eb="16">
      <t>キョウサン</t>
    </rPh>
    <rPh sb="16" eb="18">
      <t>ブモン</t>
    </rPh>
    <rPh sb="22" eb="25">
      <t>オトトシ</t>
    </rPh>
    <rPh sb="26" eb="28">
      <t>シュウキン</t>
    </rPh>
    <rPh sb="29" eb="31">
      <t>キカク</t>
    </rPh>
    <rPh sb="36" eb="37">
      <t>エン</t>
    </rPh>
    <rPh sb="40" eb="41">
      <t>サク</t>
    </rPh>
    <rPh sb="41" eb="42">
      <t>ネン</t>
    </rPh>
    <rPh sb="43" eb="45">
      <t>キカク</t>
    </rPh>
    <rPh sb="51" eb="52">
      <t>エン</t>
    </rPh>
    <rPh sb="52" eb="53">
      <t>エン</t>
    </rPh>
    <rPh sb="53" eb="55">
      <t>シュウニュウ</t>
    </rPh>
    <rPh sb="57" eb="58">
      <t>エ</t>
    </rPh>
    <phoneticPr fontId="2"/>
  </si>
  <si>
    <t>4.2.支出の部</t>
    <rPh sb="4" eb="6">
      <t>シシュツ</t>
    </rPh>
    <rPh sb="7" eb="8">
      <t>ブ</t>
    </rPh>
    <phoneticPr fontId="2"/>
  </si>
  <si>
    <t>2019年度二次予算</t>
    <rPh sb="4" eb="6">
      <t>ネンド</t>
    </rPh>
    <rPh sb="6" eb="8">
      <t>ニジ</t>
    </rPh>
    <rPh sb="8" eb="10">
      <t>ヨサン</t>
    </rPh>
    <phoneticPr fontId="2"/>
  </si>
  <si>
    <t>2019年度一次予算</t>
    <rPh sb="4" eb="6">
      <t>ネンド</t>
    </rPh>
    <rPh sb="6" eb="8">
      <t>イチジ</t>
    </rPh>
    <rPh sb="8" eb="10">
      <t>ヨサン</t>
    </rPh>
    <phoneticPr fontId="2"/>
  </si>
  <si>
    <t>(2019年度二次予算)ー(2019年度一次予算)</t>
    <rPh sb="5" eb="7">
      <t>ネンド</t>
    </rPh>
    <rPh sb="7" eb="9">
      <t>ニジ</t>
    </rPh>
    <rPh sb="9" eb="11">
      <t>ヨサン</t>
    </rPh>
    <rPh sb="18" eb="20">
      <t>ネンド</t>
    </rPh>
    <rPh sb="20" eb="22">
      <t>イチジ</t>
    </rPh>
    <rPh sb="22" eb="24">
      <t>ヨサン</t>
    </rPh>
    <phoneticPr fontId="2"/>
  </si>
  <si>
    <t>中止になった企画が多数存在したため</t>
    <rPh sb="0" eb="2">
      <t>チュウシ</t>
    </rPh>
    <rPh sb="6" eb="8">
      <t>キカク</t>
    </rPh>
    <rPh sb="9" eb="11">
      <t>タスウ</t>
    </rPh>
    <rPh sb="11" eb="13">
      <t>ソンザイ</t>
    </rPh>
    <phoneticPr fontId="2"/>
  </si>
  <si>
    <t>(2019年度二次予算)－(2019年度一次予算)</t>
    <rPh sb="5" eb="7">
      <t>ネンド</t>
    </rPh>
    <rPh sb="7" eb="9">
      <t>ニジ</t>
    </rPh>
    <rPh sb="9" eb="11">
      <t>ヨサン</t>
    </rPh>
    <rPh sb="18" eb="20">
      <t>ネンド</t>
    </rPh>
    <rPh sb="20" eb="22">
      <t>イチジ</t>
    </rPh>
    <rPh sb="22" eb="24">
      <t>ヨサン</t>
    </rPh>
    <phoneticPr fontId="2"/>
  </si>
  <si>
    <t>科目を適切なものに変更したため</t>
    <phoneticPr fontId="2"/>
  </si>
  <si>
    <t>昨年度の支給数等を参考に減額したため</t>
    <phoneticPr fontId="2"/>
  </si>
  <si>
    <t>1Aステージを新たに建設するため</t>
    <rPh sb="7" eb="8">
      <t>アラ</t>
    </rPh>
    <rPh sb="10" eb="12">
      <t>ケンセツ</t>
    </rPh>
    <phoneticPr fontId="2"/>
  </si>
  <si>
    <t>推進局が必要とする物品が一次予算案提出時より増えたため</t>
    <rPh sb="0" eb="2">
      <t>スイシン</t>
    </rPh>
    <rPh sb="2" eb="3">
      <t>キョク</t>
    </rPh>
    <rPh sb="4" eb="6">
      <t>ヒツヨウ</t>
    </rPh>
    <rPh sb="9" eb="11">
      <t>ブッピン</t>
    </rPh>
    <rPh sb="12" eb="13">
      <t>イチ</t>
    </rPh>
    <rPh sb="13" eb="14">
      <t>ジ</t>
    </rPh>
    <rPh sb="14" eb="16">
      <t>ヨサン</t>
    </rPh>
    <rPh sb="16" eb="17">
      <t>アン</t>
    </rPh>
    <rPh sb="17" eb="19">
      <t>テイシュツ</t>
    </rPh>
    <rPh sb="19" eb="20">
      <t>ジ</t>
    </rPh>
    <rPh sb="22" eb="23">
      <t>フ</t>
    </rPh>
    <phoneticPr fontId="2"/>
  </si>
  <si>
    <t>委員長団および樽酒振舞が使用する交通費が減少したため</t>
    <rPh sb="0" eb="3">
      <t>イインチョウ</t>
    </rPh>
    <rPh sb="3" eb="4">
      <t>ダン</t>
    </rPh>
    <rPh sb="7" eb="8">
      <t>タル</t>
    </rPh>
    <rPh sb="8" eb="9">
      <t>サケ</t>
    </rPh>
    <rPh sb="9" eb="11">
      <t>フルマ</t>
    </rPh>
    <rPh sb="12" eb="14">
      <t>シヨウ</t>
    </rPh>
    <rPh sb="16" eb="19">
      <t>コウツウヒ</t>
    </rPh>
    <rPh sb="20" eb="22">
      <t>ゲンショウ</t>
    </rPh>
    <phoneticPr fontId="2"/>
  </si>
  <si>
    <t>委員長団が050アプリを、総務局がLINE@を新たに導入するため</t>
    <rPh sb="0" eb="3">
      <t>イインチョウ</t>
    </rPh>
    <rPh sb="3" eb="4">
      <t>ダン</t>
    </rPh>
    <rPh sb="13" eb="15">
      <t>ソウム</t>
    </rPh>
    <rPh sb="15" eb="16">
      <t>キョク</t>
    </rPh>
    <rPh sb="23" eb="24">
      <t>アラ</t>
    </rPh>
    <rPh sb="26" eb="28">
      <t>ドウニュウ</t>
    </rPh>
    <phoneticPr fontId="2"/>
  </si>
  <si>
    <t>花火師へのケータリングを減額したため</t>
    <rPh sb="0" eb="3">
      <t>ハナビシ</t>
    </rPh>
    <rPh sb="12" eb="14">
      <t>ゲンガク</t>
    </rPh>
    <phoneticPr fontId="2"/>
  </si>
  <si>
    <t>雑多な出費が増えたため</t>
    <rPh sb="0" eb="2">
      <t>ザッタ</t>
    </rPh>
    <rPh sb="3" eb="5">
      <t>シュッピ</t>
    </rPh>
    <rPh sb="6" eb="7">
      <t>フ</t>
    </rPh>
    <phoneticPr fontId="2"/>
  </si>
  <si>
    <t>お笑い芸人への謝礼費を減額したため</t>
    <rPh sb="11" eb="13">
      <t>ゲンガク</t>
    </rPh>
    <phoneticPr fontId="2"/>
  </si>
  <si>
    <t>ブランディング専門部会の設立のほか、広報宣伝局、推進局、総合計画局、情報システム局、ステージ管理局でそれぞれ必要な消耗品が増加したため</t>
    <rPh sb="7" eb="9">
      <t>センモン</t>
    </rPh>
    <rPh sb="9" eb="11">
      <t>ブカイ</t>
    </rPh>
    <rPh sb="12" eb="14">
      <t>セツリツ</t>
    </rPh>
    <rPh sb="18" eb="20">
      <t>コウホウ</t>
    </rPh>
    <rPh sb="20" eb="22">
      <t>センデン</t>
    </rPh>
    <rPh sb="22" eb="23">
      <t>キョク</t>
    </rPh>
    <rPh sb="24" eb="26">
      <t>スイシン</t>
    </rPh>
    <rPh sb="26" eb="27">
      <t>キョク</t>
    </rPh>
    <rPh sb="28" eb="30">
      <t>ソウゴウ</t>
    </rPh>
    <rPh sb="30" eb="32">
      <t>ケイカク</t>
    </rPh>
    <rPh sb="32" eb="33">
      <t>キョク</t>
    </rPh>
    <rPh sb="34" eb="36">
      <t>ジョウホウ</t>
    </rPh>
    <rPh sb="40" eb="41">
      <t>キョク</t>
    </rPh>
    <rPh sb="46" eb="49">
      <t>カンリキョク</t>
    </rPh>
    <rPh sb="54" eb="56">
      <t>ヒツヨウ</t>
    </rPh>
    <rPh sb="57" eb="59">
      <t>ショウモウ</t>
    </rPh>
    <rPh sb="59" eb="60">
      <t>ヒン</t>
    </rPh>
    <rPh sb="61" eb="63">
      <t>ゾウカ</t>
    </rPh>
    <phoneticPr fontId="2"/>
  </si>
  <si>
    <t>送料の合計が微増したほか、LINE@を新たに導入するため</t>
    <rPh sb="0" eb="2">
      <t>ソウリョウ</t>
    </rPh>
    <rPh sb="3" eb="5">
      <t>ゴウケイ</t>
    </rPh>
    <rPh sb="6" eb="8">
      <t>ビゾウ</t>
    </rPh>
    <rPh sb="19" eb="20">
      <t>アラ</t>
    </rPh>
    <rPh sb="22" eb="24">
      <t>ドウニュウ</t>
    </rPh>
    <phoneticPr fontId="2"/>
  </si>
  <si>
    <t>本部企画局での使用金額が大幅に増加したため</t>
    <rPh sb="12" eb="14">
      <t>オオハバ</t>
    </rPh>
    <phoneticPr fontId="2"/>
  </si>
  <si>
    <t>9月のリハーサル用無線機をレンタルするため</t>
    <rPh sb="1" eb="2">
      <t>ガツ</t>
    </rPh>
    <rPh sb="8" eb="9">
      <t>ヨウ</t>
    </rPh>
    <rPh sb="9" eb="12">
      <t>ムセンキ</t>
    </rPh>
    <phoneticPr fontId="13"/>
  </si>
  <si>
    <t>1C 棟と中央図書館の間にある陸橋に使用するため</t>
    <phoneticPr fontId="2"/>
  </si>
  <si>
    <t>リスト</t>
  </si>
  <si>
    <t>今までにご協賛いただいた合計金額は562,100円であり、</t>
    <phoneticPr fontId="2"/>
  </si>
  <si>
    <t>加えて未確定分650,000円の収入が予想される。</t>
    <phoneticPr fontId="2"/>
  </si>
  <si>
    <t>また、今年度からステージ企画に参加する大学院生を対象に集金を行うが、過去のデータが存在せず収入予測を立てることはできないため、今年度の収入には含めないことにする。</t>
    <rPh sb="3" eb="6">
      <t>コンネンド</t>
    </rPh>
    <rPh sb="12" eb="14">
      <t>キカク</t>
    </rPh>
    <rPh sb="15" eb="17">
      <t>サンカ</t>
    </rPh>
    <rPh sb="19" eb="21">
      <t>ダイガク</t>
    </rPh>
    <rPh sb="21" eb="23">
      <t>インセイ</t>
    </rPh>
    <rPh sb="24" eb="26">
      <t>タイショウ</t>
    </rPh>
    <rPh sb="27" eb="29">
      <t>シュウキン</t>
    </rPh>
    <rPh sb="30" eb="31">
      <t>オコナ</t>
    </rPh>
    <rPh sb="34" eb="36">
      <t>カコ</t>
    </rPh>
    <rPh sb="41" eb="43">
      <t>ソンザイ</t>
    </rPh>
    <rPh sb="45" eb="47">
      <t>シュウニュウ</t>
    </rPh>
    <rPh sb="47" eb="49">
      <t>ヨソク</t>
    </rPh>
    <rPh sb="50" eb="51">
      <t>タ</t>
    </rPh>
    <rPh sb="63" eb="66">
      <t>コンネンド</t>
    </rPh>
    <rPh sb="67" eb="69">
      <t>シュウニュウ</t>
    </rPh>
    <rPh sb="71" eb="72">
      <t>フク</t>
    </rPh>
    <phoneticPr fontId="2"/>
  </si>
  <si>
    <t>協賛は、パンフレット協賛、ステージ協賛、ウェブ協賛、企団連協賛の4つである。</t>
    <phoneticPr fontId="2"/>
  </si>
  <si>
    <t>①5,000円枠、10,000円枠、20,000円枠</t>
    <phoneticPr fontId="2"/>
  </si>
  <si>
    <t>②40,000円枠</t>
    <phoneticPr fontId="2"/>
  </si>
  <si>
    <t>③90,000円枠</t>
    <phoneticPr fontId="2"/>
  </si>
  <si>
    <t>④リスト掲載</t>
    <phoneticPr fontId="2"/>
  </si>
  <si>
    <t>本年度は3社から5口のご協賛をいただいた。</t>
    <rPh sb="9" eb="10">
      <t>クチ</t>
    </rPh>
    <phoneticPr fontId="2"/>
  </si>
  <si>
    <t>4)企団連協賛</t>
    <phoneticPr fontId="2"/>
  </si>
  <si>
    <t>3)ウェブ協賛</t>
    <phoneticPr fontId="2"/>
  </si>
  <si>
    <t>雙峰祭公式Webサイトに、協賛をいただいた企業のWebページのリンクを貼る協賛を実施する。</t>
    <phoneticPr fontId="2"/>
  </si>
  <si>
    <t>パンフレット協賛</t>
    <rPh sb="6" eb="8">
      <t>キョウサン</t>
    </rPh>
    <phoneticPr fontId="2"/>
  </si>
  <si>
    <t>なお、参考として過去5年間の合計金額を以下に掲載する。</t>
    <rPh sb="3" eb="5">
      <t>サンコウ</t>
    </rPh>
    <rPh sb="8" eb="10">
      <t>カコ</t>
    </rPh>
    <rPh sb="11" eb="13">
      <t>ネンカン</t>
    </rPh>
    <rPh sb="14" eb="16">
      <t>ゴウケイ</t>
    </rPh>
    <rPh sb="16" eb="18">
      <t>キンガク</t>
    </rPh>
    <rPh sb="19" eb="21">
      <t>イカ</t>
    </rPh>
    <rPh sb="22" eb="24">
      <t>ケイサイ</t>
    </rPh>
    <phoneticPr fontId="2"/>
  </si>
  <si>
    <t>ステージ協賛</t>
    <rPh sb="4" eb="6">
      <t>キョウサン</t>
    </rPh>
    <phoneticPr fontId="2"/>
  </si>
  <si>
    <t>ウェブ協賛</t>
    <rPh sb="3" eb="5">
      <t>キョウサン</t>
    </rPh>
    <phoneticPr fontId="2"/>
  </si>
  <si>
    <t>企団連協賛</t>
    <rPh sb="0" eb="1">
      <t>キ</t>
    </rPh>
    <rPh sb="1" eb="2">
      <t>ダン</t>
    </rPh>
    <rPh sb="2" eb="3">
      <t>レン</t>
    </rPh>
    <rPh sb="3" eb="5">
      <t>キョウサン</t>
    </rPh>
    <phoneticPr fontId="2"/>
  </si>
  <si>
    <t>※リスト掲載とは5,000円未満で企業に金額設定をしていただき、パンフレットに企業名をリスト形式で掲載するという協賛形態である。</t>
    <phoneticPr fontId="2"/>
  </si>
  <si>
    <r>
      <t>現在のところ、5社から</t>
    </r>
    <r>
      <rPr>
        <b/>
        <sz val="11"/>
        <color theme="1"/>
        <rFont val="ＭＳ Ｐゴシック"/>
        <family val="3"/>
        <charset val="128"/>
        <scheme val="minor"/>
      </rPr>
      <t>333,000円</t>
    </r>
    <r>
      <rPr>
        <sz val="11"/>
        <color theme="1"/>
        <rFont val="ＭＳ Ｐゴシック"/>
        <family val="2"/>
        <charset val="128"/>
        <scheme val="minor"/>
      </rPr>
      <t>の収入が確定している。</t>
    </r>
    <rPh sb="0" eb="2">
      <t>ゲンザイ</t>
    </rPh>
    <rPh sb="8" eb="9">
      <t>シャ</t>
    </rPh>
    <rPh sb="18" eb="19">
      <t>エン</t>
    </rPh>
    <rPh sb="20" eb="22">
      <t>シュウニュウ</t>
    </rPh>
    <rPh sb="23" eb="25">
      <t>カクテイ</t>
    </rPh>
    <phoneticPr fontId="2"/>
  </si>
  <si>
    <r>
      <t>ステージ協賛の残りの枠は4枠であるが、これらをすべて埋めるとすると最低でも</t>
    </r>
    <r>
      <rPr>
        <b/>
        <sz val="11"/>
        <color theme="1"/>
        <rFont val="ＭＳ Ｐゴシック"/>
        <family val="3"/>
        <charset val="128"/>
        <scheme val="minor"/>
      </rPr>
      <t>320,000円</t>
    </r>
    <r>
      <rPr>
        <sz val="11"/>
        <color theme="1"/>
        <rFont val="ＭＳ Ｐゴシック"/>
        <family val="2"/>
        <charset val="128"/>
        <scheme val="minor"/>
      </rPr>
      <t>の収入が得られる。</t>
    </r>
    <rPh sb="4" eb="6">
      <t>キョウサン</t>
    </rPh>
    <rPh sb="7" eb="8">
      <t>ノコ</t>
    </rPh>
    <rPh sb="10" eb="11">
      <t>ワク</t>
    </rPh>
    <rPh sb="13" eb="14">
      <t>ワク</t>
    </rPh>
    <rPh sb="26" eb="27">
      <t>ウ</t>
    </rPh>
    <rPh sb="33" eb="35">
      <t>サイテイ</t>
    </rPh>
    <rPh sb="44" eb="45">
      <t>エン</t>
    </rPh>
    <rPh sb="46" eb="48">
      <t>シュウニュウ</t>
    </rPh>
    <rPh sb="49" eb="50">
      <t>エ</t>
    </rPh>
    <phoneticPr fontId="2"/>
  </si>
  <si>
    <r>
      <t>したがって、今年度のステージ協賛の収入は</t>
    </r>
    <r>
      <rPr>
        <b/>
        <sz val="11"/>
        <color theme="1"/>
        <rFont val="ＭＳ Ｐゴシック"/>
        <family val="3"/>
        <charset val="128"/>
        <scheme val="minor"/>
      </rPr>
      <t>650,000円</t>
    </r>
    <r>
      <rPr>
        <sz val="11"/>
        <color theme="1"/>
        <rFont val="ＭＳ Ｐゴシック"/>
        <family val="2"/>
        <charset val="128"/>
        <scheme val="minor"/>
      </rPr>
      <t>と推測できる。</t>
    </r>
    <rPh sb="6" eb="9">
      <t>コンネンド</t>
    </rPh>
    <rPh sb="14" eb="16">
      <t>キョウサン</t>
    </rPh>
    <rPh sb="17" eb="19">
      <t>シュウニュウ</t>
    </rPh>
    <rPh sb="27" eb="28">
      <t>エン</t>
    </rPh>
    <rPh sb="29" eb="31">
      <t>スイソク</t>
    </rPh>
    <phoneticPr fontId="2"/>
  </si>
  <si>
    <r>
      <t>現在10社より協賛をいただき、</t>
    </r>
    <r>
      <rPr>
        <b/>
        <sz val="11"/>
        <color theme="1"/>
        <rFont val="ＭＳ Ｐゴシック"/>
        <family val="3"/>
        <charset val="128"/>
        <scheme val="minor"/>
      </rPr>
      <t>160,000円</t>
    </r>
    <r>
      <rPr>
        <sz val="11"/>
        <color theme="1"/>
        <rFont val="ＭＳ Ｐゴシック"/>
        <family val="2"/>
        <charset val="128"/>
        <scheme val="minor"/>
      </rPr>
      <t>の収入が確定している。</t>
    </r>
    <rPh sb="0" eb="2">
      <t>ゲンザイ</t>
    </rPh>
    <rPh sb="4" eb="5">
      <t>シャ</t>
    </rPh>
    <rPh sb="7" eb="9">
      <t>キョウサン</t>
    </rPh>
    <rPh sb="22" eb="23">
      <t>エン</t>
    </rPh>
    <rPh sb="24" eb="26">
      <t>シュウニュウ</t>
    </rPh>
    <rPh sb="27" eb="29">
      <t>カクテイ</t>
    </rPh>
    <phoneticPr fontId="2"/>
  </si>
  <si>
    <r>
      <t>今後協賛数の大幅な変化はないと思われるため、今年度のウェブ協賛による収入は</t>
    </r>
    <r>
      <rPr>
        <b/>
        <sz val="11"/>
        <color theme="1"/>
        <rFont val="ＭＳ Ｐゴシック"/>
        <family val="3"/>
        <charset val="128"/>
        <scheme val="minor"/>
      </rPr>
      <t>160,000円</t>
    </r>
    <r>
      <rPr>
        <sz val="11"/>
        <color theme="1"/>
        <rFont val="ＭＳ Ｐゴシック"/>
        <family val="2"/>
        <charset val="128"/>
        <scheme val="minor"/>
      </rPr>
      <t>と推測できる。</t>
    </r>
    <rPh sb="0" eb="2">
      <t>コンゴ</t>
    </rPh>
    <rPh sb="2" eb="4">
      <t>キョウサン</t>
    </rPh>
    <rPh sb="4" eb="5">
      <t>スウ</t>
    </rPh>
    <rPh sb="6" eb="8">
      <t>オオハバ</t>
    </rPh>
    <rPh sb="9" eb="11">
      <t>ヘンカ</t>
    </rPh>
    <rPh sb="15" eb="16">
      <t>オモ</t>
    </rPh>
    <rPh sb="22" eb="25">
      <t>コンネンド</t>
    </rPh>
    <rPh sb="29" eb="31">
      <t>キョウサン</t>
    </rPh>
    <rPh sb="34" eb="36">
      <t>シュウニュウ</t>
    </rPh>
    <rPh sb="44" eb="45">
      <t>エン</t>
    </rPh>
    <rPh sb="46" eb="48">
      <t>スイソク</t>
    </rPh>
    <phoneticPr fontId="2"/>
  </si>
  <si>
    <r>
      <t>よって今年度の企団連協賛の収入は</t>
    </r>
    <r>
      <rPr>
        <b/>
        <sz val="11"/>
        <color theme="1"/>
        <rFont val="ＭＳ Ｐゴシック"/>
        <family val="3"/>
        <charset val="128"/>
        <scheme val="minor"/>
      </rPr>
      <t>50,000円</t>
    </r>
    <r>
      <rPr>
        <sz val="11"/>
        <color theme="1"/>
        <rFont val="ＭＳ Ｐゴシック"/>
        <family val="2"/>
        <charset val="128"/>
        <scheme val="minor"/>
      </rPr>
      <t>である。</t>
    </r>
    <rPh sb="3" eb="5">
      <t>コトシ</t>
    </rPh>
    <rPh sb="5" eb="6">
      <t>ド</t>
    </rPh>
    <rPh sb="7" eb="8">
      <t>キ</t>
    </rPh>
    <rPh sb="8" eb="9">
      <t>ダン</t>
    </rPh>
    <rPh sb="9" eb="10">
      <t>レン</t>
    </rPh>
    <rPh sb="10" eb="12">
      <t>キョウサン</t>
    </rPh>
    <rPh sb="13" eb="15">
      <t>シュウニュウ</t>
    </rPh>
    <phoneticPr fontId="2"/>
  </si>
  <si>
    <t>リスト掲載は、総勢21社にご協賛いただいた。</t>
    <phoneticPr fontId="2"/>
  </si>
  <si>
    <t>10ozトート(M)</t>
    <phoneticPr fontId="2"/>
  </si>
  <si>
    <t>グッズ販売所にて販売するため</t>
    <rPh sb="3" eb="5">
      <t>ハンバイ</t>
    </rPh>
    <rPh sb="5" eb="6">
      <t>ジョ</t>
    </rPh>
    <rPh sb="8" eb="10">
      <t>ハンバイ</t>
    </rPh>
    <phoneticPr fontId="2"/>
  </si>
  <si>
    <t>ステージ管理局が新たにマイクを購入するほか、各局で必要な消耗品が増えたため</t>
    <rPh sb="4" eb="7">
      <t>カンリキョク</t>
    </rPh>
    <rPh sb="8" eb="9">
      <t>アラ</t>
    </rPh>
    <rPh sb="15" eb="17">
      <t>コウニュウ</t>
    </rPh>
    <rPh sb="22" eb="24">
      <t>カクキョク</t>
    </rPh>
    <rPh sb="25" eb="27">
      <t>ヒツヨウ</t>
    </rPh>
    <rPh sb="28" eb="30">
      <t>ショウモウ</t>
    </rPh>
    <rPh sb="30" eb="31">
      <t>ヒン</t>
    </rPh>
    <rPh sb="32" eb="33">
      <t>フ</t>
    </rPh>
    <phoneticPr fontId="2"/>
  </si>
  <si>
    <t>昨年度の集金額が小さかったため</t>
    <rPh sb="0" eb="3">
      <t>サクネンド</t>
    </rPh>
    <rPh sb="4" eb="6">
      <t>シュウキン</t>
    </rPh>
    <rPh sb="6" eb="7">
      <t>ガク</t>
    </rPh>
    <rPh sb="8" eb="9">
      <t>チイ</t>
    </rPh>
    <phoneticPr fontId="2"/>
  </si>
  <si>
    <t>※物品販売</t>
    <rPh sb="1" eb="3">
      <t>ブッピン</t>
    </rPh>
    <rPh sb="3" eb="5">
      <t>ハンバイ</t>
    </rPh>
    <phoneticPr fontId="2"/>
  </si>
  <si>
    <t>クリアファイル、ステッカー、トートバッグ、LINEスタンプとLINE着せ替えを販売する。</t>
    <rPh sb="34" eb="35">
      <t>キ</t>
    </rPh>
    <rPh sb="36" eb="37">
      <t>カ</t>
    </rPh>
    <rPh sb="39" eb="41">
      <t>ハンバイ</t>
    </rPh>
    <phoneticPr fontId="2"/>
  </si>
  <si>
    <t>クリアファイルは1セット300円で1000セットを販売する。</t>
    <rPh sb="15" eb="16">
      <t>エン</t>
    </rPh>
    <rPh sb="25" eb="27">
      <t>ハンバイ</t>
    </rPh>
    <phoneticPr fontId="2"/>
  </si>
  <si>
    <r>
      <t>よって、クリアファイルの売上高は</t>
    </r>
    <r>
      <rPr>
        <b/>
        <sz val="11"/>
        <color theme="1"/>
        <rFont val="ＭＳ Ｐゴシック"/>
        <family val="3"/>
        <charset val="128"/>
        <scheme val="minor"/>
      </rPr>
      <t>300,000円</t>
    </r>
    <r>
      <rPr>
        <sz val="11"/>
        <color theme="1"/>
        <rFont val="ＭＳ Ｐゴシック"/>
        <family val="2"/>
        <charset val="128"/>
        <scheme val="minor"/>
      </rPr>
      <t>である。</t>
    </r>
    <rPh sb="12" eb="14">
      <t>ウリアゲ</t>
    </rPh>
    <rPh sb="14" eb="15">
      <t>ダカ</t>
    </rPh>
    <rPh sb="23" eb="24">
      <t>エン</t>
    </rPh>
    <phoneticPr fontId="2"/>
  </si>
  <si>
    <t>ステッカーは1セット100円で1000セット販売する。</t>
    <rPh sb="13" eb="14">
      <t>エン</t>
    </rPh>
    <rPh sb="22" eb="24">
      <t>ハンバイ</t>
    </rPh>
    <phoneticPr fontId="2"/>
  </si>
  <si>
    <t>トートバッグが1枚700円で300枚販売する。</t>
    <rPh sb="8" eb="9">
      <t>マイ</t>
    </rPh>
    <rPh sb="12" eb="13">
      <t>エン</t>
    </rPh>
    <rPh sb="17" eb="18">
      <t>マイ</t>
    </rPh>
    <rPh sb="18" eb="20">
      <t>ハンバイ</t>
    </rPh>
    <phoneticPr fontId="2"/>
  </si>
  <si>
    <r>
      <t>よって、ステッカーの売上高は</t>
    </r>
    <r>
      <rPr>
        <b/>
        <sz val="11"/>
        <color theme="1"/>
        <rFont val="ＭＳ Ｐゴシック"/>
        <family val="3"/>
        <charset val="128"/>
        <scheme val="minor"/>
      </rPr>
      <t>100,000円</t>
    </r>
    <r>
      <rPr>
        <sz val="11"/>
        <color theme="1"/>
        <rFont val="ＭＳ Ｐゴシック"/>
        <family val="2"/>
        <charset val="128"/>
        <scheme val="minor"/>
      </rPr>
      <t>である。</t>
    </r>
    <rPh sb="10" eb="12">
      <t>ウリアゲ</t>
    </rPh>
    <rPh sb="12" eb="13">
      <t>ダカ</t>
    </rPh>
    <rPh sb="21" eb="22">
      <t>エン</t>
    </rPh>
    <phoneticPr fontId="2"/>
  </si>
  <si>
    <r>
      <t>よって、トートバッグの売上高は</t>
    </r>
    <r>
      <rPr>
        <b/>
        <sz val="11"/>
        <color theme="1"/>
        <rFont val="ＭＳ Ｐゴシック"/>
        <family val="3"/>
        <charset val="128"/>
        <scheme val="minor"/>
      </rPr>
      <t>210,000円</t>
    </r>
    <r>
      <rPr>
        <sz val="11"/>
        <color theme="1"/>
        <rFont val="ＭＳ Ｐゴシック"/>
        <family val="2"/>
        <charset val="128"/>
        <scheme val="minor"/>
      </rPr>
      <t>である。</t>
    </r>
    <rPh sb="11" eb="13">
      <t>ウリアゲ</t>
    </rPh>
    <rPh sb="13" eb="14">
      <t>ダカ</t>
    </rPh>
    <rPh sb="22" eb="23">
      <t>エン</t>
    </rPh>
    <phoneticPr fontId="2"/>
  </si>
  <si>
    <t>LINEスタンプとLINE着せ替えについては、売上の推測が難しいため、今年度の収入には含めないことにする。</t>
    <rPh sb="13" eb="14">
      <t>キ</t>
    </rPh>
    <rPh sb="15" eb="16">
      <t>カ</t>
    </rPh>
    <rPh sb="23" eb="25">
      <t>ウリアゲ</t>
    </rPh>
    <rPh sb="26" eb="28">
      <t>スイソク</t>
    </rPh>
    <rPh sb="29" eb="30">
      <t>ムズカ</t>
    </rPh>
    <rPh sb="35" eb="38">
      <t>コンネンド</t>
    </rPh>
    <rPh sb="39" eb="41">
      <t>シュウニュウ</t>
    </rPh>
    <rPh sb="43" eb="44">
      <t>フク</t>
    </rPh>
    <phoneticPr fontId="2"/>
  </si>
  <si>
    <r>
      <t>したがって、物品販売の売り上げ高は</t>
    </r>
    <r>
      <rPr>
        <b/>
        <sz val="11"/>
        <color theme="1"/>
        <rFont val="ＭＳ Ｐゴシック"/>
        <family val="3"/>
        <charset val="128"/>
        <scheme val="minor"/>
      </rPr>
      <t>610,000円</t>
    </r>
    <r>
      <rPr>
        <sz val="11"/>
        <color theme="1"/>
        <rFont val="ＭＳ Ｐゴシック"/>
        <family val="2"/>
        <charset val="128"/>
        <scheme val="minor"/>
      </rPr>
      <t>と推測できる。</t>
    </r>
    <rPh sb="6" eb="8">
      <t>ブッピン</t>
    </rPh>
    <rPh sb="8" eb="10">
      <t>ハンバイ</t>
    </rPh>
    <rPh sb="11" eb="12">
      <t>ウ</t>
    </rPh>
    <rPh sb="13" eb="14">
      <t>ア</t>
    </rPh>
    <rPh sb="15" eb="16">
      <t>ダカ</t>
    </rPh>
    <rPh sb="24" eb="25">
      <t>エン</t>
    </rPh>
    <rPh sb="26" eb="28">
      <t>スイソク</t>
    </rPh>
    <phoneticPr fontId="2"/>
  </si>
  <si>
    <t>物品販売</t>
    <rPh sb="0" eb="2">
      <t>ブッピン</t>
    </rPh>
    <rPh sb="2" eb="4">
      <t>ハンバイ</t>
    </rPh>
    <phoneticPr fontId="2"/>
  </si>
  <si>
    <t>物品販売</t>
    <rPh sb="0" eb="4">
      <t>ブッピンハンバイ</t>
    </rPh>
    <phoneticPr fontId="2"/>
  </si>
  <si>
    <t>WS2815 LEDテープ</t>
    <phoneticPr fontId="13"/>
  </si>
  <si>
    <t>XBee USB アダプター(リセットスイッチ付き)</t>
  </si>
  <si>
    <t>LST 12Vバッテリー充電器</t>
  </si>
  <si>
    <t>茗渓会援助金</t>
    <rPh sb="0" eb="3">
      <t>メイケイカイ</t>
    </rPh>
    <rPh sb="3" eb="6">
      <t>エンジョキン</t>
    </rPh>
    <phoneticPr fontId="2"/>
  </si>
  <si>
    <t>筑波大学紫峰会基金</t>
    <rPh sb="0" eb="2">
      <t>ツクバ</t>
    </rPh>
    <rPh sb="2" eb="4">
      <t>ダイガク</t>
    </rPh>
    <rPh sb="4" eb="7">
      <t>シホウカイ</t>
    </rPh>
    <rPh sb="7" eb="9">
      <t>キキン</t>
    </rPh>
    <phoneticPr fontId="2"/>
  </si>
  <si>
    <t>一次予算ではこの項目を記載しなかったため</t>
    <rPh sb="0" eb="1">
      <t>イチ</t>
    </rPh>
    <rPh sb="1" eb="2">
      <t>ジ</t>
    </rPh>
    <rPh sb="2" eb="4">
      <t>ヨサン</t>
    </rPh>
    <rPh sb="8" eb="10">
      <t>コウモク</t>
    </rPh>
    <rPh sb="11" eb="13">
      <t>キサイ</t>
    </rPh>
    <phoneticPr fontId="2"/>
  </si>
  <si>
    <t>予備費・繰越予定額</t>
    <rPh sb="0" eb="3">
      <t>ヨビヒ</t>
    </rPh>
    <rPh sb="4" eb="6">
      <t>クリコシ</t>
    </rPh>
    <rPh sb="6" eb="8">
      <t>ヨテイ</t>
    </rPh>
    <rPh sb="8" eb="9">
      <t>ガク</t>
    </rPh>
    <phoneticPr fontId="2"/>
  </si>
  <si>
    <t>予備費・繰越予定額</t>
    <rPh sb="0" eb="3">
      <t>ヨビヒ</t>
    </rPh>
    <rPh sb="4" eb="9">
      <t>クリコシヨテイガク</t>
    </rPh>
    <phoneticPr fontId="2"/>
  </si>
  <si>
    <t>予備費・繰越予定額</t>
    <rPh sb="4" eb="9">
      <t>クリコシヨテイガク</t>
    </rPh>
    <phoneticPr fontId="2"/>
  </si>
  <si>
    <t>予備費・繰越予定額</t>
    <rPh sb="4" eb="6">
      <t>クリコシ</t>
    </rPh>
    <rPh sb="6" eb="8">
      <t>ヨテイ</t>
    </rPh>
    <rPh sb="8" eb="9">
      <t>ガク</t>
    </rPh>
    <phoneticPr fontId="2"/>
  </si>
  <si>
    <t>一次予算案に比べて支出が増えたため</t>
    <rPh sb="0" eb="1">
      <t>イチ</t>
    </rPh>
    <rPh sb="1" eb="2">
      <t>ジ</t>
    </rPh>
    <rPh sb="2" eb="4">
      <t>ヨサン</t>
    </rPh>
    <rPh sb="4" eb="5">
      <t>アン</t>
    </rPh>
    <rPh sb="6" eb="7">
      <t>クラ</t>
    </rPh>
    <rPh sb="9" eb="11">
      <t>シシュツ</t>
    </rPh>
    <rPh sb="12" eb="13">
      <t>フ</t>
    </rPh>
    <phoneticPr fontId="2"/>
  </si>
  <si>
    <t>※筑波大学基金からの援助金と、大学からの学生組織指導経費を、学生生活課管理のもと、消耗品や備品などの購入に充てる</t>
    <rPh sb="1" eb="3">
      <t>ツクバ</t>
    </rPh>
    <rPh sb="3" eb="5">
      <t>ダイガク</t>
    </rPh>
    <rPh sb="5" eb="7">
      <t>キキン</t>
    </rPh>
    <rPh sb="10" eb="13">
      <t>エンジョキン</t>
    </rPh>
    <rPh sb="15" eb="17">
      <t>ダイガク</t>
    </rPh>
    <rPh sb="20" eb="22">
      <t>ガクセイ</t>
    </rPh>
    <rPh sb="22" eb="24">
      <t>ソシキ</t>
    </rPh>
    <rPh sb="24" eb="26">
      <t>シドウ</t>
    </rPh>
    <rPh sb="26" eb="28">
      <t>ケイヒ</t>
    </rPh>
    <rPh sb="30" eb="32">
      <t>ガクセイ</t>
    </rPh>
    <rPh sb="32" eb="34">
      <t>セイカツ</t>
    </rPh>
    <rPh sb="34" eb="35">
      <t>カ</t>
    </rPh>
    <rPh sb="35" eb="37">
      <t>カンリ</t>
    </rPh>
    <rPh sb="41" eb="43">
      <t>ショウモウ</t>
    </rPh>
    <rPh sb="43" eb="44">
      <t>ヒン</t>
    </rPh>
    <rPh sb="45" eb="47">
      <t>ビヒン</t>
    </rPh>
    <rPh sb="50" eb="52">
      <t>コウニュウ</t>
    </rPh>
    <rPh sb="53" eb="54">
      <t>ア</t>
    </rPh>
    <phoneticPr fontId="2"/>
  </si>
  <si>
    <t>A4クリアファイル スタンダード フルカラー+白</t>
    <phoneticPr fontId="2"/>
  </si>
  <si>
    <t>シングルタイプシール(屋内用) コート ラミネート有 (60 X 60mm) トムソン裁断-基本形 片面4色</t>
    <phoneticPr fontId="2"/>
  </si>
  <si>
    <t>仕入</t>
    <rPh sb="0" eb="2">
      <t>シイレ</t>
    </rPh>
    <phoneticPr fontId="2"/>
  </si>
  <si>
    <t>仕入  小計</t>
    <rPh sb="0" eb="2">
      <t>シイレ</t>
    </rPh>
    <rPh sb="4" eb="6">
      <t>ショウケイ</t>
    </rPh>
    <phoneticPr fontId="2"/>
  </si>
  <si>
    <t>今年度より物品販売を行うため</t>
    <rPh sb="0" eb="3">
      <t>コンネンド</t>
    </rPh>
    <rPh sb="5" eb="7">
      <t>ブッピン</t>
    </rPh>
    <rPh sb="7" eb="9">
      <t>ハンバイ</t>
    </rPh>
    <rPh sb="10" eb="11">
      <t>オコナ</t>
    </rPh>
    <phoneticPr fontId="2"/>
  </si>
  <si>
    <t>茗渓会援助金</t>
    <phoneticPr fontId="2"/>
  </si>
  <si>
    <t>一次予算案ではこの項目を記載しなかったため</t>
    <rPh sb="0" eb="2">
      <t>イチジ</t>
    </rPh>
    <rPh sb="2" eb="4">
      <t>ヨサン</t>
    </rPh>
    <rPh sb="4" eb="5">
      <t>アン</t>
    </rPh>
    <rPh sb="9" eb="11">
      <t>コウモク</t>
    </rPh>
    <rPh sb="12" eb="14">
      <t>キサイ</t>
    </rPh>
    <phoneticPr fontId="2"/>
  </si>
  <si>
    <r>
      <t>40000*3=120000より、収入は</t>
    </r>
    <r>
      <rPr>
        <b/>
        <sz val="11"/>
        <color theme="1"/>
        <rFont val="ＭＳ Ｐゴシック"/>
        <family val="3"/>
        <charset val="128"/>
        <scheme val="minor"/>
      </rPr>
      <t>120,000円</t>
    </r>
    <r>
      <rPr>
        <sz val="11"/>
        <color theme="1"/>
        <rFont val="ＭＳ Ｐゴシック"/>
        <family val="3"/>
        <charset val="128"/>
        <scheme val="minor"/>
      </rPr>
      <t>である。</t>
    </r>
    <phoneticPr fontId="2"/>
  </si>
  <si>
    <r>
      <t>90000*2=180000より、</t>
    </r>
    <r>
      <rPr>
        <b/>
        <sz val="11"/>
        <color theme="1"/>
        <rFont val="ＭＳ Ｐゴシック"/>
        <family val="3"/>
        <charset val="128"/>
        <scheme val="minor"/>
      </rPr>
      <t>180,000円</t>
    </r>
    <r>
      <rPr>
        <sz val="11"/>
        <color theme="1"/>
        <rFont val="ＭＳ Ｐゴシック"/>
        <family val="3"/>
        <charset val="128"/>
        <scheme val="minor"/>
      </rPr>
      <t>の収入である。</t>
    </r>
    <phoneticPr fontId="2"/>
  </si>
  <si>
    <r>
      <t>1000*2+2000*2+2500*1+3000*15+5000*1=58500より、</t>
    </r>
    <r>
      <rPr>
        <b/>
        <sz val="11"/>
        <color theme="1"/>
        <rFont val="ＭＳ Ｐゴシック"/>
        <family val="3"/>
        <charset val="128"/>
        <scheme val="minor"/>
      </rPr>
      <t>58,500円</t>
    </r>
    <r>
      <rPr>
        <sz val="11"/>
        <color theme="1"/>
        <rFont val="ＭＳ Ｐゴシック"/>
        <family val="3"/>
        <charset val="128"/>
        <scheme val="minor"/>
      </rPr>
      <t>の収入である。</t>
    </r>
    <phoneticPr fontId="2"/>
  </si>
  <si>
    <t>福引を引いた人の手に印をつけるためのペンを補充するため</t>
    <rPh sb="21" eb="23">
      <t>ホジュウ</t>
    </rPh>
    <phoneticPr fontId="2"/>
  </si>
  <si>
    <t>5,000円</t>
    <phoneticPr fontId="2"/>
  </si>
  <si>
    <t>10,000円</t>
    <phoneticPr fontId="2"/>
  </si>
  <si>
    <t>20,000円</t>
    <phoneticPr fontId="2"/>
  </si>
  <si>
    <t>40,000円</t>
    <phoneticPr fontId="2"/>
  </si>
  <si>
    <t>90,000円</t>
    <phoneticPr fontId="2"/>
  </si>
  <si>
    <t>なお、今後さらに協賛活動を続けるが、予測が困難であるため、これ以降に得られる協賛金は収入予測に含めないことにする。</t>
    <rPh sb="3" eb="5">
      <t>コンゴ</t>
    </rPh>
    <rPh sb="8" eb="10">
      <t>キョウサン</t>
    </rPh>
    <rPh sb="10" eb="12">
      <t>カツドウ</t>
    </rPh>
    <rPh sb="13" eb="14">
      <t>ツヅ</t>
    </rPh>
    <rPh sb="18" eb="20">
      <t>ヨソク</t>
    </rPh>
    <rPh sb="21" eb="23">
      <t>コンナン</t>
    </rPh>
    <rPh sb="31" eb="33">
      <t>イコウ</t>
    </rPh>
    <rPh sb="34" eb="35">
      <t>エ</t>
    </rPh>
    <rPh sb="38" eb="41">
      <t>キョウサンキン</t>
    </rPh>
    <rPh sb="42" eb="44">
      <t>シュウニュウ</t>
    </rPh>
    <rPh sb="44" eb="46">
      <t>ヨソク</t>
    </rPh>
    <rPh sb="47" eb="48">
      <t>フク</t>
    </rPh>
    <phoneticPr fontId="2"/>
  </si>
  <si>
    <r>
      <t>5000*57+10000*25+20000*4＝615000より、収入は</t>
    </r>
    <r>
      <rPr>
        <b/>
        <sz val="11"/>
        <color theme="1"/>
        <rFont val="ＭＳ Ｐゴシック"/>
        <family val="3"/>
        <charset val="128"/>
        <scheme val="minor"/>
      </rPr>
      <t>615,000円</t>
    </r>
    <r>
      <rPr>
        <sz val="11"/>
        <color theme="1"/>
        <rFont val="ＭＳ Ｐゴシック"/>
        <family val="3"/>
        <charset val="128"/>
        <scheme val="minor"/>
      </rPr>
      <t>である。</t>
    </r>
    <phoneticPr fontId="2"/>
  </si>
  <si>
    <r>
      <t>①～④より、現在確定している収入の合計金額は</t>
    </r>
    <r>
      <rPr>
        <b/>
        <sz val="11"/>
        <color theme="1"/>
        <rFont val="ＭＳ Ｐゴシック"/>
        <family val="3"/>
        <charset val="128"/>
        <scheme val="major"/>
      </rPr>
      <t>973,500</t>
    </r>
    <r>
      <rPr>
        <sz val="11"/>
        <color theme="1"/>
        <rFont val="ＭＳ Ｐゴシック"/>
        <family val="3"/>
        <charset val="128"/>
        <scheme val="major"/>
      </rPr>
      <t>円である。</t>
    </r>
    <rPh sb="6" eb="8">
      <t>ゲンザイ</t>
    </rPh>
    <rPh sb="8" eb="10">
      <t>カクテイ</t>
    </rPh>
    <phoneticPr fontId="2"/>
  </si>
  <si>
    <r>
      <t>したがって、今年度のパンフレット協賛の収入は</t>
    </r>
    <r>
      <rPr>
        <b/>
        <sz val="11"/>
        <color theme="1"/>
        <rFont val="ＭＳ Ｐゴシック"/>
        <family val="3"/>
        <charset val="128"/>
        <scheme val="minor"/>
      </rPr>
      <t>973,500円</t>
    </r>
    <r>
      <rPr>
        <sz val="11"/>
        <color theme="1"/>
        <rFont val="ＭＳ Ｐゴシック"/>
        <family val="3"/>
        <charset val="128"/>
        <scheme val="minor"/>
      </rPr>
      <t>と考えられる。</t>
    </r>
    <rPh sb="6" eb="9">
      <t>コンネンド</t>
    </rPh>
    <rPh sb="16" eb="18">
      <t>キョウサン</t>
    </rPh>
    <rPh sb="19" eb="21">
      <t>シュウニュウ</t>
    </rPh>
    <rPh sb="29" eb="30">
      <t>エン</t>
    </rPh>
    <rPh sb="31" eb="32">
      <t>カンガ</t>
    </rPh>
    <phoneticPr fontId="2"/>
  </si>
  <si>
    <r>
      <t>よって予想される教職員・事務員部門の収入は</t>
    </r>
    <r>
      <rPr>
        <b/>
        <sz val="11"/>
        <color theme="1"/>
        <rFont val="ＭＳ Ｐゴシック"/>
        <family val="3"/>
        <charset val="128"/>
        <scheme val="minor"/>
      </rPr>
      <t>1,212,100円</t>
    </r>
    <r>
      <rPr>
        <sz val="11"/>
        <color theme="1"/>
        <rFont val="ＭＳ Ｐゴシック"/>
        <family val="2"/>
        <charset val="128"/>
        <scheme val="minor"/>
      </rPr>
      <t>である。</t>
    </r>
    <phoneticPr fontId="2"/>
  </si>
  <si>
    <r>
      <t>今年度は昨年度より周知も進むと考えられるため、</t>
    </r>
    <r>
      <rPr>
        <b/>
        <sz val="11"/>
        <color theme="1"/>
        <rFont val="ＭＳ Ｐゴシック"/>
        <family val="3"/>
        <charset val="128"/>
        <scheme val="minor"/>
      </rPr>
      <t>30,000円</t>
    </r>
    <r>
      <rPr>
        <sz val="11"/>
        <color theme="1"/>
        <rFont val="ＭＳ Ｐゴシック"/>
        <family val="2"/>
        <charset val="128"/>
        <scheme val="minor"/>
      </rPr>
      <t>ほどの収入が予測される。</t>
    </r>
    <rPh sb="0" eb="3">
      <t>コンネンド</t>
    </rPh>
    <rPh sb="4" eb="7">
      <t>サクネンド</t>
    </rPh>
    <rPh sb="9" eb="11">
      <t>シュウチ</t>
    </rPh>
    <rPh sb="12" eb="13">
      <t>スス</t>
    </rPh>
    <rPh sb="15" eb="16">
      <t>カンガ</t>
    </rPh>
    <rPh sb="29" eb="30">
      <t>エン</t>
    </rPh>
    <rPh sb="33" eb="35">
      <t>シュウニュウ</t>
    </rPh>
    <rPh sb="36" eb="38">
      <t>ヨソク</t>
    </rPh>
    <phoneticPr fontId="2"/>
  </si>
  <si>
    <r>
      <t>なお、院生部門は現時点で</t>
    </r>
    <r>
      <rPr>
        <sz val="11"/>
        <color theme="1"/>
        <rFont val="ＭＳ Ｐゴシック"/>
        <family val="3"/>
        <charset val="128"/>
        <scheme val="minor"/>
      </rPr>
      <t>19,800円</t>
    </r>
    <r>
      <rPr>
        <sz val="11"/>
        <color theme="1"/>
        <rFont val="ＭＳ Ｐゴシック"/>
        <family val="2"/>
        <charset val="128"/>
        <scheme val="minor"/>
      </rPr>
      <t>の収入が確定している。</t>
    </r>
    <rPh sb="3" eb="5">
      <t>インセイ</t>
    </rPh>
    <rPh sb="5" eb="7">
      <t>ブモン</t>
    </rPh>
    <phoneticPr fontId="2"/>
  </si>
  <si>
    <r>
      <t>1）、2）より、構成員援助金部門で期待できる収入は、</t>
    </r>
    <r>
      <rPr>
        <b/>
        <sz val="11"/>
        <color theme="1"/>
        <rFont val="ＭＳ Ｐゴシック"/>
        <family val="3"/>
        <charset val="128"/>
        <scheme val="minor"/>
      </rPr>
      <t>1,242,100円</t>
    </r>
    <r>
      <rPr>
        <sz val="11"/>
        <color theme="1"/>
        <rFont val="ＭＳ Ｐゴシック"/>
        <family val="2"/>
        <charset val="128"/>
        <scheme val="minor"/>
      </rPr>
      <t>である。</t>
    </r>
    <rPh sb="8" eb="11">
      <t>コウセイイン</t>
    </rPh>
    <rPh sb="11" eb="14">
      <t>エンジョキン</t>
    </rPh>
    <rPh sb="14" eb="16">
      <t>ブモン</t>
    </rPh>
    <rPh sb="17" eb="19">
      <t>キタイ</t>
    </rPh>
    <rPh sb="22" eb="24">
      <t>シュウニュウ</t>
    </rPh>
    <rPh sb="35" eb="36">
      <t>エン</t>
    </rPh>
    <phoneticPr fontId="2"/>
  </si>
  <si>
    <t>本実材</t>
  </si>
  <si>
    <t>正角(４ｍ)</t>
  </si>
  <si>
    <t>正角(３ｍ)</t>
  </si>
  <si>
    <t>間柱</t>
  </si>
  <si>
    <t>頬杖</t>
  </si>
  <si>
    <t>外注費 小計</t>
    <rPh sb="0" eb="3">
      <t>ガイチュウヒ</t>
    </rPh>
    <phoneticPr fontId="2"/>
  </si>
  <si>
    <t>木材加工費</t>
  </si>
  <si>
    <t>配達費</t>
  </si>
  <si>
    <t>看板を作成するため</t>
  </si>
  <si>
    <t>雑費 小計</t>
    <rPh sb="0" eb="1">
      <t>ザツ</t>
    </rPh>
    <rPh sb="1" eb="2">
      <t>ヒ</t>
    </rPh>
    <phoneticPr fontId="2"/>
  </si>
  <si>
    <t>振込手数料</t>
    <rPh sb="0" eb="2">
      <t>フリコミ</t>
    </rPh>
    <rPh sb="2" eb="5">
      <t>テスウリョウ</t>
    </rPh>
    <phoneticPr fontId="2"/>
  </si>
  <si>
    <t>振込手数料</t>
    <rPh sb="0" eb="5">
      <t>フリコミテスウリョウ</t>
    </rPh>
    <phoneticPr fontId="2"/>
  </si>
  <si>
    <t>今年度は協賛をいただける企業が減ったため</t>
    <rPh sb="0" eb="3">
      <t>コンネンド</t>
    </rPh>
    <rPh sb="4" eb="6">
      <t>キョウサン</t>
    </rPh>
    <rPh sb="12" eb="14">
      <t>キギョウ</t>
    </rPh>
    <rPh sb="15" eb="16">
      <t>ヘ</t>
    </rPh>
    <phoneticPr fontId="2"/>
  </si>
  <si>
    <t>学分金の納入率が98%を上回ったため</t>
    <rPh sb="0" eb="3">
      <t>ガクブンキン</t>
    </rPh>
    <rPh sb="4" eb="6">
      <t>ノウニュウ</t>
    </rPh>
    <rPh sb="6" eb="7">
      <t>リツ</t>
    </rPh>
    <rPh sb="12" eb="14">
      <t>ウワマワ</t>
    </rPh>
    <phoneticPr fontId="2"/>
  </si>
  <si>
    <t>昨年よりいただいた協賛金が少なかったため</t>
    <rPh sb="0" eb="2">
      <t>サクネン</t>
    </rPh>
    <rPh sb="9" eb="12">
      <t>キョウサンキン</t>
    </rPh>
    <rPh sb="13" eb="14">
      <t>スク</t>
    </rPh>
    <phoneticPr fontId="2"/>
  </si>
  <si>
    <r>
      <t>(2018年度以前の預かり金)＋（9月末現在の2019年度春期入学者から集金できた分 2232人*600円）＝4,076,750+1,339,200＝</t>
    </r>
    <r>
      <rPr>
        <b/>
        <sz val="11"/>
        <color theme="1"/>
        <rFont val="ＭＳ Ｐゴシック"/>
        <family val="3"/>
        <charset val="128"/>
        <scheme val="minor"/>
      </rPr>
      <t>5,415,950</t>
    </r>
    <rPh sb="5" eb="7">
      <t>ネンド</t>
    </rPh>
    <rPh sb="7" eb="9">
      <t>イゼン</t>
    </rPh>
    <rPh sb="10" eb="11">
      <t>アズ</t>
    </rPh>
    <rPh sb="13" eb="14">
      <t>キン</t>
    </rPh>
    <phoneticPr fontId="2"/>
  </si>
  <si>
    <t>推進局がレンタルするトラックと電子レンジの数が増えたため</t>
    <rPh sb="0" eb="2">
      <t>スイシン</t>
    </rPh>
    <rPh sb="2" eb="3">
      <t>キョク</t>
    </rPh>
    <rPh sb="15" eb="17">
      <t>デンシ</t>
    </rPh>
    <rPh sb="21" eb="22">
      <t>カズ</t>
    </rPh>
    <rPh sb="23" eb="24">
      <t>フ</t>
    </rPh>
    <phoneticPr fontId="2"/>
  </si>
  <si>
    <t>テーマソングの採用者に謝礼および録音補助費を入れて渡すため</t>
    <rPh sb="7" eb="10">
      <t>サイヨウ</t>
    </rPh>
    <rPh sb="11" eb="13">
      <t>シャレイ</t>
    </rPh>
    <rPh sb="16" eb="21">
      <t>ロクオンホ</t>
    </rPh>
    <rPh sb="22" eb="23">
      <t>イレ</t>
    </rPh>
    <rPh sb="25" eb="26">
      <t>ワタス</t>
    </rPh>
    <phoneticPr fontId="13"/>
  </si>
  <si>
    <t>BPTの各種書類や備品を室に保管するため</t>
    <rPh sb="4" eb="8">
      <t>カクシュ</t>
    </rPh>
    <rPh sb="9" eb="11">
      <t>ビヒn</t>
    </rPh>
    <rPh sb="12" eb="13">
      <t>シツニ</t>
    </rPh>
    <rPh sb="14" eb="16">
      <t>ホカn</t>
    </rPh>
    <phoneticPr fontId="13"/>
  </si>
  <si>
    <t>グッズ販売所において硬貨の保管に利用するため</t>
    <rPh sb="5" eb="6">
      <t>sh</t>
    </rPh>
    <rPh sb="10" eb="12">
      <t>コウカ</t>
    </rPh>
    <rPh sb="13" eb="15">
      <t>ホカ</t>
    </rPh>
    <rPh sb="16" eb="18">
      <t>リヨウ</t>
    </rPh>
    <phoneticPr fontId="13"/>
  </si>
  <si>
    <t>グッズ販売所において硬貨および紙幣を保管し、その後の売上金の管理に使用するため</t>
    <rPh sb="0" eb="3">
      <t>グッズハンバイ</t>
    </rPh>
    <rPh sb="10" eb="11">
      <t>コウカ</t>
    </rPh>
    <rPh sb="15" eb="17">
      <t>シヘイ</t>
    </rPh>
    <rPh sb="18" eb="20">
      <t>ホカ</t>
    </rPh>
    <rPh sb="26" eb="28">
      <t>ウリアゲ</t>
    </rPh>
    <rPh sb="28" eb="29">
      <t>キn</t>
    </rPh>
    <rPh sb="30" eb="32">
      <t>カンリ</t>
    </rPh>
    <rPh sb="33" eb="35">
      <t>シヨウスル</t>
    </rPh>
    <phoneticPr fontId="13"/>
  </si>
  <si>
    <t>雑収入</t>
    <rPh sb="0" eb="3">
      <t>ザツシュウニュウ</t>
    </rPh>
    <phoneticPr fontId="2"/>
  </si>
  <si>
    <t>※雑収入</t>
    <rPh sb="1" eb="4">
      <t>ザツシュウニュウ</t>
    </rPh>
    <phoneticPr fontId="2"/>
  </si>
  <si>
    <r>
      <t>カード決済会社Squareが口座認証の際に</t>
    </r>
    <r>
      <rPr>
        <b/>
        <sz val="11"/>
        <color theme="1"/>
        <rFont val="ＭＳ Ｐゴシック"/>
        <family val="3"/>
        <charset val="128"/>
        <scheme val="minor"/>
      </rPr>
      <t>1円</t>
    </r>
    <r>
      <rPr>
        <sz val="11"/>
        <color theme="1"/>
        <rFont val="ＭＳ Ｐゴシック"/>
        <family val="2"/>
        <charset val="128"/>
        <scheme val="minor"/>
      </rPr>
      <t>をテスト入金した</t>
    </r>
    <rPh sb="22" eb="23">
      <t>エン</t>
    </rPh>
    <phoneticPr fontId="2"/>
  </si>
  <si>
    <t>一次予算案作成時では雑収入に相当する項目はなかったため</t>
    <rPh sb="0" eb="2">
      <t>イチジ</t>
    </rPh>
    <rPh sb="2" eb="4">
      <t>ヨサン</t>
    </rPh>
    <rPh sb="4" eb="5">
      <t>アン</t>
    </rPh>
    <rPh sb="5" eb="7">
      <t>サクセイ</t>
    </rPh>
    <rPh sb="7" eb="8">
      <t>ジ</t>
    </rPh>
    <rPh sb="10" eb="13">
      <t>ザツシュウニュウ</t>
    </rPh>
    <rPh sb="14" eb="16">
      <t>ソウトウ</t>
    </rPh>
    <rPh sb="18" eb="20">
      <t>コウモク</t>
    </rPh>
    <phoneticPr fontId="2"/>
  </si>
  <si>
    <t>大幅に増額</t>
  </si>
  <si>
    <t>今年度より集金を行うため</t>
  </si>
  <si>
    <t>昨年度は雑収入がなかったため</t>
    <rPh sb="0" eb="3">
      <t>サクネンド</t>
    </rPh>
    <rPh sb="4" eb="7">
      <t>ザツシュウニュウ</t>
    </rPh>
    <phoneticPr fontId="2"/>
  </si>
  <si>
    <t>(1企画からの収入)*(調理企画数)=500*156=78,000</t>
    <phoneticPr fontId="2"/>
  </si>
  <si>
    <r>
      <t>したがって調理企画から</t>
    </r>
    <r>
      <rPr>
        <b/>
        <sz val="11"/>
        <color theme="1"/>
        <rFont val="ＭＳ Ｐゴシック"/>
        <family val="3"/>
        <charset val="128"/>
        <scheme val="minor"/>
      </rPr>
      <t>78,000円</t>
    </r>
    <r>
      <rPr>
        <sz val="11"/>
        <color theme="1"/>
        <rFont val="ＭＳ Ｐゴシック"/>
        <family val="2"/>
        <charset val="128"/>
        <scheme val="minor"/>
      </rPr>
      <t>の収入が期待できる。</t>
    </r>
    <rPh sb="5" eb="7">
      <t>チョウリ</t>
    </rPh>
    <rPh sb="7" eb="9">
      <t>キカク</t>
    </rPh>
    <rPh sb="17" eb="18">
      <t>エン</t>
    </rPh>
    <rPh sb="19" eb="21">
      <t>シュウニュウ</t>
    </rPh>
    <rPh sb="22" eb="24">
      <t>キタイ</t>
    </rPh>
    <phoneticPr fontId="2"/>
  </si>
  <si>
    <t>パンフレット印刷費が増額したため</t>
    <rPh sb="6" eb="8">
      <t>インサツ</t>
    </rPh>
    <rPh sb="8" eb="9">
      <t>ヒ</t>
    </rPh>
    <rPh sb="10" eb="12">
      <t>ゾウガク</t>
    </rPh>
    <phoneticPr fontId="2"/>
  </si>
  <si>
    <t>希望額通りの援助金がいただけなかったため</t>
    <rPh sb="0" eb="2">
      <t>キボウ</t>
    </rPh>
    <rPh sb="2" eb="3">
      <t>ガク</t>
    </rPh>
    <rPh sb="3" eb="4">
      <t>ドオ</t>
    </rPh>
    <rPh sb="6" eb="9">
      <t>エンジョキン</t>
    </rPh>
    <phoneticPr fontId="2"/>
  </si>
  <si>
    <t>オフィシャルパンフレット印刷費が増額したため</t>
    <rPh sb="16" eb="18">
      <t>ゾウガク</t>
    </rPh>
    <phoneticPr fontId="2"/>
  </si>
  <si>
    <t>広報宣伝局の大看板作成費を外注費に移行したため</t>
    <rPh sb="0" eb="5">
      <t>コウホウセンデンキョク</t>
    </rPh>
    <rPh sb="6" eb="9">
      <t>ダイカンバン</t>
    </rPh>
    <rPh sb="9" eb="11">
      <t>サクセイ</t>
    </rPh>
    <rPh sb="11" eb="12">
      <t>ヒ</t>
    </rPh>
    <rPh sb="13" eb="16">
      <t>ガイチュウヒ</t>
    </rPh>
    <rPh sb="17" eb="19">
      <t>イコウ</t>
    </rPh>
    <phoneticPr fontId="2"/>
  </si>
  <si>
    <t>1/2枠50,000円、１枠80,000円で設定する。</t>
    <rPh sb="10" eb="11">
      <t>エン</t>
    </rPh>
    <rPh sb="20" eb="21">
      <t>エン</t>
    </rPh>
    <rPh sb="22" eb="24">
      <t>セッテイ</t>
    </rPh>
    <phoneticPr fontId="2"/>
  </si>
  <si>
    <t>企画団体責任者連絡集会にて協賛企業の資料を配付する協賛を行う。1回につき10,000円で設定した。</t>
    <rPh sb="42" eb="43">
      <t>エン</t>
    </rPh>
    <phoneticPr fontId="2"/>
  </si>
  <si>
    <t>※個人協賛</t>
    <rPh sb="1" eb="3">
      <t>コジン</t>
    </rPh>
    <rPh sb="3" eb="5">
      <t>キョウサン</t>
    </rPh>
    <phoneticPr fontId="2"/>
  </si>
  <si>
    <t>今年度より筑波大学の卒業生などの個人を対象にした個人協賛を行う。</t>
    <rPh sb="0" eb="3">
      <t>コンネンド</t>
    </rPh>
    <rPh sb="5" eb="7">
      <t>ツクバ</t>
    </rPh>
    <rPh sb="7" eb="9">
      <t>ダイガク</t>
    </rPh>
    <rPh sb="10" eb="13">
      <t>ソツギョウセイ</t>
    </rPh>
    <rPh sb="16" eb="18">
      <t>コジン</t>
    </rPh>
    <rPh sb="19" eb="21">
      <t>タイショウ</t>
    </rPh>
    <rPh sb="24" eb="26">
      <t>コジン</t>
    </rPh>
    <rPh sb="26" eb="28">
      <t>キョウサン</t>
    </rPh>
    <rPh sb="29" eb="30">
      <t>オコナ</t>
    </rPh>
    <phoneticPr fontId="2"/>
  </si>
  <si>
    <t>1口5,000円より協賛を受け付けているが、初めての試みであり収入予測を立てるのが困難であるため今年度の収入には含めていない。</t>
    <rPh sb="1" eb="2">
      <t>クチ</t>
    </rPh>
    <rPh sb="7" eb="8">
      <t>エン</t>
    </rPh>
    <rPh sb="10" eb="12">
      <t>キョウサン</t>
    </rPh>
    <rPh sb="13" eb="14">
      <t>ウ</t>
    </rPh>
    <rPh sb="15" eb="16">
      <t>ツ</t>
    </rPh>
    <rPh sb="22" eb="23">
      <t>ハジ</t>
    </rPh>
    <rPh sb="26" eb="27">
      <t>ココロ</t>
    </rPh>
    <rPh sb="31" eb="33">
      <t>シュウニュウ</t>
    </rPh>
    <rPh sb="33" eb="35">
      <t>ヨソク</t>
    </rPh>
    <rPh sb="36" eb="37">
      <t>タ</t>
    </rPh>
    <rPh sb="41" eb="43">
      <t>コンナン</t>
    </rPh>
    <rPh sb="48" eb="51">
      <t>コンネンド</t>
    </rPh>
    <rPh sb="52" eb="54">
      <t>シュウニュウ</t>
    </rPh>
    <rPh sb="56" eb="57">
      <t>フク</t>
    </rPh>
    <phoneticPr fontId="2"/>
  </si>
  <si>
    <t>昨年より多くの援助金をいただいたため</t>
    <rPh sb="0" eb="2">
      <t>サクネン</t>
    </rPh>
    <rPh sb="4" eb="5">
      <t>オオ</t>
    </rPh>
    <rPh sb="7" eb="9">
      <t>エンジョ</t>
    </rPh>
    <rPh sb="9" eb="10">
      <t>キン</t>
    </rPh>
    <phoneticPr fontId="2"/>
  </si>
  <si>
    <t>雨天時に企画にかかわる本企局員が着用する。雨天時の場合当日購入する</t>
    <rPh sb="16" eb="18">
      <t>チャクヨウ</t>
    </rPh>
    <rPh sb="21" eb="23">
      <t>ウテン</t>
    </rPh>
    <rPh sb="23" eb="24">
      <t>ジ</t>
    </rPh>
    <rPh sb="25" eb="27">
      <t>バアイ</t>
    </rPh>
    <rPh sb="27" eb="29">
      <t>トウジツ</t>
    </rPh>
    <rPh sb="29" eb="31">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</si>
</sst>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 &quot;¥&quot;* #,##0_ ;_ &quot;¥&quot;* \-#,##0_ ;_ &quot;¥&quot;* &quot;-&quot;_ ;_ @_ "/>
    <numFmt numFmtId="41" formatCode="_ * #,##0_ ;_ * \-#,##0_ ;_ * &quot;-&quot;_ ;_ @_ "/>
    <numFmt numFmtId="176" formatCode="#,##0_);[Red]\(#,##0\)"/>
    <numFmt numFmtId="177" formatCode="0_);[Red]\(0\)"/>
    <numFmt numFmtId="178" formatCode="[$-F800]dddd\,\ mmmm\ dd\,\ yyyy"/>
  </numFmts>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2"/>
      <color theme="1"/>
      <name val="ＭＳ Ｐゴシック"/>
      <family val="3"/>
      <charset val="128"/>
      <scheme val="minor"/>
    </font>
    <font>
      <sz val="11"/>
      <name val="ＭＳ Ｐゴシック"/>
      <family val="2"/>
      <charset val="128"/>
      <scheme val="minor"/>
    </font>
    <font>
      <sz val="11"/>
      <color theme="1"/>
      <name val="メイリオ"/>
      <family val="2"/>
      <charset val="128"/>
    </font>
    <font>
      <sz val="6"/>
      <name val="ＭＳ Ｐゴシック"/>
      <family val="3"/>
      <charset val="128"/>
    </font>
    <font>
      <sz val="14"/>
      <color theme="1"/>
      <name val="ＭＳ Ｐゴシック"/>
      <family val="2"/>
      <charset val="128"/>
      <scheme val="minor"/>
    </font>
    <font>
      <sz val="10.5"/>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sz val="11"/>
      <color theme="1"/>
      <name val="ＭＳ Ｐゴシック"/>
      <family val="3"/>
      <charset val="128"/>
      <scheme val="major"/>
    </font>
    <font>
      <b/>
      <sz val="14"/>
      <color theme="1"/>
      <name val="ＭＳ Ｐゴシック"/>
      <family val="3"/>
      <charset val="128"/>
      <scheme val="major"/>
    </font>
    <font>
      <b/>
      <sz val="11"/>
      <color theme="1"/>
      <name val="ＭＳ Ｐゴシック"/>
      <family val="3"/>
      <charset val="128"/>
      <scheme val="major"/>
    </font>
    <font>
      <sz val="11"/>
      <name val="ＭＳ Ｐゴシック"/>
      <family val="3"/>
      <charset val="128"/>
      <scheme val="major"/>
    </font>
    <font>
      <b/>
      <sz val="11"/>
      <color rgb="FFFF0000"/>
      <name val="ＭＳ Ｐゴシック"/>
      <family val="3"/>
      <charset val="128"/>
      <scheme val="major"/>
    </font>
    <font>
      <b/>
      <sz val="11"/>
      <name val="ＭＳ Ｐゴシック"/>
      <family val="3"/>
      <charset val="128"/>
      <scheme val="major"/>
    </font>
    <font>
      <sz val="11"/>
      <color rgb="FF000000"/>
      <name val="ＭＳ Ｐゴシック"/>
      <family val="3"/>
      <charset val="128"/>
      <scheme val="major"/>
    </font>
    <font>
      <b/>
      <sz val="12"/>
      <color theme="1"/>
      <name val="ＭＳ Ｐゴシック"/>
      <family val="3"/>
      <charset val="128"/>
      <scheme val="major"/>
    </font>
    <font>
      <sz val="11"/>
      <color rgb="FFFF0000"/>
      <name val="ＭＳ Ｐゴシック"/>
      <family val="3"/>
      <charset val="128"/>
      <scheme val="major"/>
    </font>
    <font>
      <sz val="9"/>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2"/>
      <color theme="1"/>
      <name val="ＭＳ Ｐゴシック"/>
      <family val="2"/>
      <charset val="128"/>
    </font>
    <font>
      <sz val="11"/>
      <color theme="1"/>
      <name val="游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rgb="FFFFC000"/>
      </patternFill>
    </fill>
    <fill>
      <patternFill patternType="solid">
        <fgColor theme="0"/>
        <bgColor rgb="FFFF0000"/>
      </patternFill>
    </fill>
    <fill>
      <patternFill patternType="solid">
        <fgColor rgb="FFFFC000"/>
        <bgColor indexed="64"/>
      </patternFill>
    </fill>
    <fill>
      <patternFill patternType="solid">
        <fgColor theme="7"/>
        <bgColor indexed="64"/>
      </patternFill>
    </fill>
  </fills>
  <borders count="117">
    <border>
      <left/>
      <right/>
      <top/>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double">
        <color indexed="64"/>
      </bottom>
      <diagonal/>
    </border>
    <border>
      <left style="thick">
        <color indexed="64"/>
      </left>
      <right style="thick">
        <color indexed="64"/>
      </right>
      <top style="double">
        <color indexed="64"/>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right style="thick">
        <color indexed="64"/>
      </right>
      <top style="thick">
        <color indexed="64"/>
      </top>
      <bottom style="thick">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double">
        <color indexed="64"/>
      </bottom>
      <diagonal/>
    </border>
    <border>
      <left/>
      <right/>
      <top style="thick">
        <color indexed="64"/>
      </top>
      <bottom style="thick">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auto="1"/>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double">
        <color auto="1"/>
      </bottom>
      <diagonal/>
    </border>
    <border>
      <left style="medium">
        <color auto="1"/>
      </left>
      <right style="medium">
        <color auto="1"/>
      </right>
      <top/>
      <bottom style="medium">
        <color auto="1"/>
      </bottom>
      <diagonal/>
    </border>
    <border>
      <left style="medium">
        <color auto="1"/>
      </left>
      <right style="medium">
        <color auto="1"/>
      </right>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top style="medium">
        <color indexed="64"/>
      </top>
      <bottom/>
      <diagonal/>
    </border>
    <border>
      <left/>
      <right style="medium">
        <color indexed="64"/>
      </right>
      <top style="thin">
        <color indexed="64"/>
      </top>
      <bottom style="double">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ck">
        <color indexed="64"/>
      </left>
      <right style="thick">
        <color indexed="64"/>
      </right>
      <top style="thin">
        <color indexed="64"/>
      </top>
      <bottom/>
      <diagonal/>
    </border>
    <border>
      <left/>
      <right style="medium">
        <color indexed="64"/>
      </right>
      <top style="thin">
        <color indexed="64"/>
      </top>
      <bottom/>
      <diagonal/>
    </border>
    <border>
      <left style="thick">
        <color indexed="64"/>
      </left>
      <right style="thick">
        <color indexed="64"/>
      </right>
      <top/>
      <bottom/>
      <diagonal/>
    </border>
    <border>
      <left style="thick">
        <color indexed="64"/>
      </left>
      <right/>
      <top style="thick">
        <color indexed="64"/>
      </top>
      <bottom style="thin">
        <color indexed="64"/>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diagonal/>
    </border>
    <border>
      <left style="thick">
        <color indexed="64"/>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thick">
        <color indexed="64"/>
      </left>
      <right style="thick">
        <color indexed="64"/>
      </right>
      <top style="double">
        <color indexed="64"/>
      </top>
      <bottom style="medium">
        <color indexed="64"/>
      </bottom>
      <diagonal/>
    </border>
    <border>
      <left style="thick">
        <color indexed="64"/>
      </left>
      <right style="thick">
        <color indexed="64"/>
      </right>
      <top/>
      <bottom style="medium">
        <color indexed="64"/>
      </bottom>
      <diagonal/>
    </border>
    <border>
      <left style="thick">
        <color indexed="64"/>
      </left>
      <right/>
      <top/>
      <bottom style="medium">
        <color indexed="64"/>
      </bottom>
      <diagonal/>
    </border>
    <border>
      <left style="medium">
        <color indexed="64"/>
      </left>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medium">
        <color indexed="64"/>
      </top>
      <bottom style="thin">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style="thick">
        <color indexed="64"/>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bottom style="thin">
        <color indexed="64"/>
      </bottom>
      <diagonal/>
    </border>
    <border>
      <left style="thin">
        <color indexed="64"/>
      </left>
      <right style="medium">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alignment vertical="center"/>
    </xf>
    <xf numFmtId="0" fontId="12" fillId="0" borderId="0">
      <alignment vertical="center"/>
    </xf>
    <xf numFmtId="0" fontId="1" fillId="0" borderId="0">
      <alignment vertical="center"/>
    </xf>
  </cellStyleXfs>
  <cellXfs count="400">
    <xf numFmtId="0" fontId="0" fillId="0" borderId="0" xfId="0">
      <alignment vertical="center"/>
    </xf>
    <xf numFmtId="0" fontId="4" fillId="0" borderId="0" xfId="0" applyFont="1">
      <alignment vertical="center"/>
    </xf>
    <xf numFmtId="0" fontId="0" fillId="0" borderId="1" xfId="0" applyBorder="1">
      <alignment vertical="center"/>
    </xf>
    <xf numFmtId="0" fontId="5" fillId="2" borderId="2" xfId="0" applyFont="1" applyFill="1" applyBorder="1" applyAlignment="1">
      <alignment horizontal="center" vertical="center"/>
    </xf>
    <xf numFmtId="42" fontId="5" fillId="2" borderId="2" xfId="0" applyNumberFormat="1" applyFont="1" applyFill="1" applyBorder="1" applyAlignment="1">
      <alignment horizontal="center" vertical="center"/>
    </xf>
    <xf numFmtId="42" fontId="5" fillId="2" borderId="2" xfId="0" applyNumberFormat="1" applyFont="1" applyFill="1" applyBorder="1" applyAlignment="1">
      <alignment horizontal="center" vertical="center" wrapText="1"/>
    </xf>
    <xf numFmtId="0" fontId="5" fillId="0" borderId="3" xfId="0" applyFont="1" applyBorder="1">
      <alignment vertical="center"/>
    </xf>
    <xf numFmtId="41" fontId="0" fillId="0" borderId="3" xfId="1" applyNumberFormat="1" applyFont="1" applyBorder="1" applyAlignment="1">
      <alignment horizontal="right" vertical="center"/>
    </xf>
    <xf numFmtId="41" fontId="0" fillId="0" borderId="3" xfId="1" applyNumberFormat="1" applyFont="1" applyBorder="1">
      <alignment vertical="center"/>
    </xf>
    <xf numFmtId="41" fontId="0" fillId="0" borderId="4" xfId="1" applyNumberFormat="1" applyFont="1" applyBorder="1">
      <alignment vertical="center"/>
    </xf>
    <xf numFmtId="0" fontId="5" fillId="0" borderId="4" xfId="0" applyFont="1" applyBorder="1">
      <alignment vertical="center"/>
    </xf>
    <xf numFmtId="41" fontId="0" fillId="0" borderId="4" xfId="1" applyNumberFormat="1" applyFont="1" applyBorder="1" applyAlignment="1">
      <alignment horizontal="right" vertical="center"/>
    </xf>
    <xf numFmtId="0" fontId="5" fillId="0" borderId="5" xfId="0" applyFont="1" applyBorder="1">
      <alignment vertical="center"/>
    </xf>
    <xf numFmtId="41" fontId="0" fillId="0" borderId="5" xfId="1" applyNumberFormat="1" applyFont="1" applyBorder="1" applyAlignment="1">
      <alignment horizontal="right" vertical="center"/>
    </xf>
    <xf numFmtId="0" fontId="5" fillId="0" borderId="6" xfId="0" applyFont="1" applyBorder="1">
      <alignment vertical="center"/>
    </xf>
    <xf numFmtId="41" fontId="0" fillId="0" borderId="7" xfId="1" applyNumberFormat="1" applyFont="1" applyBorder="1" applyAlignment="1">
      <alignment horizontal="right" vertical="center"/>
    </xf>
    <xf numFmtId="41" fontId="0" fillId="0" borderId="7" xfId="1" applyNumberFormat="1" applyFont="1" applyBorder="1">
      <alignment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41" fontId="0" fillId="0" borderId="9" xfId="1" applyNumberFormat="1" applyFont="1" applyBorder="1" applyAlignment="1">
      <alignment horizontal="right" vertical="center"/>
    </xf>
    <xf numFmtId="0" fontId="5" fillId="0" borderId="7" xfId="0" applyFont="1" applyBorder="1">
      <alignment vertical="center"/>
    </xf>
    <xf numFmtId="41" fontId="0" fillId="0" borderId="0" xfId="0" applyNumberFormat="1">
      <alignment vertical="center"/>
    </xf>
    <xf numFmtId="41" fontId="0" fillId="0" borderId="0" xfId="1" applyNumberFormat="1" applyFont="1">
      <alignment vertical="center"/>
    </xf>
    <xf numFmtId="0" fontId="5" fillId="0" borderId="0" xfId="0" applyFont="1">
      <alignment vertical="center"/>
    </xf>
    <xf numFmtId="0" fontId="0" fillId="0" borderId="10" xfId="0" applyBorder="1">
      <alignment vertical="center"/>
    </xf>
    <xf numFmtId="0" fontId="0" fillId="0" borderId="14" xfId="0" applyBorder="1">
      <alignment vertical="center"/>
    </xf>
    <xf numFmtId="0" fontId="5" fillId="2" borderId="11" xfId="0" applyFont="1" applyFill="1" applyBorder="1" applyAlignment="1">
      <alignment horizontal="center" vertical="center"/>
    </xf>
    <xf numFmtId="41" fontId="0" fillId="0" borderId="22" xfId="1" applyNumberFormat="1" applyFont="1" applyBorder="1" applyAlignment="1">
      <alignment horizontal="right" vertical="center"/>
    </xf>
    <xf numFmtId="41" fontId="0" fillId="0" borderId="4" xfId="0" applyNumberFormat="1" applyBorder="1" applyAlignment="1">
      <alignment horizontal="right" vertical="center"/>
    </xf>
    <xf numFmtId="41" fontId="0" fillId="0" borderId="24" xfId="1" applyNumberFormat="1" applyFont="1" applyBorder="1" applyAlignment="1">
      <alignment horizontal="right" vertical="center"/>
    </xf>
    <xf numFmtId="41" fontId="0" fillId="0" borderId="5" xfId="0" applyNumberFormat="1" applyBorder="1" applyAlignment="1">
      <alignment horizontal="right" vertical="center"/>
    </xf>
    <xf numFmtId="41" fontId="0" fillId="0" borderId="26" xfId="1" applyNumberFormat="1" applyFont="1" applyBorder="1" applyAlignment="1">
      <alignment horizontal="right" vertical="center"/>
    </xf>
    <xf numFmtId="41" fontId="0" fillId="0" borderId="27" xfId="1" applyNumberFormat="1" applyFont="1" applyBorder="1" applyAlignment="1">
      <alignment horizontal="right" vertical="center"/>
    </xf>
    <xf numFmtId="41" fontId="0" fillId="0" borderId="28" xfId="1" applyNumberFormat="1" applyFont="1" applyBorder="1" applyAlignment="1">
      <alignment horizontal="right" vertical="center"/>
    </xf>
    <xf numFmtId="41" fontId="0" fillId="0" borderId="0" xfId="1" applyNumberFormat="1" applyFont="1" applyAlignment="1">
      <alignment horizontal="right" vertical="center"/>
    </xf>
    <xf numFmtId="0" fontId="7" fillId="0" borderId="0" xfId="0" applyFont="1">
      <alignment vertical="center"/>
    </xf>
    <xf numFmtId="41" fontId="0" fillId="0" borderId="10" xfId="0" applyNumberFormat="1" applyBorder="1">
      <alignment vertical="center"/>
    </xf>
    <xf numFmtId="41" fontId="0" fillId="0" borderId="3" xfId="0" applyNumberFormat="1" applyBorder="1" applyAlignment="1">
      <alignment horizontal="right" vertical="center"/>
    </xf>
    <xf numFmtId="41" fontId="0" fillId="0" borderId="4" xfId="0" applyNumberFormat="1" applyBorder="1">
      <alignment vertical="center"/>
    </xf>
    <xf numFmtId="41" fontId="0" fillId="0" borderId="4" xfId="2" applyNumberFormat="1" applyFont="1" applyBorder="1">
      <alignment vertical="center"/>
    </xf>
    <xf numFmtId="41" fontId="0" fillId="0" borderId="7" xfId="0" applyNumberFormat="1" applyBorder="1" applyAlignment="1">
      <alignment horizontal="right" vertical="center"/>
    </xf>
    <xf numFmtId="0" fontId="6" fillId="0" borderId="0" xfId="0" applyFont="1">
      <alignment vertical="center"/>
    </xf>
    <xf numFmtId="176" fontId="6" fillId="0" borderId="0" xfId="0" applyNumberFormat="1" applyFont="1">
      <alignment vertical="center"/>
    </xf>
    <xf numFmtId="176" fontId="6" fillId="2" borderId="11" xfId="0" applyNumberFormat="1" applyFont="1" applyFill="1" applyBorder="1" applyAlignment="1">
      <alignment horizontal="center" vertical="center"/>
    </xf>
    <xf numFmtId="177" fontId="6" fillId="0" borderId="14" xfId="0" applyNumberFormat="1" applyFont="1" applyBorder="1" applyAlignment="1">
      <alignment horizontal="center" vertical="center"/>
    </xf>
    <xf numFmtId="0" fontId="9" fillId="0" borderId="0" xfId="0" applyFont="1">
      <alignment vertical="center"/>
    </xf>
    <xf numFmtId="0" fontId="10" fillId="0" borderId="0" xfId="0" applyFont="1">
      <alignment vertical="center"/>
    </xf>
    <xf numFmtId="41" fontId="0" fillId="0" borderId="52" xfId="0" applyNumberFormat="1" applyBorder="1">
      <alignment vertical="center"/>
    </xf>
    <xf numFmtId="41" fontId="0" fillId="0" borderId="53" xfId="0" applyNumberFormat="1" applyBorder="1">
      <alignment vertical="center"/>
    </xf>
    <xf numFmtId="41" fontId="0" fillId="0" borderId="54" xfId="0" applyNumberFormat="1" applyBorder="1">
      <alignment vertical="center"/>
    </xf>
    <xf numFmtId="41" fontId="0" fillId="0" borderId="30" xfId="0" applyNumberFormat="1" applyBorder="1">
      <alignment vertical="center"/>
    </xf>
    <xf numFmtId="41" fontId="0" fillId="0" borderId="55" xfId="0" applyNumberFormat="1" applyBorder="1">
      <alignment vertical="center"/>
    </xf>
    <xf numFmtId="41" fontId="0" fillId="0" borderId="56" xfId="0" applyNumberFormat="1" applyBorder="1">
      <alignment vertical="center"/>
    </xf>
    <xf numFmtId="41" fontId="0" fillId="0" borderId="57" xfId="0" applyNumberFormat="1" applyBorder="1">
      <alignment vertical="center"/>
    </xf>
    <xf numFmtId="41" fontId="0" fillId="0" borderId="58" xfId="0" applyNumberFormat="1" applyBorder="1">
      <alignment vertical="center"/>
    </xf>
    <xf numFmtId="41" fontId="0" fillId="0" borderId="59" xfId="0" applyNumberFormat="1" applyBorder="1">
      <alignment vertical="center"/>
    </xf>
    <xf numFmtId="41" fontId="0" fillId="3" borderId="7" xfId="1" applyNumberFormat="1" applyFont="1" applyFill="1" applyBorder="1" applyAlignment="1">
      <alignment horizontal="right" vertical="center"/>
    </xf>
    <xf numFmtId="41" fontId="11" fillId="3" borderId="7" xfId="1" applyNumberFormat="1" applyFont="1" applyFill="1" applyBorder="1" applyAlignment="1">
      <alignment horizontal="right" vertical="center"/>
    </xf>
    <xf numFmtId="0" fontId="0" fillId="0" borderId="37" xfId="0" applyBorder="1">
      <alignment vertical="center"/>
    </xf>
    <xf numFmtId="41" fontId="0" fillId="0" borderId="68" xfId="1" applyNumberFormat="1" applyFont="1" applyBorder="1" applyAlignment="1">
      <alignment horizontal="right" vertical="center"/>
    </xf>
    <xf numFmtId="41" fontId="0" fillId="0" borderId="69" xfId="1" applyNumberFormat="1" applyFont="1" applyBorder="1" applyAlignment="1">
      <alignment horizontal="right" vertical="center"/>
    </xf>
    <xf numFmtId="0" fontId="0" fillId="0" borderId="70" xfId="0" applyBorder="1">
      <alignment vertical="center"/>
    </xf>
    <xf numFmtId="177" fontId="6" fillId="0" borderId="16" xfId="0" applyNumberFormat="1" applyFont="1" applyBorder="1" applyAlignment="1">
      <alignment horizontal="center" vertical="center"/>
    </xf>
    <xf numFmtId="41" fontId="0" fillId="3" borderId="5" xfId="1" applyNumberFormat="1" applyFont="1" applyFill="1" applyBorder="1" applyAlignment="1">
      <alignment horizontal="right" vertical="center"/>
    </xf>
    <xf numFmtId="0" fontId="14" fillId="0" borderId="0" xfId="0" applyFont="1">
      <alignment vertical="center"/>
    </xf>
    <xf numFmtId="41" fontId="14" fillId="0" borderId="0" xfId="0" applyNumberFormat="1" applyFont="1">
      <alignment vertical="center"/>
    </xf>
    <xf numFmtId="41" fontId="5" fillId="2" borderId="51" xfId="0" applyNumberFormat="1" applyFont="1" applyFill="1" applyBorder="1" applyAlignment="1">
      <alignment horizontal="center" vertical="center"/>
    </xf>
    <xf numFmtId="41" fontId="5" fillId="2" borderId="51" xfId="0" applyNumberFormat="1" applyFont="1" applyFill="1" applyBorder="1" applyAlignment="1">
      <alignment horizontal="center" vertical="center" wrapText="1"/>
    </xf>
    <xf numFmtId="41" fontId="5" fillId="2" borderId="20" xfId="0" applyNumberFormat="1" applyFont="1" applyFill="1" applyBorder="1" applyAlignment="1">
      <alignment horizontal="center" vertical="center" wrapText="1"/>
    </xf>
    <xf numFmtId="41" fontId="5" fillId="0" borderId="57" xfId="0" applyNumberFormat="1" applyFont="1" applyBorder="1">
      <alignment vertical="center"/>
    </xf>
    <xf numFmtId="41" fontId="5" fillId="0" borderId="54" xfId="0" applyNumberFormat="1" applyFont="1" applyBorder="1">
      <alignment vertical="center"/>
    </xf>
    <xf numFmtId="41" fontId="5" fillId="0" borderId="56" xfId="0" applyNumberFormat="1" applyFont="1" applyBorder="1">
      <alignment vertical="center"/>
    </xf>
    <xf numFmtId="41" fontId="4" fillId="0" borderId="0" xfId="0" applyNumberFormat="1" applyFont="1">
      <alignment vertical="center"/>
    </xf>
    <xf numFmtId="41" fontId="5" fillId="2" borderId="21" xfId="0" applyNumberFormat="1" applyFont="1" applyFill="1" applyBorder="1" applyAlignment="1">
      <alignment horizontal="center" vertical="center" wrapText="1"/>
    </xf>
    <xf numFmtId="41" fontId="5" fillId="0" borderId="52" xfId="0" applyNumberFormat="1" applyFont="1" applyBorder="1">
      <alignment vertical="center"/>
    </xf>
    <xf numFmtId="41" fontId="5" fillId="0" borderId="55" xfId="0" applyNumberFormat="1" applyFont="1" applyBorder="1">
      <alignment vertical="center"/>
    </xf>
    <xf numFmtId="41" fontId="0" fillId="3" borderId="56" xfId="0" applyNumberFormat="1" applyFill="1" applyBorder="1">
      <alignment vertical="center"/>
    </xf>
    <xf numFmtId="41" fontId="18" fillId="3" borderId="10" xfId="0" applyNumberFormat="1" applyFont="1" applyFill="1" applyBorder="1" applyAlignment="1">
      <alignment horizontal="right" vertical="center" wrapText="1"/>
    </xf>
    <xf numFmtId="41" fontId="18" fillId="3" borderId="10" xfId="0" applyNumberFormat="1" applyFont="1" applyFill="1" applyBorder="1" applyAlignment="1">
      <alignment vertical="center" wrapText="1"/>
    </xf>
    <xf numFmtId="0" fontId="5" fillId="0" borderId="79" xfId="0" applyFont="1" applyBorder="1">
      <alignment vertical="center"/>
    </xf>
    <xf numFmtId="41" fontId="0" fillId="0" borderId="79" xfId="1" applyNumberFormat="1" applyFont="1" applyBorder="1">
      <alignment vertical="center"/>
    </xf>
    <xf numFmtId="41" fontId="0" fillId="0" borderId="79" xfId="0" applyNumberFormat="1" applyBorder="1" applyAlignment="1">
      <alignment horizontal="right" vertical="center"/>
    </xf>
    <xf numFmtId="41" fontId="0" fillId="0" borderId="79" xfId="1" applyNumberFormat="1" applyFont="1" applyBorder="1" applyAlignment="1">
      <alignment horizontal="right" vertical="center"/>
    </xf>
    <xf numFmtId="38" fontId="0" fillId="0" borderId="0" xfId="1" applyFont="1">
      <alignment vertical="center"/>
    </xf>
    <xf numFmtId="38" fontId="0" fillId="0" borderId="0" xfId="0" applyNumberFormat="1">
      <alignment vertical="center"/>
    </xf>
    <xf numFmtId="177" fontId="6" fillId="0" borderId="0" xfId="0" applyNumberFormat="1" applyFont="1" applyAlignment="1">
      <alignment horizontal="center" vertical="center"/>
    </xf>
    <xf numFmtId="41" fontId="6" fillId="0" borderId="0" xfId="0" applyNumberFormat="1" applyFont="1" applyAlignment="1">
      <alignment horizontal="right" vertical="center"/>
    </xf>
    <xf numFmtId="177" fontId="6" fillId="0" borderId="60" xfId="0" applyNumberFormat="1" applyFont="1" applyBorder="1" applyAlignment="1">
      <alignment horizontal="center" vertical="center"/>
    </xf>
    <xf numFmtId="41" fontId="6" fillId="0" borderId="74" xfId="1" applyNumberFormat="1" applyFont="1" applyBorder="1" applyAlignment="1">
      <alignment horizontal="right" vertical="center"/>
    </xf>
    <xf numFmtId="41" fontId="6" fillId="0" borderId="80" xfId="1" applyNumberFormat="1" applyFont="1" applyBorder="1" applyAlignment="1">
      <alignment horizontal="right" vertical="center"/>
    </xf>
    <xf numFmtId="0" fontId="5" fillId="0" borderId="81" xfId="0" applyFont="1" applyBorder="1">
      <alignment vertical="center"/>
    </xf>
    <xf numFmtId="0" fontId="27" fillId="0" borderId="0" xfId="0" applyFont="1">
      <alignment vertical="center"/>
    </xf>
    <xf numFmtId="41" fontId="0" fillId="0" borderId="82" xfId="1" applyNumberFormat="1" applyFont="1" applyBorder="1" applyAlignment="1">
      <alignment horizontal="right" vertical="center"/>
    </xf>
    <xf numFmtId="41" fontId="0" fillId="0" borderId="23" xfId="1" applyNumberFormat="1" applyFont="1" applyBorder="1" applyAlignment="1">
      <alignment horizontal="right" vertical="center"/>
    </xf>
    <xf numFmtId="41" fontId="0" fillId="0" borderId="54" xfId="1" applyNumberFormat="1" applyFont="1" applyBorder="1" applyAlignment="1">
      <alignment horizontal="right" vertical="center"/>
    </xf>
    <xf numFmtId="41" fontId="0" fillId="0" borderId="57" xfId="1" applyNumberFormat="1" applyFont="1" applyBorder="1" applyAlignment="1">
      <alignment horizontal="right" vertical="center"/>
    </xf>
    <xf numFmtId="41" fontId="0" fillId="0" borderId="56" xfId="1" applyNumberFormat="1" applyFont="1" applyBorder="1" applyAlignment="1">
      <alignment horizontal="right" vertical="center"/>
    </xf>
    <xf numFmtId="41" fontId="0" fillId="0" borderId="5" xfId="1" applyNumberFormat="1" applyFont="1" applyBorder="1">
      <alignment vertical="center"/>
    </xf>
    <xf numFmtId="41" fontId="0" fillId="0" borderId="55" xfId="1" applyNumberFormat="1" applyFont="1" applyBorder="1" applyAlignment="1">
      <alignment horizontal="right" vertical="center"/>
    </xf>
    <xf numFmtId="0" fontId="5" fillId="2" borderId="51"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84" xfId="0" applyFont="1" applyFill="1" applyBorder="1" applyAlignment="1">
      <alignment horizontal="center" vertical="center"/>
    </xf>
    <xf numFmtId="0" fontId="5" fillId="2" borderId="84" xfId="0" applyFont="1" applyFill="1" applyBorder="1" applyAlignment="1">
      <alignment horizontal="center" vertical="center" wrapText="1"/>
    </xf>
    <xf numFmtId="0" fontId="5" fillId="2" borderId="85" xfId="0" applyFont="1" applyFill="1" applyBorder="1" applyAlignment="1">
      <alignment horizontal="center" vertical="center" wrapText="1"/>
    </xf>
    <xf numFmtId="0" fontId="5" fillId="2" borderId="86" xfId="0" applyFont="1" applyFill="1" applyBorder="1" applyAlignment="1">
      <alignment horizontal="center" vertical="center" wrapText="1"/>
    </xf>
    <xf numFmtId="0" fontId="5" fillId="0" borderId="87" xfId="0" applyFont="1" applyBorder="1">
      <alignment vertical="center"/>
    </xf>
    <xf numFmtId="0" fontId="5" fillId="0" borderId="88" xfId="0" applyFont="1" applyBorder="1">
      <alignment vertical="center"/>
    </xf>
    <xf numFmtId="0" fontId="5" fillId="0" borderId="89" xfId="0" applyFont="1" applyBorder="1">
      <alignment vertical="center"/>
    </xf>
    <xf numFmtId="0" fontId="5" fillId="0" borderId="90" xfId="0" applyFont="1" applyBorder="1">
      <alignment vertical="center"/>
    </xf>
    <xf numFmtId="41" fontId="0" fillId="0" borderId="91" xfId="1" applyNumberFormat="1" applyFont="1" applyBorder="1" applyAlignment="1">
      <alignment horizontal="right" vertical="center"/>
    </xf>
    <xf numFmtId="41" fontId="0" fillId="0" borderId="92" xfId="1" applyNumberFormat="1" applyFont="1" applyBorder="1" applyAlignment="1">
      <alignment horizontal="right" vertical="center"/>
    </xf>
    <xf numFmtId="41" fontId="0" fillId="0" borderId="33" xfId="1" applyNumberFormat="1" applyFont="1" applyBorder="1" applyAlignment="1">
      <alignment horizontal="right" vertical="center"/>
    </xf>
    <xf numFmtId="41" fontId="0" fillId="3" borderId="93" xfId="1" applyNumberFormat="1" applyFont="1" applyFill="1" applyBorder="1" applyAlignment="1">
      <alignment horizontal="right" vertical="center"/>
    </xf>
    <xf numFmtId="41" fontId="0" fillId="0" borderId="41" xfId="0" applyNumberFormat="1" applyBorder="1">
      <alignment vertical="center"/>
    </xf>
    <xf numFmtId="0" fontId="0" fillId="2" borderId="11" xfId="0" applyFill="1" applyBorder="1">
      <alignment vertical="center"/>
    </xf>
    <xf numFmtId="0" fontId="0" fillId="2" borderId="12" xfId="0" applyFill="1" applyBorder="1">
      <alignment vertical="center"/>
    </xf>
    <xf numFmtId="0" fontId="0" fillId="2" borderId="13" xfId="0" applyFill="1" applyBorder="1">
      <alignment vertical="center"/>
    </xf>
    <xf numFmtId="41" fontId="0" fillId="0" borderId="15" xfId="0" applyNumberFormat="1" applyBorder="1">
      <alignment vertical="center"/>
    </xf>
    <xf numFmtId="41" fontId="0" fillId="3" borderId="15" xfId="0" applyNumberFormat="1" applyFill="1" applyBorder="1" applyAlignment="1">
      <alignment horizontal="right" vertical="center"/>
    </xf>
    <xf numFmtId="0" fontId="0" fillId="0" borderId="16" xfId="0" applyBorder="1">
      <alignment vertical="center"/>
    </xf>
    <xf numFmtId="41" fontId="0" fillId="0" borderId="17" xfId="0" applyNumberFormat="1" applyBorder="1">
      <alignment vertical="center"/>
    </xf>
    <xf numFmtId="41" fontId="0" fillId="3" borderId="18" xfId="0" applyNumberFormat="1" applyFill="1" applyBorder="1" applyAlignment="1">
      <alignment horizontal="right" vertical="center"/>
    </xf>
    <xf numFmtId="0" fontId="0" fillId="0" borderId="17" xfId="0" applyBorder="1">
      <alignment vertical="center"/>
    </xf>
    <xf numFmtId="0" fontId="6" fillId="0" borderId="14" xfId="0" applyFont="1" applyBorder="1">
      <alignment vertical="center"/>
    </xf>
    <xf numFmtId="0" fontId="6" fillId="0" borderId="16" xfId="0" applyFont="1" applyBorder="1">
      <alignment vertical="center"/>
    </xf>
    <xf numFmtId="41" fontId="0" fillId="0" borderId="18" xfId="0" applyNumberFormat="1" applyBorder="1">
      <alignmen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38" fontId="0" fillId="2" borderId="12" xfId="1" applyFont="1" applyFill="1" applyBorder="1" applyAlignment="1">
      <alignment horizontal="center" vertical="center"/>
    </xf>
    <xf numFmtId="0" fontId="0" fillId="2" borderId="13" xfId="0" applyFill="1" applyBorder="1" applyAlignment="1">
      <alignment horizontal="center" vertical="center"/>
    </xf>
    <xf numFmtId="38" fontId="0" fillId="0" borderId="17" xfId="1" applyFont="1" applyBorder="1">
      <alignment vertical="center"/>
    </xf>
    <xf numFmtId="38" fontId="0" fillId="0" borderId="17" xfId="0" applyNumberFormat="1" applyBorder="1">
      <alignment vertical="center"/>
    </xf>
    <xf numFmtId="0" fontId="0" fillId="0" borderId="18" xfId="0" applyBorder="1">
      <alignment vertical="center"/>
    </xf>
    <xf numFmtId="41" fontId="8" fillId="3" borderId="17" xfId="0" applyNumberFormat="1" applyFont="1" applyFill="1" applyBorder="1">
      <alignment vertical="center"/>
    </xf>
    <xf numFmtId="3" fontId="0" fillId="0" borderId="17" xfId="0" applyNumberFormat="1" applyBorder="1">
      <alignment vertical="center"/>
    </xf>
    <xf numFmtId="3" fontId="8" fillId="0" borderId="17" xfId="0" applyNumberFormat="1" applyFont="1" applyBorder="1">
      <alignment vertical="center"/>
    </xf>
    <xf numFmtId="41" fontId="0" fillId="0" borderId="17" xfId="1" applyNumberFormat="1" applyFont="1" applyBorder="1" applyAlignment="1">
      <alignment horizontal="right" vertical="center"/>
    </xf>
    <xf numFmtId="41" fontId="0" fillId="3" borderId="17" xfId="1" applyNumberFormat="1" applyFont="1" applyFill="1" applyBorder="1" applyAlignment="1">
      <alignment horizontal="right" vertical="center"/>
    </xf>
    <xf numFmtId="0" fontId="0" fillId="0" borderId="10" xfId="0" applyBorder="1" applyAlignment="1">
      <alignment horizontal="left" vertical="center"/>
    </xf>
    <xf numFmtId="41" fontId="19" fillId="3" borderId="0" xfId="0" applyNumberFormat="1" applyFont="1" applyFill="1" applyAlignment="1">
      <alignment vertical="center" wrapText="1"/>
    </xf>
    <xf numFmtId="41" fontId="20" fillId="3" borderId="11" xfId="0" applyNumberFormat="1" applyFont="1" applyFill="1" applyBorder="1" applyAlignment="1">
      <alignment horizontal="center" vertical="center" wrapText="1"/>
    </xf>
    <xf numFmtId="41" fontId="18" fillId="3" borderId="14" xfId="0" applyNumberFormat="1" applyFont="1" applyFill="1" applyBorder="1" applyAlignment="1">
      <alignment vertical="center" wrapText="1"/>
    </xf>
    <xf numFmtId="41" fontId="20" fillId="3" borderId="16" xfId="0" applyNumberFormat="1" applyFont="1" applyFill="1" applyBorder="1" applyAlignment="1">
      <alignment vertical="center" wrapText="1"/>
    </xf>
    <xf numFmtId="41" fontId="20" fillId="3" borderId="0" xfId="0" applyNumberFormat="1" applyFont="1" applyFill="1" applyAlignment="1">
      <alignment vertical="center" wrapText="1"/>
    </xf>
    <xf numFmtId="41" fontId="18" fillId="3" borderId="11" xfId="0" applyNumberFormat="1" applyFont="1" applyFill="1" applyBorder="1" applyAlignment="1">
      <alignment vertical="center" wrapText="1"/>
    </xf>
    <xf numFmtId="41" fontId="18" fillId="3" borderId="0" xfId="0" applyNumberFormat="1" applyFont="1" applyFill="1" applyAlignment="1">
      <alignment vertical="center" wrapText="1"/>
    </xf>
    <xf numFmtId="41" fontId="20" fillId="3" borderId="19" xfId="0" applyNumberFormat="1" applyFont="1" applyFill="1" applyBorder="1" applyAlignment="1">
      <alignment vertical="center" wrapText="1"/>
    </xf>
    <xf numFmtId="41" fontId="18" fillId="3" borderId="0" xfId="0" applyNumberFormat="1" applyFont="1" applyFill="1" applyAlignment="1">
      <alignment horizontal="center" vertical="center" wrapText="1"/>
    </xf>
    <xf numFmtId="41" fontId="20" fillId="3" borderId="62" xfId="0" applyNumberFormat="1" applyFont="1" applyFill="1" applyBorder="1" applyAlignment="1">
      <alignment vertical="center" wrapText="1"/>
    </xf>
    <xf numFmtId="41" fontId="20" fillId="3" borderId="45" xfId="0" applyNumberFormat="1" applyFont="1" applyFill="1" applyBorder="1" applyAlignment="1">
      <alignment horizontal="center" vertical="center" wrapText="1"/>
    </xf>
    <xf numFmtId="41" fontId="18" fillId="3" borderId="14" xfId="4" applyNumberFormat="1" applyFont="1" applyFill="1" applyBorder="1" applyAlignment="1">
      <alignment vertical="center" wrapText="1"/>
    </xf>
    <xf numFmtId="41" fontId="22" fillId="3" borderId="0" xfId="0" applyNumberFormat="1" applyFont="1" applyFill="1" applyAlignment="1">
      <alignment vertical="center" wrapText="1"/>
    </xf>
    <xf numFmtId="41" fontId="23" fillId="3" borderId="16" xfId="0" applyNumberFormat="1" applyFont="1" applyFill="1" applyBorder="1" applyAlignment="1">
      <alignment vertical="center" wrapText="1"/>
    </xf>
    <xf numFmtId="41" fontId="23" fillId="3" borderId="0" xfId="0" applyNumberFormat="1" applyFont="1" applyFill="1" applyAlignment="1">
      <alignment vertical="center" wrapText="1"/>
    </xf>
    <xf numFmtId="41" fontId="18" fillId="3" borderId="72" xfId="0" applyNumberFormat="1" applyFont="1" applyFill="1" applyBorder="1" applyAlignment="1">
      <alignment vertical="center" wrapText="1"/>
    </xf>
    <xf numFmtId="41" fontId="20" fillId="3" borderId="65" xfId="0" applyNumberFormat="1" applyFont="1" applyFill="1" applyBorder="1" applyAlignment="1">
      <alignment vertical="center" wrapText="1"/>
    </xf>
    <xf numFmtId="41" fontId="25" fillId="3" borderId="0" xfId="0" applyNumberFormat="1" applyFont="1" applyFill="1" applyAlignment="1">
      <alignment vertical="center" wrapText="1"/>
    </xf>
    <xf numFmtId="41" fontId="21" fillId="3" borderId="14" xfId="0" applyNumberFormat="1" applyFont="1" applyFill="1" applyBorder="1" applyAlignment="1">
      <alignment vertical="center" wrapText="1"/>
    </xf>
    <xf numFmtId="41" fontId="21" fillId="3" borderId="11" xfId="0" applyNumberFormat="1" applyFont="1" applyFill="1" applyBorder="1" applyAlignment="1">
      <alignment vertical="center" wrapText="1"/>
    </xf>
    <xf numFmtId="41" fontId="18" fillId="3" borderId="94" xfId="0" applyNumberFormat="1" applyFont="1" applyFill="1" applyBorder="1" applyAlignment="1">
      <alignment vertical="center" wrapText="1"/>
    </xf>
    <xf numFmtId="41" fontId="18" fillId="5" borderId="76" xfId="0" applyNumberFormat="1" applyFont="1" applyFill="1" applyBorder="1" applyAlignment="1">
      <alignment vertical="center" wrapText="1"/>
    </xf>
    <xf numFmtId="41" fontId="18" fillId="5" borderId="95" xfId="0" applyNumberFormat="1" applyFont="1" applyFill="1" applyBorder="1" applyAlignment="1">
      <alignment vertical="center" wrapText="1"/>
    </xf>
    <xf numFmtId="41" fontId="18" fillId="4" borderId="100" xfId="0" applyNumberFormat="1" applyFont="1" applyFill="1" applyBorder="1" applyAlignment="1">
      <alignment vertical="center" wrapText="1"/>
    </xf>
    <xf numFmtId="41" fontId="18" fillId="4" borderId="104" xfId="0" applyNumberFormat="1" applyFont="1" applyFill="1" applyBorder="1" applyAlignment="1">
      <alignment vertical="center" wrapText="1"/>
    </xf>
    <xf numFmtId="41" fontId="18" fillId="3" borderId="65" xfId="0" applyNumberFormat="1" applyFont="1" applyFill="1" applyBorder="1" applyAlignment="1">
      <alignment vertical="center" wrapText="1"/>
    </xf>
    <xf numFmtId="41" fontId="25" fillId="3" borderId="0" xfId="0" applyNumberFormat="1" applyFont="1" applyFill="1" applyAlignment="1">
      <alignment horizontal="left" vertical="center" wrapText="1"/>
    </xf>
    <xf numFmtId="41" fontId="20" fillId="3" borderId="8" xfId="0" applyNumberFormat="1" applyFont="1" applyFill="1" applyBorder="1" applyAlignment="1">
      <alignment vertical="center" wrapText="1"/>
    </xf>
    <xf numFmtId="41" fontId="20" fillId="3" borderId="46" xfId="0" applyNumberFormat="1" applyFont="1" applyFill="1" applyBorder="1" applyAlignment="1">
      <alignment vertical="center" wrapText="1"/>
    </xf>
    <xf numFmtId="41" fontId="20" fillId="3" borderId="12" xfId="0" applyNumberFormat="1" applyFont="1" applyFill="1" applyBorder="1" applyAlignment="1">
      <alignment horizontal="center" vertical="center" wrapText="1"/>
    </xf>
    <xf numFmtId="41" fontId="20" fillId="3" borderId="17" xfId="0" applyNumberFormat="1" applyFont="1" applyFill="1" applyBorder="1" applyAlignment="1">
      <alignment vertical="center" wrapText="1"/>
    </xf>
    <xf numFmtId="41" fontId="18" fillId="3" borderId="12" xfId="0" applyNumberFormat="1" applyFont="1" applyFill="1" applyBorder="1" applyAlignment="1">
      <alignment vertical="center" wrapText="1"/>
    </xf>
    <xf numFmtId="41" fontId="18" fillId="3" borderId="17" xfId="0" applyNumberFormat="1" applyFont="1" applyFill="1" applyBorder="1" applyAlignment="1">
      <alignment vertical="center" wrapText="1"/>
    </xf>
    <xf numFmtId="41" fontId="18" fillId="3" borderId="50" xfId="0" applyNumberFormat="1" applyFont="1" applyFill="1" applyBorder="1" applyAlignment="1">
      <alignment vertical="center" wrapText="1"/>
    </xf>
    <xf numFmtId="41" fontId="20" fillId="3" borderId="20" xfId="0" applyNumberFormat="1" applyFont="1" applyFill="1" applyBorder="1" applyAlignment="1">
      <alignment vertical="center" wrapText="1"/>
    </xf>
    <xf numFmtId="41" fontId="20" fillId="3" borderId="0" xfId="0" applyNumberFormat="1" applyFont="1" applyFill="1" applyAlignment="1">
      <alignment horizontal="center" vertical="center" wrapText="1"/>
    </xf>
    <xf numFmtId="41" fontId="20" fillId="3" borderId="33" xfId="0" applyNumberFormat="1" applyFont="1" applyFill="1" applyBorder="1" applyAlignment="1">
      <alignment vertical="center" wrapText="1"/>
    </xf>
    <xf numFmtId="41" fontId="20" fillId="3" borderId="44" xfId="0" applyNumberFormat="1" applyFont="1" applyFill="1" applyBorder="1" applyAlignment="1">
      <alignment horizontal="center" vertical="center" wrapText="1"/>
    </xf>
    <xf numFmtId="41" fontId="21" fillId="3" borderId="10" xfId="4" applyNumberFormat="1" applyFont="1" applyFill="1" applyBorder="1" applyAlignment="1">
      <alignment vertical="center" wrapText="1"/>
    </xf>
    <xf numFmtId="41" fontId="18" fillId="3" borderId="10" xfId="4" applyNumberFormat="1" applyFont="1" applyFill="1" applyBorder="1" applyAlignment="1">
      <alignment vertical="center" wrapText="1"/>
    </xf>
    <xf numFmtId="41" fontId="18" fillId="3" borderId="75" xfId="0" applyNumberFormat="1" applyFont="1" applyFill="1" applyBorder="1" applyAlignment="1">
      <alignment vertical="center" wrapText="1"/>
    </xf>
    <xf numFmtId="41" fontId="18" fillId="3" borderId="44" xfId="0" applyNumberFormat="1" applyFont="1" applyFill="1" applyBorder="1" applyAlignment="1">
      <alignment vertical="center" wrapText="1"/>
    </xf>
    <xf numFmtId="41" fontId="18" fillId="5" borderId="64" xfId="0" applyNumberFormat="1" applyFont="1" applyFill="1" applyBorder="1" applyAlignment="1">
      <alignment vertical="center" wrapText="1"/>
    </xf>
    <xf numFmtId="41" fontId="18" fillId="5" borderId="96" xfId="0" applyNumberFormat="1" applyFont="1" applyFill="1" applyBorder="1" applyAlignment="1">
      <alignment vertical="center" wrapText="1"/>
    </xf>
    <xf numFmtId="41" fontId="18" fillId="4" borderId="101" xfId="0" applyNumberFormat="1" applyFont="1" applyFill="1" applyBorder="1" applyAlignment="1">
      <alignment vertical="center" wrapText="1"/>
    </xf>
    <xf numFmtId="41" fontId="18" fillId="4" borderId="105" xfId="0" applyNumberFormat="1" applyFont="1" applyFill="1" applyBorder="1" applyAlignment="1">
      <alignment vertical="center" wrapText="1"/>
    </xf>
    <xf numFmtId="41" fontId="26" fillId="3" borderId="17" xfId="0" applyNumberFormat="1" applyFont="1" applyFill="1" applyBorder="1" applyAlignment="1">
      <alignment vertical="center" wrapText="1"/>
    </xf>
    <xf numFmtId="41" fontId="20" fillId="3" borderId="29" xfId="0" applyNumberFormat="1" applyFont="1" applyFill="1" applyBorder="1" applyAlignment="1">
      <alignment vertical="center" wrapText="1"/>
    </xf>
    <xf numFmtId="41" fontId="20" fillId="3" borderId="47" xfId="0" applyNumberFormat="1" applyFont="1" applyFill="1" applyBorder="1" applyAlignment="1">
      <alignment vertical="center" wrapText="1"/>
    </xf>
    <xf numFmtId="41" fontId="18" fillId="3" borderId="12" xfId="3" applyNumberFormat="1" applyFont="1" applyFill="1" applyBorder="1" applyAlignment="1">
      <alignment vertical="center" wrapText="1"/>
    </xf>
    <xf numFmtId="41" fontId="18" fillId="3" borderId="10" xfId="3" applyNumberFormat="1" applyFont="1" applyFill="1" applyBorder="1" applyAlignment="1">
      <alignment vertical="center" wrapText="1"/>
    </xf>
    <xf numFmtId="41" fontId="21" fillId="3" borderId="17" xfId="0" applyNumberFormat="1" applyFont="1" applyFill="1" applyBorder="1" applyAlignment="1">
      <alignment vertical="center" wrapText="1"/>
    </xf>
    <xf numFmtId="41" fontId="18" fillId="3" borderId="12" xfId="4" applyNumberFormat="1" applyFont="1" applyFill="1" applyBorder="1" applyAlignment="1">
      <alignment vertical="center" wrapText="1"/>
    </xf>
    <xf numFmtId="41" fontId="18" fillId="3" borderId="10" xfId="5" applyNumberFormat="1" applyFont="1" applyFill="1" applyBorder="1" applyAlignment="1">
      <alignment horizontal="left" vertical="center" wrapText="1"/>
    </xf>
    <xf numFmtId="41" fontId="18" fillId="3" borderId="17" xfId="3" applyNumberFormat="1" applyFont="1" applyFill="1" applyBorder="1" applyAlignment="1">
      <alignment vertical="center" wrapText="1"/>
    </xf>
    <xf numFmtId="41" fontId="18" fillId="3" borderId="0" xfId="3" applyNumberFormat="1" applyFont="1" applyFill="1" applyAlignment="1">
      <alignment vertical="center" wrapText="1"/>
    </xf>
    <xf numFmtId="41" fontId="18" fillId="3" borderId="17" xfId="3" applyNumberFormat="1" applyFont="1" applyFill="1" applyBorder="1" applyAlignment="1">
      <alignment horizontal="left" vertical="center" wrapText="1"/>
    </xf>
    <xf numFmtId="41" fontId="18" fillId="3" borderId="0" xfId="0" applyNumberFormat="1" applyFont="1" applyFill="1" applyAlignment="1">
      <alignment horizontal="left" vertical="center" wrapText="1"/>
    </xf>
    <xf numFmtId="41" fontId="20" fillId="3" borderId="17" xfId="0" applyNumberFormat="1" applyFont="1" applyFill="1" applyBorder="1" applyAlignment="1">
      <alignment horizontal="left" vertical="center" wrapText="1"/>
    </xf>
    <xf numFmtId="41" fontId="24" fillId="3" borderId="12" xfId="0" applyNumberFormat="1" applyFont="1" applyFill="1" applyBorder="1" applyAlignment="1">
      <alignment vertical="center" wrapText="1"/>
    </xf>
    <xf numFmtId="41" fontId="0" fillId="3" borderId="12" xfId="1" applyNumberFormat="1" applyFont="1" applyFill="1" applyBorder="1" applyAlignment="1">
      <alignment horizontal="right" vertical="center" wrapText="1"/>
    </xf>
    <xf numFmtId="41" fontId="21" fillId="3" borderId="10" xfId="0" applyNumberFormat="1" applyFont="1" applyFill="1" applyBorder="1" applyAlignment="1">
      <alignment vertical="center" wrapText="1"/>
    </xf>
    <xf numFmtId="41" fontId="18" fillId="3" borderId="44" xfId="4" applyNumberFormat="1" applyFont="1" applyFill="1" applyBorder="1" applyAlignment="1">
      <alignment vertical="center" wrapText="1"/>
    </xf>
    <xf numFmtId="41" fontId="18" fillId="3" borderId="10" xfId="1" applyNumberFormat="1" applyFont="1" applyFill="1" applyBorder="1" applyAlignment="1">
      <alignment vertical="center" wrapText="1"/>
    </xf>
    <xf numFmtId="41" fontId="18" fillId="0" borderId="0" xfId="0" applyNumberFormat="1" applyFont="1" applyAlignment="1">
      <alignment vertical="center" wrapText="1"/>
    </xf>
    <xf numFmtId="41" fontId="20" fillId="3" borderId="21" xfId="0" applyNumberFormat="1" applyFont="1" applyFill="1" applyBorder="1" applyAlignment="1">
      <alignment vertical="center" wrapText="1"/>
    </xf>
    <xf numFmtId="41" fontId="18" fillId="3" borderId="40" xfId="0" applyNumberFormat="1" applyFont="1" applyFill="1" applyBorder="1" applyAlignment="1">
      <alignment vertical="center" wrapText="1"/>
    </xf>
    <xf numFmtId="41" fontId="18" fillId="3" borderId="39" xfId="0" applyNumberFormat="1" applyFont="1" applyFill="1" applyBorder="1" applyAlignment="1">
      <alignment vertical="center" wrapText="1"/>
    </xf>
    <xf numFmtId="41" fontId="21" fillId="3" borderId="39" xfId="0" applyNumberFormat="1" applyFont="1" applyFill="1" applyBorder="1" applyAlignment="1">
      <alignment vertical="center" wrapText="1"/>
    </xf>
    <xf numFmtId="41" fontId="18" fillId="3" borderId="66" xfId="0" applyNumberFormat="1" applyFont="1" applyFill="1" applyBorder="1" applyAlignment="1">
      <alignment vertical="center" wrapText="1"/>
    </xf>
    <xf numFmtId="41" fontId="18" fillId="3" borderId="40" xfId="4" applyNumberFormat="1" applyFont="1" applyFill="1" applyBorder="1" applyAlignment="1">
      <alignment vertical="center" wrapText="1"/>
    </xf>
    <xf numFmtId="41" fontId="18" fillId="3" borderId="39" xfId="4" applyNumberFormat="1" applyFont="1" applyFill="1" applyBorder="1" applyAlignment="1">
      <alignment vertical="center" wrapText="1"/>
    </xf>
    <xf numFmtId="41" fontId="18" fillId="3" borderId="74" xfId="0" applyNumberFormat="1" applyFont="1" applyFill="1" applyBorder="1" applyAlignment="1">
      <alignment vertical="center" wrapText="1"/>
    </xf>
    <xf numFmtId="41" fontId="18" fillId="5" borderId="77" xfId="0" applyNumberFormat="1" applyFont="1" applyFill="1" applyBorder="1" applyAlignment="1">
      <alignment vertical="center" wrapText="1"/>
    </xf>
    <xf numFmtId="41" fontId="18" fillId="5" borderId="97" xfId="0" applyNumberFormat="1" applyFont="1" applyFill="1" applyBorder="1" applyAlignment="1">
      <alignment vertical="center" wrapText="1"/>
    </xf>
    <xf numFmtId="41" fontId="18" fillId="4" borderId="102" xfId="0" applyNumberFormat="1" applyFont="1" applyFill="1" applyBorder="1" applyAlignment="1">
      <alignment vertical="center" wrapText="1"/>
    </xf>
    <xf numFmtId="41" fontId="18" fillId="4" borderId="106" xfId="0" applyNumberFormat="1" applyFont="1" applyFill="1" applyBorder="1" applyAlignment="1">
      <alignment vertical="center" wrapText="1"/>
    </xf>
    <xf numFmtId="41" fontId="20" fillId="3" borderId="25" xfId="0" applyNumberFormat="1" applyFont="1" applyFill="1" applyBorder="1" applyAlignment="1">
      <alignment vertical="center" wrapText="1"/>
    </xf>
    <xf numFmtId="41" fontId="20" fillId="3" borderId="48" xfId="0" applyNumberFormat="1" applyFont="1" applyFill="1" applyBorder="1" applyAlignment="1">
      <alignment vertical="center" wrapText="1"/>
    </xf>
    <xf numFmtId="41" fontId="18" fillId="0" borderId="0" xfId="0" applyNumberFormat="1" applyFont="1" applyFill="1" applyBorder="1" applyAlignment="1">
      <alignment vertical="center" wrapText="1"/>
    </xf>
    <xf numFmtId="41" fontId="18" fillId="0" borderId="0" xfId="0" applyNumberFormat="1" applyFont="1" applyFill="1" applyAlignment="1">
      <alignment vertical="center" wrapText="1"/>
    </xf>
    <xf numFmtId="41" fontId="20" fillId="3" borderId="0" xfId="0" applyNumberFormat="1" applyFont="1" applyFill="1" applyBorder="1" applyAlignment="1">
      <alignment vertical="center" wrapText="1"/>
    </xf>
    <xf numFmtId="0" fontId="0" fillId="0" borderId="0" xfId="0" applyAlignment="1">
      <alignment horizontal="center" vertical="center"/>
    </xf>
    <xf numFmtId="176" fontId="6" fillId="0" borderId="0" xfId="0" applyNumberFormat="1" applyFont="1" applyAlignment="1">
      <alignment horizontal="left" vertical="center" wrapText="1"/>
    </xf>
    <xf numFmtId="41" fontId="0" fillId="0" borderId="108" xfId="1" applyNumberFormat="1" applyFont="1" applyFill="1" applyBorder="1" applyAlignment="1">
      <alignment horizontal="right" vertical="center"/>
    </xf>
    <xf numFmtId="41" fontId="0" fillId="0" borderId="81" xfId="1" applyNumberFormat="1" applyFont="1" applyFill="1" applyBorder="1" applyAlignment="1">
      <alignment horizontal="right" vertical="center"/>
    </xf>
    <xf numFmtId="41" fontId="18" fillId="6" borderId="10" xfId="4" applyNumberFormat="1" applyFont="1" applyFill="1" applyBorder="1" applyAlignment="1">
      <alignment vertical="center" wrapText="1"/>
    </xf>
    <xf numFmtId="41" fontId="21" fillId="6" borderId="10" xfId="4" applyNumberFormat="1" applyFont="1" applyFill="1" applyBorder="1" applyAlignment="1">
      <alignment vertical="center" wrapText="1"/>
    </xf>
    <xf numFmtId="41" fontId="18" fillId="6" borderId="14" xfId="4" applyNumberFormat="1" applyFont="1" applyFill="1" applyBorder="1" applyAlignment="1">
      <alignment vertical="center" wrapText="1"/>
    </xf>
    <xf numFmtId="41" fontId="21" fillId="6" borderId="50" xfId="4" applyNumberFormat="1" applyFont="1" applyFill="1" applyBorder="1" applyAlignment="1">
      <alignment vertical="center" wrapText="1"/>
    </xf>
    <xf numFmtId="41" fontId="18" fillId="6" borderId="12" xfId="0" applyNumberFormat="1" applyFont="1" applyFill="1" applyBorder="1" applyAlignment="1">
      <alignment vertical="center" wrapText="1"/>
    </xf>
    <xf numFmtId="41" fontId="18" fillId="6" borderId="40" xfId="0" applyNumberFormat="1" applyFont="1" applyFill="1" applyBorder="1" applyAlignment="1">
      <alignment vertical="center" wrapText="1"/>
    </xf>
    <xf numFmtId="41" fontId="18" fillId="6" borderId="75" xfId="0" applyNumberFormat="1" applyFont="1" applyFill="1" applyBorder="1" applyAlignment="1">
      <alignment vertical="center" wrapText="1"/>
    </xf>
    <xf numFmtId="41" fontId="18" fillId="6" borderId="73" xfId="0" applyNumberFormat="1" applyFont="1" applyFill="1" applyBorder="1" applyAlignment="1">
      <alignment vertical="center" wrapText="1"/>
    </xf>
    <xf numFmtId="41" fontId="18" fillId="6" borderId="10" xfId="0" applyNumberFormat="1" applyFont="1" applyFill="1" applyBorder="1" applyAlignment="1">
      <alignment vertical="center" wrapText="1"/>
    </xf>
    <xf numFmtId="41" fontId="0" fillId="6" borderId="109" xfId="0" applyNumberFormat="1" applyFill="1" applyBorder="1" applyAlignment="1">
      <alignment vertical="center" wrapText="1"/>
    </xf>
    <xf numFmtId="41" fontId="18" fillId="6" borderId="39" xfId="0" applyNumberFormat="1" applyFont="1" applyFill="1" applyBorder="1" applyAlignment="1">
      <alignment vertical="center" wrapText="1"/>
    </xf>
    <xf numFmtId="41" fontId="18" fillId="6" borderId="14" xfId="0" applyNumberFormat="1" applyFont="1" applyFill="1" applyBorder="1" applyAlignment="1">
      <alignment vertical="center" wrapText="1"/>
    </xf>
    <xf numFmtId="41" fontId="21" fillId="6" borderId="12" xfId="0" applyNumberFormat="1" applyFont="1" applyFill="1" applyBorder="1" applyAlignment="1">
      <alignment vertical="center" wrapText="1"/>
    </xf>
    <xf numFmtId="41" fontId="21" fillId="6" borderId="40" xfId="0" applyNumberFormat="1" applyFont="1" applyFill="1" applyBorder="1" applyAlignment="1">
      <alignment vertical="center" wrapText="1"/>
    </xf>
    <xf numFmtId="41" fontId="21" fillId="6" borderId="10" xfId="0" applyNumberFormat="1" applyFont="1" applyFill="1" applyBorder="1" applyAlignment="1">
      <alignment vertical="center" wrapText="1"/>
    </xf>
    <xf numFmtId="41" fontId="21" fillId="6" borderId="39" xfId="0" applyNumberFormat="1" applyFont="1" applyFill="1" applyBorder="1" applyAlignment="1">
      <alignment vertical="center" wrapText="1"/>
    </xf>
    <xf numFmtId="41" fontId="18" fillId="6" borderId="50" xfId="0" applyNumberFormat="1" applyFont="1" applyFill="1" applyBorder="1" applyAlignment="1">
      <alignment vertical="center" wrapText="1"/>
    </xf>
    <xf numFmtId="41" fontId="18" fillId="6" borderId="74" xfId="0" applyNumberFormat="1" applyFont="1" applyFill="1" applyBorder="1" applyAlignment="1">
      <alignment vertical="center" wrapText="1"/>
    </xf>
    <xf numFmtId="41" fontId="18" fillId="6" borderId="10" xfId="3" applyNumberFormat="1" applyFont="1" applyFill="1" applyBorder="1" applyAlignment="1">
      <alignment vertical="center" wrapText="1"/>
    </xf>
    <xf numFmtId="41" fontId="18" fillId="6" borderId="39" xfId="3" applyNumberFormat="1" applyFont="1" applyFill="1" applyBorder="1" applyAlignment="1">
      <alignment vertical="center" wrapText="1"/>
    </xf>
    <xf numFmtId="41" fontId="18" fillId="6" borderId="12" xfId="3" applyNumberFormat="1" applyFont="1" applyFill="1" applyBorder="1" applyAlignment="1">
      <alignment vertical="center" wrapText="1"/>
    </xf>
    <xf numFmtId="41" fontId="18" fillId="6" borderId="40" xfId="3" applyNumberFormat="1" applyFont="1" applyFill="1" applyBorder="1" applyAlignment="1">
      <alignment vertical="center" wrapText="1"/>
    </xf>
    <xf numFmtId="41" fontId="18" fillId="6" borderId="60" xfId="0" applyNumberFormat="1" applyFont="1" applyFill="1" applyBorder="1" applyAlignment="1">
      <alignment vertical="center" wrapText="1"/>
    </xf>
    <xf numFmtId="41" fontId="18" fillId="6" borderId="10" xfId="0" applyNumberFormat="1" applyFont="1" applyFill="1" applyBorder="1" applyAlignment="1">
      <alignment horizontal="right" vertical="center" wrapText="1"/>
    </xf>
    <xf numFmtId="41" fontId="18" fillId="7" borderId="10" xfId="0" applyNumberFormat="1" applyFont="1" applyFill="1" applyBorder="1" applyAlignment="1">
      <alignment vertical="center" wrapText="1"/>
    </xf>
    <xf numFmtId="0" fontId="0" fillId="2" borderId="10" xfId="0" applyFill="1" applyBorder="1">
      <alignment vertical="center"/>
    </xf>
    <xf numFmtId="41" fontId="0" fillId="3" borderId="10" xfId="0" applyNumberFormat="1" applyFill="1" applyBorder="1">
      <alignment vertical="center"/>
    </xf>
    <xf numFmtId="41" fontId="0" fillId="3" borderId="10" xfId="0" applyNumberFormat="1" applyFill="1" applyBorder="1" applyAlignment="1">
      <alignment horizontal="right" vertical="center"/>
    </xf>
    <xf numFmtId="0" fontId="0" fillId="3" borderId="10" xfId="0" applyFill="1" applyBorder="1">
      <alignment vertical="center"/>
    </xf>
    <xf numFmtId="0" fontId="6" fillId="0" borderId="10" xfId="0" applyFont="1" applyBorder="1">
      <alignment vertical="center"/>
    </xf>
    <xf numFmtId="0" fontId="0" fillId="0" borderId="0" xfId="0" applyAlignment="1">
      <alignment horizontal="left" vertical="center"/>
    </xf>
    <xf numFmtId="0" fontId="0" fillId="0" borderId="63" xfId="0" applyBorder="1">
      <alignment vertical="center"/>
    </xf>
    <xf numFmtId="0" fontId="15" fillId="0" borderId="21" xfId="0" applyFont="1" applyFill="1" applyBorder="1" applyAlignment="1">
      <alignment horizontal="justify" vertical="center" wrapText="1"/>
    </xf>
    <xf numFmtId="0" fontId="15" fillId="0" borderId="51" xfId="0" applyFont="1" applyFill="1" applyBorder="1" applyAlignment="1">
      <alignment horizontal="justify" vertical="center" wrapText="1"/>
    </xf>
    <xf numFmtId="0" fontId="15" fillId="0" borderId="31" xfId="0" applyFont="1" applyFill="1" applyBorder="1" applyAlignment="1">
      <alignment horizontal="justify" vertical="center" wrapText="1"/>
    </xf>
    <xf numFmtId="3" fontId="15" fillId="0" borderId="31" xfId="0" applyNumberFormat="1" applyFont="1" applyFill="1" applyBorder="1" applyAlignment="1">
      <alignment horizontal="justify" vertical="center" wrapText="1"/>
    </xf>
    <xf numFmtId="0" fontId="15" fillId="0" borderId="56" xfId="0" applyFont="1" applyFill="1" applyBorder="1" applyAlignment="1">
      <alignment horizontal="justify" vertical="center" wrapText="1"/>
    </xf>
    <xf numFmtId="0" fontId="0" fillId="0" borderId="60" xfId="0" applyBorder="1">
      <alignment vertical="center"/>
    </xf>
    <xf numFmtId="0" fontId="5" fillId="3" borderId="0" xfId="0" applyFont="1" applyFill="1">
      <alignment vertical="center"/>
    </xf>
    <xf numFmtId="0" fontId="0" fillId="3" borderId="0" xfId="0" applyFill="1">
      <alignment vertical="center"/>
    </xf>
    <xf numFmtId="0" fontId="0" fillId="3" borderId="0" xfId="0" applyFill="1" applyAlignment="1">
      <alignment horizontal="left" vertical="center"/>
    </xf>
    <xf numFmtId="0" fontId="5" fillId="2" borderId="2" xfId="0" applyNumberFormat="1" applyFont="1" applyFill="1" applyBorder="1" applyAlignment="1">
      <alignment horizontal="center" vertical="center" wrapText="1"/>
    </xf>
    <xf numFmtId="41" fontId="0" fillId="0" borderId="50" xfId="0" applyNumberFormat="1" applyBorder="1">
      <alignment vertical="center"/>
    </xf>
    <xf numFmtId="41" fontId="0" fillId="3" borderId="61" xfId="0" applyNumberFormat="1" applyFill="1" applyBorder="1" applyAlignment="1">
      <alignment horizontal="right" vertical="center"/>
    </xf>
    <xf numFmtId="0" fontId="0" fillId="0" borderId="74" xfId="0" applyBorder="1" applyAlignment="1">
      <alignment horizontal="left" vertical="center"/>
    </xf>
    <xf numFmtId="0" fontId="0" fillId="0" borderId="80" xfId="0" applyBorder="1" applyAlignment="1">
      <alignment horizontal="left" vertical="center"/>
    </xf>
    <xf numFmtId="0" fontId="0" fillId="0" borderId="39" xfId="0" applyBorder="1" applyAlignment="1">
      <alignment horizontal="left" vertical="center"/>
    </xf>
    <xf numFmtId="0" fontId="0" fillId="0" borderId="63" xfId="0" applyBorder="1" applyAlignment="1">
      <alignment horizontal="left" vertical="center"/>
    </xf>
    <xf numFmtId="0" fontId="0" fillId="0" borderId="39" xfId="0" applyBorder="1" applyAlignment="1">
      <alignment horizontal="left" vertical="center"/>
    </xf>
    <xf numFmtId="0" fontId="0" fillId="0" borderId="63" xfId="0" applyBorder="1" applyAlignment="1">
      <alignment horizontal="left" vertical="center"/>
    </xf>
    <xf numFmtId="41" fontId="0" fillId="3" borderId="17" xfId="0" applyNumberFormat="1" applyFill="1" applyBorder="1">
      <alignment vertical="center"/>
    </xf>
    <xf numFmtId="41" fontId="18" fillId="6" borderId="11" xfId="0" applyNumberFormat="1" applyFont="1" applyFill="1" applyBorder="1" applyAlignment="1">
      <alignment vertical="center" wrapText="1"/>
    </xf>
    <xf numFmtId="0" fontId="0" fillId="0" borderId="0" xfId="0" applyBorder="1">
      <alignment vertical="center"/>
    </xf>
    <xf numFmtId="0" fontId="5" fillId="0" borderId="114" xfId="0" applyFont="1" applyBorder="1">
      <alignment vertical="center"/>
    </xf>
    <xf numFmtId="41" fontId="0" fillId="0" borderId="115" xfId="1" applyNumberFormat="1" applyFont="1" applyBorder="1" applyAlignment="1">
      <alignment horizontal="right" vertical="center"/>
    </xf>
    <xf numFmtId="0" fontId="31" fillId="0" borderId="0" xfId="0" applyFont="1" applyFill="1" applyAlignment="1">
      <alignment horizontal="left" vertical="center"/>
    </xf>
    <xf numFmtId="0" fontId="18" fillId="0" borderId="0" xfId="0" applyFont="1" applyFill="1" applyAlignment="1">
      <alignment vertical="center"/>
    </xf>
    <xf numFmtId="0" fontId="31" fillId="0" borderId="0" xfId="0" applyFont="1" applyFill="1" applyAlignment="1">
      <alignment vertical="center"/>
    </xf>
    <xf numFmtId="0" fontId="6" fillId="0" borderId="0" xfId="0" applyFont="1" applyAlignment="1">
      <alignment vertical="center"/>
    </xf>
    <xf numFmtId="0" fontId="31" fillId="0" borderId="0" xfId="0" applyFont="1" applyAlignment="1">
      <alignment vertical="center"/>
    </xf>
    <xf numFmtId="0" fontId="0" fillId="0" borderId="0" xfId="0" applyFont="1">
      <alignment vertical="center"/>
    </xf>
    <xf numFmtId="0" fontId="6" fillId="0" borderId="0" xfId="0" applyFont="1" applyAlignment="1">
      <alignment horizontal="left" vertical="center"/>
    </xf>
    <xf numFmtId="0" fontId="31" fillId="0" borderId="0" xfId="0" applyFont="1">
      <alignment vertical="center"/>
    </xf>
    <xf numFmtId="0" fontId="18" fillId="0" borderId="0" xfId="0" applyFont="1" applyAlignment="1">
      <alignment horizontal="left" vertical="center"/>
    </xf>
    <xf numFmtId="41" fontId="0" fillId="6" borderId="10" xfId="0" applyNumberFormat="1" applyFill="1" applyBorder="1">
      <alignment vertical="center"/>
    </xf>
    <xf numFmtId="41" fontId="0" fillId="6" borderId="12" xfId="0" applyNumberFormat="1" applyFill="1" applyBorder="1">
      <alignment vertical="center"/>
    </xf>
    <xf numFmtId="41" fontId="0" fillId="0" borderId="81" xfId="1" applyNumberFormat="1" applyFont="1" applyBorder="1">
      <alignment vertical="center"/>
    </xf>
    <xf numFmtId="41" fontId="0" fillId="3" borderId="50" xfId="0" applyNumberFormat="1" applyFill="1" applyBorder="1">
      <alignment vertical="center"/>
    </xf>
    <xf numFmtId="0" fontId="0" fillId="0" borderId="50" xfId="0" applyBorder="1">
      <alignment vertical="center"/>
    </xf>
    <xf numFmtId="41" fontId="17" fillId="3" borderId="0" xfId="0" applyNumberFormat="1" applyFont="1" applyFill="1" applyAlignment="1">
      <alignment vertical="center" wrapText="1"/>
    </xf>
    <xf numFmtId="41" fontId="18" fillId="0" borderId="0" xfId="0" applyNumberFormat="1" applyFont="1">
      <alignment vertical="center"/>
    </xf>
    <xf numFmtId="41" fontId="20" fillId="3" borderId="13" xfId="0" applyNumberFormat="1" applyFont="1" applyFill="1" applyBorder="1" applyAlignment="1">
      <alignment horizontal="center" vertical="center" wrapText="1"/>
    </xf>
    <xf numFmtId="41" fontId="20" fillId="0" borderId="0" xfId="0" applyNumberFormat="1" applyFont="1">
      <alignment vertical="center"/>
    </xf>
    <xf numFmtId="41" fontId="18" fillId="3" borderId="15" xfId="0" applyNumberFormat="1" applyFont="1" applyFill="1" applyBorder="1" applyAlignment="1">
      <alignment vertical="center" wrapText="1"/>
    </xf>
    <xf numFmtId="41" fontId="18" fillId="6" borderId="61" xfId="0" applyNumberFormat="1" applyFont="1" applyFill="1" applyBorder="1" applyAlignment="1">
      <alignment vertical="center" wrapText="1"/>
    </xf>
    <xf numFmtId="41" fontId="20" fillId="3" borderId="18" xfId="0" applyNumberFormat="1" applyFont="1" applyFill="1" applyBorder="1" applyAlignment="1">
      <alignment vertical="center" wrapText="1"/>
    </xf>
    <xf numFmtId="41" fontId="18" fillId="3" borderId="13" xfId="0" applyNumberFormat="1" applyFont="1" applyFill="1" applyBorder="1" applyAlignment="1">
      <alignment vertical="center" wrapText="1"/>
    </xf>
    <xf numFmtId="41" fontId="18" fillId="3" borderId="18" xfId="0" applyNumberFormat="1" applyFont="1" applyFill="1" applyBorder="1" applyAlignment="1">
      <alignment vertical="center" wrapText="1"/>
    </xf>
    <xf numFmtId="41" fontId="18" fillId="3" borderId="13" xfId="3" applyNumberFormat="1" applyFont="1" applyFill="1" applyBorder="1" applyAlignment="1">
      <alignment vertical="center" wrapText="1"/>
    </xf>
    <xf numFmtId="41" fontId="18" fillId="3" borderId="15" xfId="3" applyNumberFormat="1" applyFont="1" applyFill="1" applyBorder="1" applyAlignment="1">
      <alignment vertical="center" wrapText="1"/>
    </xf>
    <xf numFmtId="41" fontId="0" fillId="6" borderId="15" xfId="0" applyNumberFormat="1" applyFill="1" applyBorder="1">
      <alignment vertical="center"/>
    </xf>
    <xf numFmtId="41" fontId="30" fillId="6" borderId="12" xfId="0" applyNumberFormat="1" applyFont="1" applyFill="1" applyBorder="1">
      <alignment vertical="center"/>
    </xf>
    <xf numFmtId="41" fontId="0" fillId="6" borderId="13" xfId="0" applyNumberFormat="1" applyFill="1" applyBorder="1">
      <alignment vertical="center"/>
    </xf>
    <xf numFmtId="41" fontId="30" fillId="6" borderId="10" xfId="0" applyNumberFormat="1" applyFont="1" applyFill="1" applyBorder="1">
      <alignment vertical="center"/>
    </xf>
    <xf numFmtId="41" fontId="30" fillId="3" borderId="17" xfId="0" applyNumberFormat="1" applyFont="1" applyFill="1" applyBorder="1">
      <alignment vertical="center"/>
    </xf>
    <xf numFmtId="41" fontId="0" fillId="3" borderId="18" xfId="0" applyNumberFormat="1" applyFill="1" applyBorder="1">
      <alignment vertical="center"/>
    </xf>
    <xf numFmtId="41" fontId="18" fillId="6" borderId="15" xfId="0" applyNumberFormat="1" applyFont="1" applyFill="1" applyBorder="1" applyAlignment="1">
      <alignment vertical="center" wrapText="1"/>
    </xf>
    <xf numFmtId="41" fontId="18" fillId="6" borderId="13" xfId="0" applyNumberFormat="1" applyFont="1" applyFill="1" applyBorder="1" applyAlignment="1">
      <alignment vertical="center" wrapText="1"/>
    </xf>
    <xf numFmtId="41" fontId="18" fillId="6" borderId="72" xfId="0" applyNumberFormat="1" applyFont="1" applyFill="1" applyBorder="1" applyAlignment="1">
      <alignment vertical="center" wrapText="1"/>
    </xf>
    <xf numFmtId="41" fontId="18" fillId="6" borderId="116" xfId="0" applyNumberFormat="1" applyFont="1" applyFill="1" applyBorder="1" applyAlignment="1">
      <alignment vertical="center" wrapText="1"/>
    </xf>
    <xf numFmtId="41" fontId="20" fillId="3" borderId="49" xfId="0" applyNumberFormat="1" applyFont="1" applyFill="1" applyBorder="1" applyAlignment="1">
      <alignment horizontal="center" vertical="center" wrapText="1"/>
    </xf>
    <xf numFmtId="41" fontId="21" fillId="3" borderId="15" xfId="0" applyNumberFormat="1" applyFont="1" applyFill="1" applyBorder="1" applyAlignment="1">
      <alignment vertical="center" wrapText="1"/>
    </xf>
    <xf numFmtId="41" fontId="18" fillId="3" borderId="61" xfId="0" applyNumberFormat="1" applyFont="1" applyFill="1" applyBorder="1" applyAlignment="1">
      <alignment vertical="center" wrapText="1"/>
    </xf>
    <xf numFmtId="41" fontId="21" fillId="3" borderId="12" xfId="0" applyNumberFormat="1" applyFont="1" applyFill="1" applyBorder="1" applyAlignment="1">
      <alignment vertical="center" wrapText="1"/>
    </xf>
    <xf numFmtId="41" fontId="21" fillId="3" borderId="13" xfId="0" applyNumberFormat="1" applyFont="1" applyFill="1" applyBorder="1" applyAlignment="1">
      <alignment vertical="center" wrapText="1"/>
    </xf>
    <xf numFmtId="41" fontId="18" fillId="3" borderId="15" xfId="4" applyNumberFormat="1" applyFont="1" applyFill="1" applyBorder="1" applyAlignment="1">
      <alignment vertical="center" wrapText="1"/>
    </xf>
    <xf numFmtId="41" fontId="28" fillId="0" borderId="15" xfId="4" applyNumberFormat="1" applyFont="1" applyBorder="1" applyAlignment="1">
      <alignment vertical="center" wrapText="1"/>
    </xf>
    <xf numFmtId="41" fontId="18" fillId="6" borderId="63" xfId="0" applyNumberFormat="1" applyFont="1" applyFill="1" applyBorder="1">
      <alignment vertical="center"/>
    </xf>
    <xf numFmtId="41" fontId="18" fillId="6" borderId="61" xfId="4" applyNumberFormat="1" applyFont="1" applyFill="1" applyBorder="1" applyAlignment="1">
      <alignment vertical="center" wrapText="1"/>
    </xf>
    <xf numFmtId="41" fontId="18" fillId="3" borderId="13" xfId="4" applyNumberFormat="1" applyFont="1" applyFill="1" applyBorder="1" applyAlignment="1">
      <alignment vertical="center" wrapText="1"/>
    </xf>
    <xf numFmtId="41" fontId="20" fillId="0" borderId="0" xfId="0" applyNumberFormat="1" applyFont="1" applyAlignment="1">
      <alignment vertical="center" wrapText="1"/>
    </xf>
    <xf numFmtId="41" fontId="21" fillId="3" borderId="15" xfId="4" applyNumberFormat="1" applyFont="1" applyFill="1" applyBorder="1" applyAlignment="1">
      <alignment vertical="center" wrapText="1"/>
    </xf>
    <xf numFmtId="41" fontId="18" fillId="3" borderId="63" xfId="0" applyNumberFormat="1" applyFont="1" applyFill="1" applyBorder="1" applyAlignment="1">
      <alignment vertical="center" wrapText="1"/>
    </xf>
    <xf numFmtId="41" fontId="24" fillId="3" borderId="15" xfId="0" applyNumberFormat="1" applyFont="1" applyFill="1" applyBorder="1" applyAlignment="1">
      <alignment vertical="center" wrapText="1"/>
    </xf>
    <xf numFmtId="41" fontId="18" fillId="3" borderId="43" xfId="0" applyNumberFormat="1" applyFont="1" applyFill="1" applyBorder="1" applyAlignment="1">
      <alignment vertical="center" wrapText="1"/>
    </xf>
    <xf numFmtId="41" fontId="18" fillId="3" borderId="15" xfId="0" applyNumberFormat="1" applyFont="1" applyFill="1" applyBorder="1" applyAlignment="1">
      <alignment wrapText="1"/>
    </xf>
    <xf numFmtId="41" fontId="18" fillId="3" borderId="13" xfId="0" applyNumberFormat="1" applyFont="1" applyFill="1" applyBorder="1" applyAlignment="1">
      <alignment wrapText="1"/>
    </xf>
    <xf numFmtId="41" fontId="20" fillId="3" borderId="18" xfId="0" applyNumberFormat="1" applyFont="1" applyFill="1" applyBorder="1" applyAlignment="1">
      <alignment wrapText="1"/>
    </xf>
    <xf numFmtId="41" fontId="18" fillId="3" borderId="0" xfId="0" applyNumberFormat="1" applyFont="1" applyFill="1" applyAlignment="1">
      <alignment wrapText="1"/>
    </xf>
    <xf numFmtId="41" fontId="18" fillId="3" borderId="60" xfId="0" applyNumberFormat="1" applyFont="1" applyFill="1" applyBorder="1" applyAlignment="1">
      <alignment vertical="center" wrapText="1"/>
    </xf>
    <xf numFmtId="41" fontId="0" fillId="6" borderId="0" xfId="0" applyNumberFormat="1" applyFill="1">
      <alignment vertical="center"/>
    </xf>
    <xf numFmtId="41" fontId="0" fillId="6" borderId="111" xfId="0" applyNumberFormat="1" applyFill="1" applyBorder="1" applyAlignment="1">
      <alignment vertical="center" wrapText="1"/>
    </xf>
    <xf numFmtId="41" fontId="20" fillId="3" borderId="110" xfId="0" applyNumberFormat="1" applyFont="1" applyFill="1" applyBorder="1" applyAlignment="1">
      <alignment vertical="center" wrapText="1"/>
    </xf>
    <xf numFmtId="41" fontId="18" fillId="3" borderId="18" xfId="3" applyNumberFormat="1" applyFont="1" applyFill="1" applyBorder="1" applyAlignment="1">
      <alignment vertical="center" wrapText="1"/>
    </xf>
    <xf numFmtId="41" fontId="18" fillId="5" borderId="78" xfId="0" applyNumberFormat="1" applyFont="1" applyFill="1" applyBorder="1" applyAlignment="1">
      <alignment vertical="center" wrapText="1"/>
    </xf>
    <xf numFmtId="41" fontId="18" fillId="5" borderId="98" xfId="0" applyNumberFormat="1" applyFont="1" applyFill="1" applyBorder="1" applyAlignment="1">
      <alignment vertical="center" wrapText="1"/>
    </xf>
    <xf numFmtId="41" fontId="18" fillId="4" borderId="103" xfId="0" applyNumberFormat="1" applyFont="1" applyFill="1" applyBorder="1" applyAlignment="1">
      <alignment vertical="center" wrapText="1"/>
    </xf>
    <xf numFmtId="41" fontId="18" fillId="4" borderId="107" xfId="0" applyNumberFormat="1" applyFont="1" applyFill="1" applyBorder="1" applyAlignment="1">
      <alignment vertical="center" wrapText="1"/>
    </xf>
    <xf numFmtId="41" fontId="20" fillId="0" borderId="0" xfId="0" applyNumberFormat="1" applyFont="1" applyFill="1">
      <alignment vertical="center"/>
    </xf>
    <xf numFmtId="0" fontId="0" fillId="6" borderId="0" xfId="0" applyFill="1">
      <alignment vertical="center"/>
    </xf>
    <xf numFmtId="0" fontId="3" fillId="0" borderId="0" xfId="0" applyFont="1" applyAlignment="1">
      <alignment horizontal="center" vertical="center"/>
    </xf>
    <xf numFmtId="178" fontId="0" fillId="3" borderId="0" xfId="0" applyNumberFormat="1" applyFill="1" applyAlignment="1">
      <alignment horizontal="center" vertical="center"/>
    </xf>
    <xf numFmtId="0" fontId="0" fillId="0" borderId="0" xfId="0" applyAlignment="1">
      <alignment horizontal="center" vertical="center"/>
    </xf>
    <xf numFmtId="0" fontId="0" fillId="2" borderId="94" xfId="0" applyFill="1" applyBorder="1" applyAlignment="1">
      <alignment horizontal="center" vertical="center"/>
    </xf>
    <xf numFmtId="0" fontId="0" fillId="2" borderId="66" xfId="0" applyFill="1" applyBorder="1" applyAlignment="1">
      <alignment horizontal="center" vertical="center"/>
    </xf>
    <xf numFmtId="0" fontId="0" fillId="2" borderId="53" xfId="0" applyFill="1" applyBorder="1" applyAlignment="1">
      <alignment horizontal="center" vertical="center"/>
    </xf>
    <xf numFmtId="0" fontId="0" fillId="0" borderId="39" xfId="0" applyBorder="1" applyAlignment="1">
      <alignment horizontal="left" vertical="center"/>
    </xf>
    <xf numFmtId="0" fontId="0" fillId="0" borderId="30" xfId="0" applyBorder="1" applyAlignment="1">
      <alignment horizontal="left" vertical="center"/>
    </xf>
    <xf numFmtId="0" fontId="6" fillId="2" borderId="99"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9" xfId="0" applyBorder="1" applyAlignment="1">
      <alignment horizontal="left" vertical="center" wrapText="1"/>
    </xf>
    <xf numFmtId="0" fontId="0" fillId="0" borderId="38" xfId="0" applyBorder="1" applyAlignment="1">
      <alignment horizontal="left" vertical="center"/>
    </xf>
    <xf numFmtId="0" fontId="0" fillId="0" borderId="36" xfId="0" applyBorder="1" applyAlignment="1">
      <alignment horizontal="left" vertical="center"/>
    </xf>
    <xf numFmtId="0" fontId="0" fillId="0" borderId="63" xfId="0" applyBorder="1" applyAlignment="1">
      <alignment horizontal="left" vertical="center"/>
    </xf>
    <xf numFmtId="0" fontId="0" fillId="3" borderId="39" xfId="0" applyFill="1" applyBorder="1" applyAlignment="1">
      <alignment horizontal="left" vertical="center"/>
    </xf>
    <xf numFmtId="0" fontId="0" fillId="3" borderId="63" xfId="0" applyFill="1" applyBorder="1" applyAlignment="1">
      <alignment horizontal="left" vertical="center"/>
    </xf>
    <xf numFmtId="0" fontId="29" fillId="3" borderId="39" xfId="0" applyFont="1" applyFill="1" applyBorder="1" applyAlignment="1">
      <alignment horizontal="left" vertical="center"/>
    </xf>
    <xf numFmtId="0" fontId="29" fillId="3" borderId="63" xfId="0" applyFont="1" applyFill="1" applyBorder="1" applyAlignment="1">
      <alignment horizontal="left" vertical="center"/>
    </xf>
    <xf numFmtId="0" fontId="0" fillId="2" borderId="74" xfId="0" applyFill="1" applyBorder="1" applyAlignment="1">
      <alignment horizontal="center" vertical="center"/>
    </xf>
    <xf numFmtId="0" fontId="0" fillId="2" borderId="112" xfId="0" applyFill="1" applyBorder="1" applyAlignment="1">
      <alignment horizontal="center" vertical="center"/>
    </xf>
    <xf numFmtId="0" fontId="0" fillId="2" borderId="113" xfId="0" applyFill="1" applyBorder="1" applyAlignment="1">
      <alignment horizontal="center" vertical="center"/>
    </xf>
    <xf numFmtId="0" fontId="6" fillId="2" borderId="3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63" xfId="0" applyFont="1" applyFill="1" applyBorder="1" applyAlignment="1">
      <alignment horizontal="center" vertical="center"/>
    </xf>
    <xf numFmtId="0" fontId="0" fillId="3" borderId="39" xfId="0" applyFill="1" applyBorder="1" applyAlignment="1">
      <alignment horizontal="left" vertical="center" wrapText="1"/>
    </xf>
    <xf numFmtId="0" fontId="18" fillId="0" borderId="0" xfId="0" applyFont="1" applyFill="1" applyAlignment="1">
      <alignment horizontal="left" vertical="center" wrapText="1"/>
    </xf>
    <xf numFmtId="0" fontId="6" fillId="0" borderId="66" xfId="0" applyFont="1" applyFill="1" applyBorder="1" applyAlignment="1">
      <alignment horizontal="left" vertical="center" wrapText="1"/>
    </xf>
    <xf numFmtId="0" fontId="6" fillId="0" borderId="0" xfId="0" applyFont="1" applyFill="1" applyAlignment="1">
      <alignment horizontal="left" vertical="center"/>
    </xf>
    <xf numFmtId="0" fontId="0" fillId="0" borderId="0" xfId="0" applyAlignment="1">
      <alignment horizontal="left" vertical="center"/>
    </xf>
    <xf numFmtId="0" fontId="31" fillId="0" borderId="0" xfId="0" applyFont="1" applyFill="1" applyAlignment="1">
      <alignment horizontal="left" vertical="center"/>
    </xf>
    <xf numFmtId="41" fontId="6" fillId="0" borderId="38" xfId="0" applyNumberFormat="1" applyFont="1" applyBorder="1" applyAlignment="1">
      <alignment horizontal="right" vertical="center"/>
    </xf>
    <xf numFmtId="41" fontId="6" fillId="0" borderId="36" xfId="0" applyNumberFormat="1" applyFont="1" applyBorder="1" applyAlignment="1">
      <alignment horizontal="right" vertical="center"/>
    </xf>
    <xf numFmtId="176" fontId="6" fillId="2" borderId="12" xfId="0" applyNumberFormat="1" applyFont="1" applyFill="1" applyBorder="1" applyAlignment="1">
      <alignment horizontal="center" vertical="center"/>
    </xf>
    <xf numFmtId="176" fontId="6" fillId="2" borderId="13" xfId="0" applyNumberFormat="1" applyFont="1" applyFill="1" applyBorder="1" applyAlignment="1">
      <alignment horizontal="center" vertical="center"/>
    </xf>
    <xf numFmtId="41" fontId="6" fillId="0" borderId="10" xfId="0" applyNumberFormat="1" applyFont="1" applyBorder="1" applyAlignment="1">
      <alignment horizontal="right" vertical="center"/>
    </xf>
    <xf numFmtId="41" fontId="6" fillId="0" borderId="15" xfId="0" applyNumberFormat="1" applyFont="1" applyBorder="1" applyAlignment="1">
      <alignment horizontal="right" vertical="center"/>
    </xf>
    <xf numFmtId="41" fontId="6" fillId="0" borderId="10" xfId="1" applyNumberFormat="1" applyFont="1" applyBorder="1" applyAlignment="1">
      <alignment horizontal="right" vertical="center"/>
    </xf>
    <xf numFmtId="41" fontId="6" fillId="0" borderId="15" xfId="1" applyNumberFormat="1" applyFont="1" applyBorder="1" applyAlignment="1">
      <alignment horizontal="right" vertical="center"/>
    </xf>
    <xf numFmtId="0" fontId="6" fillId="0" borderId="0" xfId="0" applyFont="1" applyAlignment="1">
      <alignment horizontal="left" vertical="center"/>
    </xf>
    <xf numFmtId="0" fontId="18" fillId="0" borderId="0" xfId="0" applyFont="1" applyAlignment="1">
      <alignment horizontal="left" vertical="center"/>
    </xf>
    <xf numFmtId="41" fontId="0" fillId="0" borderId="42" xfId="0" applyNumberFormat="1"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5" fillId="2" borderId="40"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4" xfId="0" applyFont="1" applyFill="1" applyBorder="1" applyAlignment="1">
      <alignment horizontal="center" vertical="center"/>
    </xf>
    <xf numFmtId="41" fontId="0" fillId="0" borderId="39" xfId="0" applyNumberFormat="1" applyBorder="1" applyAlignment="1">
      <alignment horizontal="center" vertical="center"/>
    </xf>
    <xf numFmtId="41" fontId="0" fillId="0" borderId="32" xfId="0" applyNumberFormat="1" applyBorder="1" applyAlignment="1">
      <alignment horizontal="center" vertical="center"/>
    </xf>
    <xf numFmtId="41" fontId="0" fillId="0" borderId="30" xfId="0" applyNumberFormat="1" applyBorder="1" applyAlignment="1">
      <alignment horizontal="center" vertical="center"/>
    </xf>
    <xf numFmtId="41" fontId="0" fillId="0" borderId="71" xfId="0" applyNumberFormat="1" applyBorder="1" applyAlignment="1">
      <alignment horizontal="center" vertical="center"/>
    </xf>
    <xf numFmtId="41" fontId="0" fillId="0" borderId="41" xfId="0" applyNumberFormat="1" applyBorder="1" applyAlignment="1">
      <alignment horizontal="center" vertical="center"/>
    </xf>
    <xf numFmtId="41" fontId="0" fillId="0" borderId="67" xfId="0" applyNumberFormat="1" applyBorder="1" applyAlignment="1">
      <alignment horizontal="center" vertical="center"/>
    </xf>
    <xf numFmtId="41" fontId="19" fillId="3" borderId="33" xfId="0" applyNumberFormat="1" applyFont="1" applyFill="1" applyBorder="1" applyAlignment="1">
      <alignment horizontal="left" vertical="center" wrapText="1"/>
    </xf>
    <xf numFmtId="41" fontId="25" fillId="3" borderId="33" xfId="0" applyNumberFormat="1" applyFont="1" applyFill="1" applyBorder="1" applyAlignment="1">
      <alignment horizontal="left" vertical="center" wrapText="1"/>
    </xf>
  </cellXfs>
  <cellStyles count="6">
    <cellStyle name="桁区切り" xfId="1" builtinId="6"/>
    <cellStyle name="通貨" xfId="2" builtinId="7"/>
    <cellStyle name="標準" xfId="0" builtinId="0"/>
    <cellStyle name="標準 2" xfId="4" xr:uid="{00000000-0005-0000-0000-000003000000}"/>
    <cellStyle name="標準 3" xfId="3" xr:uid="{00000000-0005-0000-0000-000004000000}"/>
    <cellStyle name="標準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学内行事委員会" id="{0B459D3C-89F6-404C-B4B1-FCD5DF96655D}" userId="学内行事委員会" providerId="None"/>
  <person displayName="野口 奨太" id="{E2B7D487-43A2-49AA-A4CD-CE10D72E2E1C}" userId="00d508ffbd3fe8e4"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 dT="2019-09-28T07:04:41.14" personId="{0B459D3C-89F6-404C-B4B1-FCD5DF96655D}" id="{A58B6FC5-9E49-4456-9075-A67B52D99B5F}">
    <text>ヘッダーの数字や名前が一部間違っているので、修正してください。</text>
  </threadedComment>
  <threadedComment ref="B11" dT="2019-09-29T02:58:15.66" personId="{E2B7D487-43A2-49AA-A4CD-CE10D72E2E1C}" id="{AD32EC1F-24A0-4F95-B53E-542115C8B9BB}" parentId="{A58B6FC5-9E49-4456-9075-A67B52D99B5F}">
    <text>修正しました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F13" dT="2019-09-28T07:02:13.29" personId="{0B459D3C-89F6-404C-B4B1-FCD5DF96655D}" id="{853AB982-F355-42C2-9186-F7582F165C49}">
    <text>雑収入とは具体的に何でしょうか？</text>
  </threadedComment>
  <threadedComment ref="F13" dT="2019-09-29T02:58:39.85" personId="{E2B7D487-43A2-49AA-A4CD-CE10D72E2E1C}" id="{CA3FCE3F-05F5-47E7-81D9-06CC3891CA27}" parentId="{853AB982-F355-42C2-9186-F7582F165C49}">
    <text>5.二次予算収入の部を読んでください</text>
  </threadedComment>
</ThreadedComments>
</file>

<file path=xl/threadedComments/threadedComment3.xml><?xml version="1.0" encoding="utf-8"?>
<ThreadedComments xmlns="http://schemas.microsoft.com/office/spreadsheetml/2018/threadedcomments" xmlns:x="http://schemas.openxmlformats.org/spreadsheetml/2006/main">
  <threadedComment ref="D6" dT="2019-09-28T07:43:57.61" personId="{0B459D3C-89F6-404C-B4B1-FCD5DF96655D}" id="{6720501E-2E78-46D5-BF72-A6204DFFA123}">
    <text>電話料金は時間ごとに計上されると思うのですが、予算の額の表記はこれで問題ないでしょうか。（内容が変更されたのに金額がそのままになっているのが気になります……）</text>
  </threadedComment>
  <threadedComment ref="D6" dT="2019-09-29T02:55:59.74" personId="{E2B7D487-43A2-49AA-A4CD-CE10D72E2E1C}" id="{6FB6618E-F559-4D95-ACB1-8A66070CC50D}" parentId="{6720501E-2E78-46D5-BF72-A6204DFFA123}">
    <text>問題ありません</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1:M35"/>
  <sheetViews>
    <sheetView tabSelected="1" view="pageLayout" zoomScale="86" zoomScaleNormal="100" zoomScalePageLayoutView="86" workbookViewId="0">
      <selection activeCell="B11" sqref="B11:M13"/>
    </sheetView>
  </sheetViews>
  <sheetFormatPr defaultColWidth="8.90625" defaultRowHeight="13" x14ac:dyDescent="0.2"/>
  <sheetData>
    <row r="11" spans="2:13" x14ac:dyDescent="0.2">
      <c r="B11" s="345" t="s">
        <v>0</v>
      </c>
      <c r="C11" s="345"/>
      <c r="D11" s="345"/>
      <c r="E11" s="345"/>
      <c r="F11" s="345"/>
      <c r="G11" s="345"/>
      <c r="H11" s="345"/>
      <c r="I11" s="345"/>
      <c r="J11" s="345"/>
      <c r="K11" s="345"/>
      <c r="L11" s="345"/>
      <c r="M11" s="345"/>
    </row>
    <row r="12" spans="2:13" x14ac:dyDescent="0.2">
      <c r="B12" s="345"/>
      <c r="C12" s="345"/>
      <c r="D12" s="345"/>
      <c r="E12" s="345"/>
      <c r="F12" s="345"/>
      <c r="G12" s="345"/>
      <c r="H12" s="345"/>
      <c r="I12" s="345"/>
      <c r="J12" s="345"/>
      <c r="K12" s="345"/>
      <c r="L12" s="345"/>
      <c r="M12" s="345"/>
    </row>
    <row r="13" spans="2:13" x14ac:dyDescent="0.2">
      <c r="B13" s="345"/>
      <c r="C13" s="345"/>
      <c r="D13" s="345"/>
      <c r="E13" s="345"/>
      <c r="F13" s="345"/>
      <c r="G13" s="345"/>
      <c r="H13" s="345"/>
      <c r="I13" s="345"/>
      <c r="J13" s="345"/>
      <c r="K13" s="345"/>
      <c r="L13" s="345"/>
      <c r="M13" s="345"/>
    </row>
    <row r="14" spans="2:13" x14ac:dyDescent="0.2">
      <c r="B14" s="345" t="s">
        <v>645</v>
      </c>
      <c r="C14" s="345"/>
      <c r="D14" s="345"/>
      <c r="E14" s="345"/>
      <c r="F14" s="345"/>
      <c r="G14" s="345"/>
      <c r="H14" s="345"/>
      <c r="I14" s="345"/>
      <c r="J14" s="345"/>
      <c r="K14" s="345"/>
      <c r="L14" s="345"/>
      <c r="M14" s="345"/>
    </row>
    <row r="15" spans="2:13" x14ac:dyDescent="0.2">
      <c r="B15" s="345"/>
      <c r="C15" s="345"/>
      <c r="D15" s="345"/>
      <c r="E15" s="345"/>
      <c r="F15" s="345"/>
      <c r="G15" s="345"/>
      <c r="H15" s="345"/>
      <c r="I15" s="345"/>
      <c r="J15" s="345"/>
      <c r="K15" s="345"/>
      <c r="L15" s="345"/>
      <c r="M15" s="345"/>
    </row>
    <row r="16" spans="2:13" x14ac:dyDescent="0.2">
      <c r="B16" s="345"/>
      <c r="C16" s="345"/>
      <c r="D16" s="345"/>
      <c r="E16" s="345"/>
      <c r="F16" s="345"/>
      <c r="G16" s="345"/>
      <c r="H16" s="345"/>
      <c r="I16" s="345"/>
      <c r="J16" s="345"/>
      <c r="K16" s="345"/>
      <c r="L16" s="345"/>
      <c r="M16" s="345"/>
    </row>
    <row r="32" spans="9:13" x14ac:dyDescent="0.2">
      <c r="I32" s="346">
        <v>43728</v>
      </c>
      <c r="J32" s="346"/>
      <c r="K32" s="346"/>
      <c r="L32" s="346"/>
      <c r="M32" s="346"/>
    </row>
    <row r="33" spans="9:13" x14ac:dyDescent="0.2">
      <c r="I33" s="346"/>
      <c r="J33" s="346"/>
      <c r="K33" s="346"/>
      <c r="L33" s="346"/>
      <c r="M33" s="346"/>
    </row>
    <row r="34" spans="9:13" x14ac:dyDescent="0.2">
      <c r="I34" s="347" t="s">
        <v>1</v>
      </c>
      <c r="J34" s="347"/>
      <c r="K34" s="347"/>
      <c r="L34" s="347"/>
      <c r="M34" s="347"/>
    </row>
    <row r="35" spans="9:13" x14ac:dyDescent="0.2">
      <c r="I35" s="347"/>
      <c r="J35" s="347"/>
      <c r="K35" s="347"/>
      <c r="L35" s="347"/>
      <c r="M35" s="347"/>
    </row>
  </sheetData>
  <mergeCells count="4">
    <mergeCell ref="B11:M13"/>
    <mergeCell ref="B14:M16"/>
    <mergeCell ref="I32:M33"/>
    <mergeCell ref="I34:M35"/>
  </mergeCells>
  <phoneticPr fontId="2"/>
  <pageMargins left="0.70866141732283472" right="0.70866141732283472" top="0.74803149606299213" bottom="0.74803149606299213" header="0.31496062992125984" footer="0.31496062992125984"/>
  <pageSetup paperSize="9" orientation="landscape" useFirstPageNumber="1" r:id="rId1"/>
  <headerFooter>
    <oddFooter xml:space="preserve">&amp;C&amp;P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3"/>
  <sheetViews>
    <sheetView view="pageLayout" topLeftCell="A13" zoomScaleNormal="100" workbookViewId="0">
      <selection activeCell="F8" sqref="E8:F8"/>
    </sheetView>
  </sheetViews>
  <sheetFormatPr defaultColWidth="8.90625" defaultRowHeight="13" x14ac:dyDescent="0.2"/>
  <sheetData>
    <row r="1" spans="1:1" ht="14" x14ac:dyDescent="0.2">
      <c r="A1" s="35" t="s">
        <v>669</v>
      </c>
    </row>
    <row r="2" spans="1:1" ht="14" x14ac:dyDescent="0.2">
      <c r="A2" s="46" t="s">
        <v>2</v>
      </c>
    </row>
    <row r="3" spans="1:1" ht="14" x14ac:dyDescent="0.2">
      <c r="A3" s="46" t="s">
        <v>3</v>
      </c>
    </row>
    <row r="4" spans="1:1" ht="14" x14ac:dyDescent="0.2">
      <c r="A4" s="46" t="s">
        <v>4</v>
      </c>
    </row>
    <row r="5" spans="1:1" ht="14" x14ac:dyDescent="0.2">
      <c r="A5" s="46" t="s">
        <v>5</v>
      </c>
    </row>
    <row r="6" spans="1:1" ht="14" x14ac:dyDescent="0.2">
      <c r="A6" s="46"/>
    </row>
    <row r="7" spans="1:1" ht="14" x14ac:dyDescent="0.2">
      <c r="A7" s="35" t="s">
        <v>6</v>
      </c>
    </row>
    <row r="8" spans="1:1" ht="14" x14ac:dyDescent="0.2">
      <c r="A8" s="46" t="s">
        <v>7</v>
      </c>
    </row>
    <row r="9" spans="1:1" ht="14" x14ac:dyDescent="0.2">
      <c r="A9" s="46" t="s">
        <v>8</v>
      </c>
    </row>
    <row r="10" spans="1:1" ht="14" x14ac:dyDescent="0.2">
      <c r="A10" s="46"/>
    </row>
    <row r="11" spans="1:1" ht="14" x14ac:dyDescent="0.2">
      <c r="A11" s="35" t="s">
        <v>9</v>
      </c>
    </row>
    <row r="12" spans="1:1" ht="14" x14ac:dyDescent="0.2">
      <c r="A12" s="46" t="s">
        <v>10</v>
      </c>
    </row>
    <row r="13" spans="1:1" ht="14" x14ac:dyDescent="0.2">
      <c r="A13" s="46" t="s">
        <v>11</v>
      </c>
    </row>
    <row r="14" spans="1:1" ht="14" x14ac:dyDescent="0.2">
      <c r="A14" s="46"/>
    </row>
    <row r="15" spans="1:1" ht="14" x14ac:dyDescent="0.2">
      <c r="A15" s="35" t="s">
        <v>670</v>
      </c>
    </row>
    <row r="16" spans="1:1" ht="14" x14ac:dyDescent="0.2">
      <c r="A16" s="46" t="s">
        <v>12</v>
      </c>
    </row>
    <row r="17" spans="1:1" ht="14" x14ac:dyDescent="0.2">
      <c r="A17" s="46" t="s">
        <v>683</v>
      </c>
    </row>
    <row r="18" spans="1:1" ht="14" x14ac:dyDescent="0.2">
      <c r="A18" s="46"/>
    </row>
    <row r="19" spans="1:1" ht="14" x14ac:dyDescent="0.2">
      <c r="A19" s="35" t="s">
        <v>671</v>
      </c>
    </row>
    <row r="20" spans="1:1" ht="14" x14ac:dyDescent="0.2">
      <c r="A20" s="46" t="s">
        <v>659</v>
      </c>
    </row>
    <row r="21" spans="1:1" ht="14" x14ac:dyDescent="0.2">
      <c r="A21" s="46"/>
    </row>
    <row r="22" spans="1:1" ht="14" x14ac:dyDescent="0.2">
      <c r="A22" s="35" t="s">
        <v>672</v>
      </c>
    </row>
    <row r="23" spans="1:1" ht="14" x14ac:dyDescent="0.2">
      <c r="A23" s="46" t="s">
        <v>673</v>
      </c>
    </row>
    <row r="24" spans="1:1" ht="14" x14ac:dyDescent="0.2">
      <c r="A24" s="46"/>
    </row>
    <row r="25" spans="1:1" ht="14" x14ac:dyDescent="0.2">
      <c r="A25" s="35" t="s">
        <v>674</v>
      </c>
    </row>
    <row r="26" spans="1:1" ht="14" x14ac:dyDescent="0.2">
      <c r="A26" s="46" t="s">
        <v>675</v>
      </c>
    </row>
    <row r="27" spans="1:1" ht="14" x14ac:dyDescent="0.2">
      <c r="A27" s="46" t="s">
        <v>676</v>
      </c>
    </row>
    <row r="28" spans="1:1" x14ac:dyDescent="0.2">
      <c r="A28" s="41"/>
    </row>
    <row r="29" spans="1:1" x14ac:dyDescent="0.2">
      <c r="A29" s="41"/>
    </row>
    <row r="30" spans="1:1" x14ac:dyDescent="0.2">
      <c r="A30" s="41"/>
    </row>
    <row r="31" spans="1:1" x14ac:dyDescent="0.2">
      <c r="A31" s="41"/>
    </row>
    <row r="32" spans="1:1" x14ac:dyDescent="0.2">
      <c r="A32" s="41"/>
    </row>
    <row r="33" spans="1:1" x14ac:dyDescent="0.2">
      <c r="A33" s="41"/>
    </row>
    <row r="34" spans="1:1" ht="14" x14ac:dyDescent="0.2">
      <c r="A34" s="46"/>
    </row>
    <row r="35" spans="1:1" ht="14" x14ac:dyDescent="0.2">
      <c r="A35" s="35"/>
    </row>
    <row r="36" spans="1:1" ht="14" x14ac:dyDescent="0.2">
      <c r="A36" s="46"/>
    </row>
    <row r="37" spans="1:1" x14ac:dyDescent="0.2">
      <c r="A37" s="41"/>
    </row>
    <row r="38" spans="1:1" x14ac:dyDescent="0.2">
      <c r="A38" s="41"/>
    </row>
    <row r="39" spans="1:1" x14ac:dyDescent="0.2">
      <c r="A39" s="41"/>
    </row>
    <row r="40" spans="1:1" x14ac:dyDescent="0.2">
      <c r="A40" s="41"/>
    </row>
    <row r="41" spans="1:1" x14ac:dyDescent="0.2">
      <c r="A41" s="41"/>
    </row>
    <row r="42" spans="1:1" x14ac:dyDescent="0.2">
      <c r="A42" s="41"/>
    </row>
    <row r="43" spans="1:1" ht="14" x14ac:dyDescent="0.2">
      <c r="A43" s="46"/>
    </row>
  </sheetData>
  <phoneticPr fontId="2"/>
  <pageMargins left="0.70866141732283472" right="0.70866141732283472" top="0.74803149606299213" bottom="0.74803149606299213" header="0.31496062992125984" footer="0.31496062992125984"/>
  <pageSetup paperSize="9" scale="85" firstPageNumber="2" orientation="landscape" useFirstPageNumber="1" horizontalDpi="1200" verticalDpi="1200" r:id="rId1"/>
  <headerFooter>
    <oddHeader xml:space="preserve">&amp;L&amp;16目次
</oddHeader>
    <oddFooter xml:space="preserve">&amp;C２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66"/>
  <sheetViews>
    <sheetView showWhiteSpace="0" view="pageLayout" topLeftCell="A25" zoomScale="80" zoomScaleNormal="85" zoomScalePageLayoutView="80" workbookViewId="0">
      <selection activeCell="H67" sqref="H67"/>
    </sheetView>
  </sheetViews>
  <sheetFormatPr defaultColWidth="8.90625" defaultRowHeight="13" x14ac:dyDescent="0.2"/>
  <cols>
    <col min="1" max="1" width="31" customWidth="1"/>
    <col min="2" max="2" width="11.36328125" customWidth="1"/>
    <col min="3" max="3" width="12.26953125" customWidth="1"/>
    <col min="4" max="4" width="11.08984375" bestFit="1" customWidth="1"/>
    <col min="5" max="5" width="13.08984375" bestFit="1" customWidth="1"/>
    <col min="6" max="6" width="11.26953125" bestFit="1" customWidth="1"/>
    <col min="7" max="7" width="9" bestFit="1" customWidth="1"/>
    <col min="8" max="9" width="10.6328125" bestFit="1" customWidth="1"/>
    <col min="10" max="10" width="9.26953125" bestFit="1" customWidth="1"/>
    <col min="11" max="11" width="10" customWidth="1"/>
    <col min="12" max="12" width="13.90625" customWidth="1"/>
    <col min="13" max="13" width="12.90625" customWidth="1"/>
    <col min="14" max="14" width="11" customWidth="1"/>
    <col min="15" max="15" width="12.26953125" customWidth="1"/>
    <col min="16" max="16" width="12.6328125" bestFit="1" customWidth="1"/>
  </cols>
  <sheetData>
    <row r="2" spans="1:15" ht="17" thickBot="1" x14ac:dyDescent="0.25">
      <c r="A2" s="1" t="s">
        <v>2</v>
      </c>
      <c r="K2" s="2"/>
    </row>
    <row r="3" spans="1:15" ht="27" thickTop="1" thickBot="1" x14ac:dyDescent="0.25">
      <c r="A3" s="3" t="s">
        <v>13</v>
      </c>
      <c r="B3" s="4" t="s">
        <v>14</v>
      </c>
      <c r="C3" s="5" t="s">
        <v>15</v>
      </c>
      <c r="D3" s="5" t="s">
        <v>16</v>
      </c>
      <c r="E3" s="266" t="s">
        <v>17</v>
      </c>
      <c r="F3" s="4" t="s">
        <v>18</v>
      </c>
      <c r="G3" s="4" t="s">
        <v>19</v>
      </c>
      <c r="H3" s="5" t="s">
        <v>20</v>
      </c>
      <c r="I3" s="4" t="s">
        <v>21</v>
      </c>
      <c r="J3" s="4" t="s">
        <v>22</v>
      </c>
      <c r="K3" s="5" t="s">
        <v>23</v>
      </c>
      <c r="L3" s="5" t="s">
        <v>24</v>
      </c>
      <c r="M3" s="5" t="s">
        <v>25</v>
      </c>
      <c r="N3" s="5" t="s">
        <v>26</v>
      </c>
      <c r="O3" s="4" t="s">
        <v>27</v>
      </c>
    </row>
    <row r="4" spans="1:15" ht="13.5" thickTop="1" x14ac:dyDescent="0.2">
      <c r="A4" s="6" t="s">
        <v>28</v>
      </c>
      <c r="B4" s="37">
        <v>0</v>
      </c>
      <c r="C4" s="37">
        <v>0</v>
      </c>
      <c r="D4" s="37">
        <v>0</v>
      </c>
      <c r="E4" s="37">
        <v>0</v>
      </c>
      <c r="F4" s="8">
        <f>'2．前年度決算クロス集計'!E24</f>
        <v>2009612</v>
      </c>
      <c r="G4" s="37">
        <v>0</v>
      </c>
      <c r="H4" s="37">
        <v>0</v>
      </c>
      <c r="I4" s="37">
        <v>0</v>
      </c>
      <c r="J4" s="37">
        <v>0</v>
      </c>
      <c r="K4" s="37">
        <v>0</v>
      </c>
      <c r="L4" s="37">
        <v>0</v>
      </c>
      <c r="M4" s="37">
        <v>0</v>
      </c>
      <c r="N4" s="37">
        <v>0</v>
      </c>
      <c r="O4" s="9">
        <f t="shared" ref="O4:O13" si="0">SUM(B4:N4)</f>
        <v>2009612</v>
      </c>
    </row>
    <row r="5" spans="1:15" x14ac:dyDescent="0.2">
      <c r="A5" s="10" t="s">
        <v>29</v>
      </c>
      <c r="B5" s="37">
        <v>0</v>
      </c>
      <c r="C5" s="37">
        <v>0</v>
      </c>
      <c r="D5" s="37">
        <v>0</v>
      </c>
      <c r="E5" s="37">
        <v>0</v>
      </c>
      <c r="F5" s="9">
        <v>86</v>
      </c>
      <c r="G5" s="37">
        <v>0</v>
      </c>
      <c r="H5" s="37">
        <v>0</v>
      </c>
      <c r="I5" s="37">
        <v>0</v>
      </c>
      <c r="J5" s="37">
        <v>0</v>
      </c>
      <c r="K5" s="37">
        <v>0</v>
      </c>
      <c r="L5" s="37">
        <v>0</v>
      </c>
      <c r="M5" s="37">
        <v>0</v>
      </c>
      <c r="N5" s="37">
        <v>0</v>
      </c>
      <c r="O5" s="9">
        <f t="shared" si="0"/>
        <v>86</v>
      </c>
    </row>
    <row r="6" spans="1:15" x14ac:dyDescent="0.2">
      <c r="A6" s="10" t="s">
        <v>30</v>
      </c>
      <c r="B6" s="37">
        <v>0</v>
      </c>
      <c r="C6" s="37">
        <v>0</v>
      </c>
      <c r="D6" s="37">
        <v>0</v>
      </c>
      <c r="E6" s="37">
        <v>0</v>
      </c>
      <c r="F6" s="9">
        <f>'5．二次予算収入の部詳細'!F5</f>
        <v>5415950</v>
      </c>
      <c r="G6" s="37">
        <v>0</v>
      </c>
      <c r="H6" s="37">
        <v>0</v>
      </c>
      <c r="I6" s="37">
        <v>0</v>
      </c>
      <c r="J6" s="37">
        <v>0</v>
      </c>
      <c r="K6" s="37">
        <v>0</v>
      </c>
      <c r="L6" s="37">
        <v>0</v>
      </c>
      <c r="M6" s="37">
        <v>0</v>
      </c>
      <c r="N6" s="37">
        <v>0</v>
      </c>
      <c r="O6" s="9">
        <f t="shared" si="0"/>
        <v>5415950</v>
      </c>
    </row>
    <row r="7" spans="1:15" x14ac:dyDescent="0.2">
      <c r="A7" s="10" t="s">
        <v>31</v>
      </c>
      <c r="B7" s="37">
        <v>0</v>
      </c>
      <c r="C7" s="37">
        <v>0</v>
      </c>
      <c r="D7" s="37">
        <v>0</v>
      </c>
      <c r="E7" s="37">
        <v>0</v>
      </c>
      <c r="F7" s="28">
        <v>0</v>
      </c>
      <c r="G7" s="37">
        <v>0</v>
      </c>
      <c r="H7" s="37">
        <v>0</v>
      </c>
      <c r="I7" s="38">
        <v>1242100</v>
      </c>
      <c r="J7" s="37">
        <v>0</v>
      </c>
      <c r="K7" s="37">
        <v>0</v>
      </c>
      <c r="L7" s="37">
        <v>0</v>
      </c>
      <c r="M7" s="7">
        <v>0</v>
      </c>
      <c r="N7" s="37">
        <v>0</v>
      </c>
      <c r="O7" s="9">
        <f t="shared" si="0"/>
        <v>1242100</v>
      </c>
    </row>
    <row r="8" spans="1:15" x14ac:dyDescent="0.2">
      <c r="A8" s="10" t="s">
        <v>32</v>
      </c>
      <c r="B8" s="37">
        <v>0</v>
      </c>
      <c r="C8" s="37">
        <v>0</v>
      </c>
      <c r="D8" s="37">
        <v>0</v>
      </c>
      <c r="E8" s="37">
        <v>0</v>
      </c>
      <c r="F8" s="28">
        <v>0</v>
      </c>
      <c r="G8" s="37">
        <v>0</v>
      </c>
      <c r="H8" s="37">
        <v>0</v>
      </c>
      <c r="I8" s="39">
        <v>1883500</v>
      </c>
      <c r="J8" s="37">
        <v>0</v>
      </c>
      <c r="K8" s="37">
        <v>0</v>
      </c>
      <c r="L8" s="37">
        <v>0</v>
      </c>
      <c r="M8" s="7">
        <v>0</v>
      </c>
      <c r="N8" s="37">
        <v>0</v>
      </c>
      <c r="O8" s="9">
        <f t="shared" si="0"/>
        <v>1883500</v>
      </c>
    </row>
    <row r="9" spans="1:15" x14ac:dyDescent="0.2">
      <c r="A9" s="10" t="s">
        <v>749</v>
      </c>
      <c r="B9" s="37">
        <v>0</v>
      </c>
      <c r="C9" s="37">
        <v>0</v>
      </c>
      <c r="D9" s="37">
        <v>0</v>
      </c>
      <c r="E9" s="37">
        <v>0</v>
      </c>
      <c r="F9" s="9">
        <v>1000000</v>
      </c>
      <c r="G9" s="37">
        <v>0</v>
      </c>
      <c r="H9" s="37">
        <v>0</v>
      </c>
      <c r="I9" s="28">
        <v>0</v>
      </c>
      <c r="J9" s="37">
        <v>0</v>
      </c>
      <c r="K9" s="37">
        <v>0</v>
      </c>
      <c r="L9" s="37">
        <v>0</v>
      </c>
      <c r="M9" s="7">
        <v>0</v>
      </c>
      <c r="N9" s="37">
        <v>0</v>
      </c>
      <c r="O9" s="9">
        <f t="shared" si="0"/>
        <v>1000000</v>
      </c>
    </row>
    <row r="10" spans="1:15" x14ac:dyDescent="0.2">
      <c r="A10" s="10" t="s">
        <v>748</v>
      </c>
      <c r="B10" s="81">
        <v>0</v>
      </c>
      <c r="C10" s="81">
        <v>0</v>
      </c>
      <c r="D10" s="81">
        <v>0</v>
      </c>
      <c r="E10" s="81">
        <v>0</v>
      </c>
      <c r="F10" s="80">
        <v>200000</v>
      </c>
      <c r="G10" s="81">
        <v>0</v>
      </c>
      <c r="H10" s="81">
        <v>0</v>
      </c>
      <c r="I10" s="81">
        <v>0</v>
      </c>
      <c r="J10" s="81">
        <v>0</v>
      </c>
      <c r="K10" s="81">
        <v>0</v>
      </c>
      <c r="L10" s="81">
        <v>0</v>
      </c>
      <c r="M10" s="82">
        <v>0</v>
      </c>
      <c r="N10" s="81">
        <v>0</v>
      </c>
      <c r="O10" s="9">
        <f t="shared" si="0"/>
        <v>200000</v>
      </c>
    </row>
    <row r="11" spans="1:15" x14ac:dyDescent="0.2">
      <c r="A11" s="10" t="s">
        <v>743</v>
      </c>
      <c r="B11" s="81">
        <v>0</v>
      </c>
      <c r="C11" s="81">
        <v>0</v>
      </c>
      <c r="D11" s="81">
        <v>0</v>
      </c>
      <c r="E11" s="81">
        <v>610000</v>
      </c>
      <c r="F11" s="81">
        <v>0</v>
      </c>
      <c r="G11" s="81">
        <v>0</v>
      </c>
      <c r="H11" s="81">
        <v>0</v>
      </c>
      <c r="I11" s="81">
        <v>0</v>
      </c>
      <c r="J11" s="81">
        <v>0</v>
      </c>
      <c r="K11" s="81">
        <v>0</v>
      </c>
      <c r="L11" s="81">
        <v>0</v>
      </c>
      <c r="M11" s="81">
        <v>0</v>
      </c>
      <c r="N11" s="81">
        <v>0</v>
      </c>
      <c r="O11" s="9">
        <f t="shared" si="0"/>
        <v>610000</v>
      </c>
    </row>
    <row r="12" spans="1:15" x14ac:dyDescent="0.2">
      <c r="A12" s="90" t="s">
        <v>33</v>
      </c>
      <c r="B12" s="81">
        <v>0</v>
      </c>
      <c r="C12" s="81">
        <v>0</v>
      </c>
      <c r="D12" s="81">
        <v>0</v>
      </c>
      <c r="E12" s="81">
        <v>0</v>
      </c>
      <c r="F12" s="81">
        <v>0</v>
      </c>
      <c r="G12" s="81">
        <v>0</v>
      </c>
      <c r="H12" s="81">
        <v>0</v>
      </c>
      <c r="I12" s="81">
        <v>0</v>
      </c>
      <c r="J12" s="81">
        <v>78500</v>
      </c>
      <c r="K12" s="81">
        <v>0</v>
      </c>
      <c r="L12" s="81">
        <v>0</v>
      </c>
      <c r="M12" s="81">
        <v>0</v>
      </c>
      <c r="N12" s="81">
        <v>0</v>
      </c>
      <c r="O12" s="80">
        <f t="shared" ref="O12" si="1">SUM(B12:N12)</f>
        <v>78500</v>
      </c>
    </row>
    <row r="13" spans="1:15" ht="13.5" thickBot="1" x14ac:dyDescent="0.25">
      <c r="A13" s="90" t="s">
        <v>802</v>
      </c>
      <c r="B13" s="30">
        <v>0</v>
      </c>
      <c r="C13" s="30">
        <v>0</v>
      </c>
      <c r="D13" s="30">
        <v>0</v>
      </c>
      <c r="E13" s="30">
        <v>0</v>
      </c>
      <c r="F13" s="30">
        <v>1</v>
      </c>
      <c r="G13" s="30">
        <v>0</v>
      </c>
      <c r="H13" s="30">
        <v>0</v>
      </c>
      <c r="I13" s="30">
        <v>0</v>
      </c>
      <c r="J13" s="30">
        <v>0</v>
      </c>
      <c r="K13" s="30">
        <v>0</v>
      </c>
      <c r="L13" s="30">
        <v>0</v>
      </c>
      <c r="M13" s="30">
        <v>0</v>
      </c>
      <c r="N13" s="30">
        <v>0</v>
      </c>
      <c r="O13" s="97">
        <f t="shared" si="0"/>
        <v>1</v>
      </c>
    </row>
    <row r="14" spans="1:15" ht="14" thickTop="1" thickBot="1" x14ac:dyDescent="0.25">
      <c r="A14" s="14" t="s">
        <v>34</v>
      </c>
      <c r="B14" s="56">
        <f t="shared" ref="B14:O14" si="2">SUM(B4:B13)</f>
        <v>0</v>
      </c>
      <c r="C14" s="56">
        <f t="shared" si="2"/>
        <v>0</v>
      </c>
      <c r="D14" s="56">
        <f t="shared" si="2"/>
        <v>0</v>
      </c>
      <c r="E14" s="56">
        <f t="shared" si="2"/>
        <v>610000</v>
      </c>
      <c r="F14" s="56">
        <f t="shared" si="2"/>
        <v>8625649</v>
      </c>
      <c r="G14" s="56">
        <f t="shared" si="2"/>
        <v>0</v>
      </c>
      <c r="H14" s="56">
        <f t="shared" si="2"/>
        <v>0</v>
      </c>
      <c r="I14" s="56">
        <f t="shared" si="2"/>
        <v>3125600</v>
      </c>
      <c r="J14" s="56">
        <f t="shared" si="2"/>
        <v>78500</v>
      </c>
      <c r="K14" s="56">
        <f t="shared" si="2"/>
        <v>0</v>
      </c>
      <c r="L14" s="56">
        <f t="shared" si="2"/>
        <v>0</v>
      </c>
      <c r="M14" s="56">
        <f t="shared" si="2"/>
        <v>0</v>
      </c>
      <c r="N14" s="56">
        <f t="shared" si="2"/>
        <v>0</v>
      </c>
      <c r="O14" s="16">
        <f t="shared" si="2"/>
        <v>12439749</v>
      </c>
    </row>
    <row r="15" spans="1:15" ht="13.5" thickTop="1" x14ac:dyDescent="0.2"/>
    <row r="17" spans="1:16" ht="17" thickBot="1" x14ac:dyDescent="0.25">
      <c r="A17" s="1" t="s">
        <v>35</v>
      </c>
    </row>
    <row r="18" spans="1:16" ht="27" thickTop="1" thickBot="1" x14ac:dyDescent="0.25">
      <c r="A18" s="3" t="s">
        <v>13</v>
      </c>
      <c r="B18" s="3" t="s">
        <v>14</v>
      </c>
      <c r="C18" s="17" t="s">
        <v>36</v>
      </c>
      <c r="D18" s="17" t="s">
        <v>16</v>
      </c>
      <c r="E18" s="17" t="s">
        <v>17</v>
      </c>
      <c r="F18" s="3" t="s">
        <v>18</v>
      </c>
      <c r="G18" s="3" t="s">
        <v>19</v>
      </c>
      <c r="H18" s="17" t="s">
        <v>37</v>
      </c>
      <c r="I18" s="3" t="s">
        <v>21</v>
      </c>
      <c r="J18" s="3" t="s">
        <v>22</v>
      </c>
      <c r="K18" s="17" t="s">
        <v>38</v>
      </c>
      <c r="L18" s="5" t="s">
        <v>24</v>
      </c>
      <c r="M18" s="18" t="s">
        <v>25</v>
      </c>
      <c r="N18" s="17" t="s">
        <v>26</v>
      </c>
      <c r="O18" s="3" t="s">
        <v>27</v>
      </c>
    </row>
    <row r="19" spans="1:16" ht="13.5" thickTop="1" x14ac:dyDescent="0.2">
      <c r="A19" s="6" t="s">
        <v>39</v>
      </c>
      <c r="B19" s="7">
        <v>0</v>
      </c>
      <c r="C19" s="7">
        <v>0</v>
      </c>
      <c r="D19" s="7">
        <f>'6．二次予算支出の部詳細'!G25</f>
        <v>1080</v>
      </c>
      <c r="E19" s="19">
        <f>'6．二次予算支出の部詳細'!G43</f>
        <v>144944</v>
      </c>
      <c r="F19" s="7">
        <v>0</v>
      </c>
      <c r="G19" s="7">
        <v>0</v>
      </c>
      <c r="H19" s="7">
        <f>'6．二次予算支出の部詳細'!G98</f>
        <v>44500</v>
      </c>
      <c r="I19" s="7">
        <v>0</v>
      </c>
      <c r="J19" s="7">
        <f>'6．二次予算支出の部詳細'!G167</f>
        <v>222633</v>
      </c>
      <c r="K19" s="7">
        <f>'6．二次予算支出の部詳細'!G216</f>
        <v>229790</v>
      </c>
      <c r="L19" s="7">
        <f>'6．二次予算支出の部詳細'!G245</f>
        <v>132657</v>
      </c>
      <c r="M19" s="19">
        <f>'6．二次予算支出の部詳細'!G271</f>
        <v>214697</v>
      </c>
      <c r="N19" s="19">
        <f>'6．二次予算支出の部詳細'!G329+'6．二次予算支出の部詳細'!G339+'6．二次予算支出の部詳細'!G352+'6．二次予算支出の部詳細'!G365+'6．二次予算支出の部詳細'!G374+'6．二次予算支出の部詳細'!G400+'6．二次予算支出の部詳細'!G407+'6．二次予算支出の部詳細'!G419+'6．二次予算支出の部詳細'!G440+'6．二次予算支出の部詳細'!G458+'6．二次予算支出の部詳細'!G473+'6．二次予算支出の部詳細'!G489+'6．二次予算支出の部詳細'!G502+'6．二次予算支出の部詳細'!G510+'6．二次予算支出の部詳細'!G521+'6．二次予算支出の部詳細'!G529</f>
        <v>298328</v>
      </c>
      <c r="O19" s="7">
        <f t="shared" ref="O19:O30" si="3">SUM(B19:N19)</f>
        <v>1288629</v>
      </c>
    </row>
    <row r="20" spans="1:16" x14ac:dyDescent="0.2">
      <c r="A20" s="10" t="s">
        <v>40</v>
      </c>
      <c r="B20" s="11">
        <f>'6．二次予算支出の部詳細'!G7</f>
        <v>11142</v>
      </c>
      <c r="C20" s="7">
        <v>0</v>
      </c>
      <c r="D20" s="11">
        <f>'6．二次予算支出の部詳細'!G28</f>
        <v>1200</v>
      </c>
      <c r="E20" s="11">
        <f>'6．二次予算支出の部詳細'!G46</f>
        <v>5000</v>
      </c>
      <c r="F20" s="11">
        <v>0</v>
      </c>
      <c r="G20" s="7">
        <f>'6．二次予算支出の部詳細'!G87</f>
        <v>11000</v>
      </c>
      <c r="H20" s="11">
        <f>'6．二次予算支出の部詳細'!G102</f>
        <v>24970</v>
      </c>
      <c r="I20" s="11">
        <f>'6．二次予算支出の部詳細'!G137</f>
        <v>33050</v>
      </c>
      <c r="J20" s="11">
        <v>0</v>
      </c>
      <c r="K20" s="11">
        <v>0</v>
      </c>
      <c r="L20" s="11">
        <f>'6．二次予算支出の部詳細'!G248</f>
        <v>2160</v>
      </c>
      <c r="M20" s="11">
        <f>'6．二次予算支出の部詳細'!G274</f>
        <v>164</v>
      </c>
      <c r="N20" s="11">
        <f>'6．二次予算支出の部詳細'!G342+'6．二次予算支出の部詳細'!G355+'6．二次予算支出の部詳細'!G378+'6．二次予算支出の部詳細'!G423+'6．二次予算支出の部詳細'!G443</f>
        <v>20990</v>
      </c>
      <c r="O20" s="7">
        <f t="shared" si="3"/>
        <v>109676</v>
      </c>
    </row>
    <row r="21" spans="1:16" x14ac:dyDescent="0.2">
      <c r="A21" s="10" t="s">
        <v>41</v>
      </c>
      <c r="B21" s="11">
        <f>'6．二次予算支出の部詳細'!G10</f>
        <v>30000</v>
      </c>
      <c r="C21" s="7">
        <v>0</v>
      </c>
      <c r="D21" s="11">
        <v>0</v>
      </c>
      <c r="E21" s="11">
        <v>0</v>
      </c>
      <c r="F21" s="11">
        <v>0</v>
      </c>
      <c r="G21" s="7">
        <v>0</v>
      </c>
      <c r="H21" s="11">
        <f>'6．二次予算支出の部詳細'!G105</f>
        <v>1000</v>
      </c>
      <c r="I21" s="11">
        <f>'6．二次予算支出の部詳細'!G140</f>
        <v>15000</v>
      </c>
      <c r="J21" s="11">
        <f>'6．二次予算支出の部詳細'!G172</f>
        <v>27750</v>
      </c>
      <c r="K21" s="11">
        <f>'6．二次予算支出の部詳細'!G219</f>
        <v>852</v>
      </c>
      <c r="L21" s="11">
        <v>0</v>
      </c>
      <c r="M21" s="11">
        <f>'6．二次予算支出の部詳細'!G277</f>
        <v>19960</v>
      </c>
      <c r="N21" s="11">
        <f>'6．二次予算支出の部詳細'!G313+'6．二次予算支出の部詳細'!G345+'6．二次予算支出の部詳細'!G358+'6．二次予算支出の部詳細'!G381+'6．二次予算支出の部詳細'!G427</f>
        <v>75800</v>
      </c>
      <c r="O21" s="7">
        <f t="shared" si="3"/>
        <v>170362</v>
      </c>
    </row>
    <row r="22" spans="1:16" x14ac:dyDescent="0.2">
      <c r="A22" s="10" t="s">
        <v>42</v>
      </c>
      <c r="B22" s="11">
        <v>0</v>
      </c>
      <c r="C22" s="7">
        <v>0</v>
      </c>
      <c r="D22" s="11">
        <v>0</v>
      </c>
      <c r="E22" s="11">
        <v>0</v>
      </c>
      <c r="F22" s="11">
        <v>0</v>
      </c>
      <c r="G22" s="7">
        <v>0</v>
      </c>
      <c r="H22" s="11">
        <f>'6．二次予算支出の部詳細'!G116</f>
        <v>1992338</v>
      </c>
      <c r="I22" s="11">
        <v>0</v>
      </c>
      <c r="J22" s="11">
        <v>0</v>
      </c>
      <c r="K22" s="11">
        <v>0</v>
      </c>
      <c r="L22" s="11">
        <v>0</v>
      </c>
      <c r="M22" s="11">
        <v>0</v>
      </c>
      <c r="N22" s="11">
        <v>0</v>
      </c>
      <c r="O22" s="7">
        <f t="shared" si="3"/>
        <v>1992338</v>
      </c>
    </row>
    <row r="23" spans="1:16" x14ac:dyDescent="0.2">
      <c r="A23" s="10" t="s">
        <v>43</v>
      </c>
      <c r="B23" s="11">
        <f>'6．二次予算支出の部詳細'!G14</f>
        <v>224726.39999999999</v>
      </c>
      <c r="C23" s="7">
        <v>0</v>
      </c>
      <c r="D23" s="11">
        <v>0</v>
      </c>
      <c r="E23" s="11">
        <v>0</v>
      </c>
      <c r="F23" s="11">
        <v>0</v>
      </c>
      <c r="G23" s="7">
        <v>0</v>
      </c>
      <c r="H23" s="11">
        <f>'6．二次予算支出の部詳細'!G119</f>
        <v>264600</v>
      </c>
      <c r="I23" s="11">
        <v>0</v>
      </c>
      <c r="J23" s="11">
        <f>'6．二次予算支出の部詳細'!G178</f>
        <v>116928</v>
      </c>
      <c r="K23" s="11">
        <f>'6．二次予算支出の部詳細'!G222</f>
        <v>48600</v>
      </c>
      <c r="L23" s="11">
        <f>'6．二次予算支出の部詳細'!G252</f>
        <v>34250</v>
      </c>
      <c r="M23" s="11">
        <v>0</v>
      </c>
      <c r="N23" s="11">
        <v>0</v>
      </c>
      <c r="O23" s="7">
        <f t="shared" si="3"/>
        <v>689104.4</v>
      </c>
    </row>
    <row r="24" spans="1:16" x14ac:dyDescent="0.2">
      <c r="A24" s="10" t="s">
        <v>44</v>
      </c>
      <c r="B24" s="11">
        <v>0</v>
      </c>
      <c r="C24" s="7">
        <v>0</v>
      </c>
      <c r="D24" s="11">
        <v>0</v>
      </c>
      <c r="E24" s="11">
        <v>0</v>
      </c>
      <c r="F24" s="11">
        <v>0</v>
      </c>
      <c r="G24" s="7">
        <v>0</v>
      </c>
      <c r="H24" s="11">
        <f>'6．二次予算支出の部詳細'!G123</f>
        <v>35500</v>
      </c>
      <c r="I24" s="11">
        <v>0</v>
      </c>
      <c r="J24" s="11">
        <f>'6．二次予算支出の部詳細'!G182</f>
        <v>132064</v>
      </c>
      <c r="K24" s="11">
        <f>'6．二次予算支出の部詳細'!G226</f>
        <v>278400</v>
      </c>
      <c r="L24" s="11">
        <f>'6．二次予算支出の部詳細'!G255</f>
        <v>1598</v>
      </c>
      <c r="M24" s="11">
        <f>'6．二次予算支出の部詳細'!G293</f>
        <v>3933580</v>
      </c>
      <c r="N24" s="11">
        <v>0</v>
      </c>
      <c r="O24" s="7">
        <f>SUM(B24:N24)</f>
        <v>4381142</v>
      </c>
    </row>
    <row r="25" spans="1:16" x14ac:dyDescent="0.2">
      <c r="A25" s="10" t="s">
        <v>45</v>
      </c>
      <c r="B25" s="11">
        <v>0</v>
      </c>
      <c r="C25" s="7">
        <v>0</v>
      </c>
      <c r="D25" s="11">
        <v>0</v>
      </c>
      <c r="E25" s="11">
        <f>'6．二次予算支出の部詳細'!G52</f>
        <v>12000</v>
      </c>
      <c r="F25" s="11">
        <v>0</v>
      </c>
      <c r="G25" s="7">
        <v>0</v>
      </c>
      <c r="H25" s="11">
        <v>0</v>
      </c>
      <c r="I25" s="11">
        <v>0</v>
      </c>
      <c r="J25" s="11">
        <v>0</v>
      </c>
      <c r="K25" s="11">
        <v>0</v>
      </c>
      <c r="L25" s="11">
        <v>0</v>
      </c>
      <c r="M25" s="11">
        <f>'6．二次予算支出の部詳細'!G297</f>
        <v>49320</v>
      </c>
      <c r="N25" s="11">
        <f>'6．二次予算支出の部詳細'!G316+'6．二次予算支出の部詳細'!G411+'6．二次予算支出の部詳細'!G432+'6．二次予算支出の部詳細'!G447</f>
        <v>769316</v>
      </c>
      <c r="O25" s="7">
        <f t="shared" si="3"/>
        <v>830636</v>
      </c>
    </row>
    <row r="26" spans="1:16" x14ac:dyDescent="0.2">
      <c r="A26" s="10" t="s">
        <v>46</v>
      </c>
      <c r="B26" s="11">
        <v>0</v>
      </c>
      <c r="C26" s="7">
        <v>0</v>
      </c>
      <c r="D26" s="11">
        <v>0</v>
      </c>
      <c r="E26" s="11">
        <v>0</v>
      </c>
      <c r="F26" s="11">
        <f>'6．二次予算支出の部詳細'!G71</f>
        <v>106445</v>
      </c>
      <c r="G26" s="7">
        <v>0</v>
      </c>
      <c r="H26" s="11">
        <v>0</v>
      </c>
      <c r="I26" s="11">
        <v>0</v>
      </c>
      <c r="J26" s="11">
        <v>0</v>
      </c>
      <c r="K26" s="11">
        <v>0</v>
      </c>
      <c r="L26" s="11">
        <v>0</v>
      </c>
      <c r="M26" s="11">
        <v>0</v>
      </c>
      <c r="N26" s="11">
        <v>0</v>
      </c>
      <c r="O26" s="7">
        <f t="shared" si="3"/>
        <v>106445</v>
      </c>
    </row>
    <row r="27" spans="1:16" x14ac:dyDescent="0.2">
      <c r="A27" s="10" t="s">
        <v>759</v>
      </c>
      <c r="B27" s="11">
        <v>0</v>
      </c>
      <c r="C27" s="7">
        <v>0</v>
      </c>
      <c r="D27" s="11">
        <v>0</v>
      </c>
      <c r="E27" s="11">
        <f>'6．二次予算支出の部詳細'!G57</f>
        <v>286368</v>
      </c>
      <c r="F27" s="11">
        <v>0</v>
      </c>
      <c r="G27" s="7">
        <v>0</v>
      </c>
      <c r="H27" s="11">
        <v>0</v>
      </c>
      <c r="I27" s="11">
        <v>0</v>
      </c>
      <c r="J27" s="11">
        <v>0</v>
      </c>
      <c r="K27" s="11">
        <v>0</v>
      </c>
      <c r="L27" s="11">
        <v>0</v>
      </c>
      <c r="M27" s="11">
        <v>0</v>
      </c>
      <c r="N27" s="11">
        <v>0</v>
      </c>
      <c r="O27" s="7">
        <f>SUM(B27:N27)</f>
        <v>286368</v>
      </c>
    </row>
    <row r="28" spans="1:16" x14ac:dyDescent="0.2">
      <c r="A28" s="10" t="s">
        <v>47</v>
      </c>
      <c r="B28" s="11">
        <f>'6．二次予算支出の部詳細'!G18</f>
        <v>1080</v>
      </c>
      <c r="C28" s="7">
        <v>0</v>
      </c>
      <c r="D28" s="11">
        <v>0</v>
      </c>
      <c r="E28" s="11">
        <f>'6．二次予算支出の部詳細'!G60</f>
        <v>216</v>
      </c>
      <c r="F28" s="11">
        <f>'6．二次予算支出の部詳細'!G74</f>
        <v>864</v>
      </c>
      <c r="G28" s="7">
        <v>0</v>
      </c>
      <c r="H28" s="11">
        <f>'6．二次予算支出の部詳細'!G127</f>
        <v>1080</v>
      </c>
      <c r="I28" s="11">
        <f>'6．二次予算支出の部詳細'!G143</f>
        <v>2700</v>
      </c>
      <c r="J28" s="11">
        <f>'6．二次予算支出の部詳細'!G185</f>
        <v>1100</v>
      </c>
      <c r="K28" s="11">
        <f>'6．二次予算支出の部詳細'!G230</f>
        <v>1296</v>
      </c>
      <c r="L28" s="11">
        <f>'6．二次予算支出の部詳細'!G258</f>
        <v>162</v>
      </c>
      <c r="M28" s="11">
        <f>'6．二次予算支出の部詳細'!G305</f>
        <v>47372</v>
      </c>
      <c r="N28" s="11">
        <f>'6．二次予算支出の部詳細'!G319+'6．二次予算支出の部詳細'!G384+'6．二次予算支出の部詳細'!G451</f>
        <v>13740</v>
      </c>
      <c r="O28" s="7">
        <f t="shared" si="3"/>
        <v>69610</v>
      </c>
    </row>
    <row r="29" spans="1:16" x14ac:dyDescent="0.2">
      <c r="A29" s="10" t="s">
        <v>48</v>
      </c>
      <c r="B29" s="11">
        <v>0</v>
      </c>
      <c r="C29" s="7">
        <v>0</v>
      </c>
      <c r="D29" s="11">
        <v>0</v>
      </c>
      <c r="E29" s="11">
        <v>0</v>
      </c>
      <c r="F29" s="11">
        <f>'6．二次予算支出の部詳細'!G77</f>
        <v>1000000</v>
      </c>
      <c r="G29" s="7">
        <v>0</v>
      </c>
      <c r="H29" s="11">
        <v>0</v>
      </c>
      <c r="I29" s="11">
        <v>0</v>
      </c>
      <c r="J29" s="11">
        <v>0</v>
      </c>
      <c r="K29" s="11">
        <v>0</v>
      </c>
      <c r="L29" s="11">
        <v>0</v>
      </c>
      <c r="M29" s="11">
        <v>0</v>
      </c>
      <c r="N29" s="11">
        <v>0</v>
      </c>
      <c r="O29" s="7">
        <f t="shared" si="3"/>
        <v>1000000</v>
      </c>
    </row>
    <row r="30" spans="1:16" ht="13.5" thickBot="1" x14ac:dyDescent="0.25">
      <c r="A30" s="12" t="s">
        <v>751</v>
      </c>
      <c r="B30" s="13">
        <v>0</v>
      </c>
      <c r="C30" s="13">
        <v>0</v>
      </c>
      <c r="D30" s="13">
        <v>0</v>
      </c>
      <c r="E30" s="13">
        <v>0</v>
      </c>
      <c r="F30" s="63">
        <v>1515439</v>
      </c>
      <c r="G30" s="13">
        <v>0</v>
      </c>
      <c r="H30" s="13">
        <v>0</v>
      </c>
      <c r="I30" s="13">
        <v>0</v>
      </c>
      <c r="J30" s="13">
        <v>0</v>
      </c>
      <c r="K30" s="13">
        <v>0</v>
      </c>
      <c r="L30" s="13">
        <v>0</v>
      </c>
      <c r="M30" s="13">
        <v>0</v>
      </c>
      <c r="N30" s="13">
        <v>0</v>
      </c>
      <c r="O30" s="13">
        <f t="shared" si="3"/>
        <v>1515439</v>
      </c>
    </row>
    <row r="31" spans="1:16" ht="14" thickTop="1" thickBot="1" x14ac:dyDescent="0.25">
      <c r="A31" s="20" t="s">
        <v>50</v>
      </c>
      <c r="B31" s="56">
        <f t="shared" ref="B31:N31" si="4">SUM(B19:B30)</f>
        <v>266948.40000000002</v>
      </c>
      <c r="C31" s="15">
        <f t="shared" si="4"/>
        <v>0</v>
      </c>
      <c r="D31" s="15">
        <f t="shared" si="4"/>
        <v>2280</v>
      </c>
      <c r="E31" s="56">
        <f>SUM(E19:E30)</f>
        <v>448528</v>
      </c>
      <c r="F31" s="56">
        <f t="shared" si="4"/>
        <v>2622748</v>
      </c>
      <c r="G31" s="15">
        <f t="shared" si="4"/>
        <v>11000</v>
      </c>
      <c r="H31" s="15">
        <f t="shared" si="4"/>
        <v>2363988</v>
      </c>
      <c r="I31" s="15">
        <f t="shared" si="4"/>
        <v>50750</v>
      </c>
      <c r="J31" s="57">
        <f t="shared" si="4"/>
        <v>500475</v>
      </c>
      <c r="K31" s="56">
        <f t="shared" si="4"/>
        <v>558938</v>
      </c>
      <c r="L31" s="56">
        <f t="shared" si="4"/>
        <v>170827</v>
      </c>
      <c r="M31" s="15">
        <f t="shared" si="4"/>
        <v>4265093</v>
      </c>
      <c r="N31" s="56">
        <f t="shared" si="4"/>
        <v>1178174</v>
      </c>
      <c r="O31" s="15">
        <f>SUM(B31:N31)</f>
        <v>12439749.4</v>
      </c>
      <c r="P31" s="21"/>
    </row>
    <row r="32" spans="1:16" ht="13.5" thickTop="1" x14ac:dyDescent="0.2">
      <c r="B32" s="21"/>
      <c r="C32" s="21"/>
      <c r="D32" s="21"/>
      <c r="E32" s="21"/>
      <c r="F32" s="21"/>
      <c r="G32" s="21"/>
      <c r="H32" s="22"/>
      <c r="I32" s="22"/>
      <c r="J32" s="22"/>
      <c r="K32" s="22"/>
      <c r="L32" s="22"/>
      <c r="M32" s="22"/>
      <c r="N32" s="22"/>
    </row>
    <row r="34" spans="1:15" ht="17" thickBot="1" x14ac:dyDescent="0.25">
      <c r="A34" s="1" t="s">
        <v>51</v>
      </c>
    </row>
    <row r="35" spans="1:15" ht="26.5" thickBot="1" x14ac:dyDescent="0.25">
      <c r="A35" s="100" t="s">
        <v>13</v>
      </c>
      <c r="B35" s="101" t="s">
        <v>14</v>
      </c>
      <c r="C35" s="102" t="s">
        <v>15</v>
      </c>
      <c r="D35" s="102" t="s">
        <v>16</v>
      </c>
      <c r="E35" s="103" t="s">
        <v>17</v>
      </c>
      <c r="F35" s="101" t="s">
        <v>18</v>
      </c>
      <c r="G35" s="101" t="s">
        <v>19</v>
      </c>
      <c r="H35" s="102" t="s">
        <v>37</v>
      </c>
      <c r="I35" s="101" t="s">
        <v>21</v>
      </c>
      <c r="J35" s="101" t="s">
        <v>22</v>
      </c>
      <c r="K35" s="102" t="s">
        <v>38</v>
      </c>
      <c r="L35" s="102" t="s">
        <v>24</v>
      </c>
      <c r="M35" s="103" t="s">
        <v>25</v>
      </c>
      <c r="N35" s="104" t="s">
        <v>26</v>
      </c>
      <c r="O35" s="99" t="s">
        <v>27</v>
      </c>
    </row>
    <row r="36" spans="1:15" ht="13.5" thickTop="1" x14ac:dyDescent="0.2">
      <c r="A36" s="105" t="s">
        <v>39</v>
      </c>
      <c r="B36" s="19">
        <f t="shared" ref="B36:B43" si="5">$B19</f>
        <v>0</v>
      </c>
      <c r="C36" s="19">
        <f t="shared" ref="C36:C43" si="6">$C19</f>
        <v>0</v>
      </c>
      <c r="D36" s="19">
        <f t="shared" ref="D36:D43" si="7">$D19</f>
        <v>1080</v>
      </c>
      <c r="E36" s="92">
        <f>'6．二次予算支出の部詳細'!G43</f>
        <v>144944</v>
      </c>
      <c r="F36" s="19">
        <f t="shared" ref="F36:F43" si="8">$F19</f>
        <v>0</v>
      </c>
      <c r="G36" s="19">
        <v>0</v>
      </c>
      <c r="H36" s="19">
        <f t="shared" ref="H36:H43" si="9">$H19</f>
        <v>44500</v>
      </c>
      <c r="I36" s="19">
        <f t="shared" ref="I36:I43" si="10">$I19</f>
        <v>0</v>
      </c>
      <c r="J36" s="19">
        <f t="shared" ref="J36:J43" si="11">$J19</f>
        <v>222633</v>
      </c>
      <c r="K36" s="19">
        <f t="shared" ref="K36:K43" si="12">$K19</f>
        <v>229790</v>
      </c>
      <c r="L36" s="19">
        <f t="shared" ref="L36:L43" si="13">$L19</f>
        <v>132657</v>
      </c>
      <c r="M36" s="19">
        <f>M19</f>
        <v>214697</v>
      </c>
      <c r="N36" s="31">
        <f>N19+'7．変更点一覧'!F12</f>
        <v>299408</v>
      </c>
      <c r="O36" s="95">
        <f t="shared" ref="O36:O47" si="14">SUM(B36:N36)</f>
        <v>1289709</v>
      </c>
    </row>
    <row r="37" spans="1:15" x14ac:dyDescent="0.2">
      <c r="A37" s="106" t="s">
        <v>40</v>
      </c>
      <c r="B37" s="7">
        <f t="shared" si="5"/>
        <v>11142</v>
      </c>
      <c r="C37" s="7">
        <f t="shared" si="6"/>
        <v>0</v>
      </c>
      <c r="D37" s="7">
        <f t="shared" si="7"/>
        <v>1200</v>
      </c>
      <c r="E37" s="93">
        <f>'6．二次予算支出の部詳細'!G46</f>
        <v>5000</v>
      </c>
      <c r="F37" s="7">
        <f t="shared" si="8"/>
        <v>0</v>
      </c>
      <c r="G37" s="7">
        <f>'6．二次予算支出の部詳細'!G87</f>
        <v>11000</v>
      </c>
      <c r="H37" s="7">
        <f t="shared" si="9"/>
        <v>24970</v>
      </c>
      <c r="I37" s="7">
        <f t="shared" si="10"/>
        <v>33050</v>
      </c>
      <c r="J37" s="7">
        <f t="shared" si="11"/>
        <v>0</v>
      </c>
      <c r="K37" s="7">
        <f t="shared" si="12"/>
        <v>0</v>
      </c>
      <c r="L37" s="7">
        <f t="shared" si="13"/>
        <v>2160</v>
      </c>
      <c r="M37" s="11">
        <f>M20</f>
        <v>164</v>
      </c>
      <c r="N37" s="31">
        <f t="shared" ref="N37:N43" si="15">$N20</f>
        <v>20990</v>
      </c>
      <c r="O37" s="94">
        <f t="shared" si="14"/>
        <v>109676</v>
      </c>
    </row>
    <row r="38" spans="1:15" x14ac:dyDescent="0.2">
      <c r="A38" s="106" t="s">
        <v>41</v>
      </c>
      <c r="B38" s="7">
        <f t="shared" si="5"/>
        <v>30000</v>
      </c>
      <c r="C38" s="7">
        <f t="shared" si="6"/>
        <v>0</v>
      </c>
      <c r="D38" s="7">
        <f t="shared" si="7"/>
        <v>0</v>
      </c>
      <c r="E38" s="93">
        <v>0</v>
      </c>
      <c r="F38" s="7">
        <f t="shared" si="8"/>
        <v>0</v>
      </c>
      <c r="G38" s="7">
        <v>0</v>
      </c>
      <c r="H38" s="7">
        <f t="shared" si="9"/>
        <v>1000</v>
      </c>
      <c r="I38" s="7">
        <f t="shared" si="10"/>
        <v>15000</v>
      </c>
      <c r="J38" s="7">
        <f t="shared" si="11"/>
        <v>27750</v>
      </c>
      <c r="K38" s="7">
        <f t="shared" si="12"/>
        <v>852</v>
      </c>
      <c r="L38" s="7">
        <f t="shared" si="13"/>
        <v>0</v>
      </c>
      <c r="M38" s="11">
        <f>M21</f>
        <v>19960</v>
      </c>
      <c r="N38" s="32">
        <f t="shared" si="15"/>
        <v>75800</v>
      </c>
      <c r="O38" s="94">
        <f t="shared" si="14"/>
        <v>170362</v>
      </c>
    </row>
    <row r="39" spans="1:15" x14ac:dyDescent="0.2">
      <c r="A39" s="106" t="s">
        <v>42</v>
      </c>
      <c r="B39" s="7">
        <f t="shared" si="5"/>
        <v>0</v>
      </c>
      <c r="C39" s="7">
        <f t="shared" si="6"/>
        <v>0</v>
      </c>
      <c r="D39" s="7">
        <f t="shared" si="7"/>
        <v>0</v>
      </c>
      <c r="E39" s="93">
        <v>0</v>
      </c>
      <c r="F39" s="7">
        <f t="shared" si="8"/>
        <v>0</v>
      </c>
      <c r="G39" s="7">
        <v>0</v>
      </c>
      <c r="H39" s="7">
        <f t="shared" si="9"/>
        <v>1992338</v>
      </c>
      <c r="I39" s="7">
        <f t="shared" si="10"/>
        <v>0</v>
      </c>
      <c r="J39" s="7">
        <f t="shared" si="11"/>
        <v>0</v>
      </c>
      <c r="K39" s="7">
        <f t="shared" si="12"/>
        <v>0</v>
      </c>
      <c r="L39" s="7">
        <f t="shared" si="13"/>
        <v>0</v>
      </c>
      <c r="M39" s="11">
        <f>M22</f>
        <v>0</v>
      </c>
      <c r="N39" s="32">
        <f t="shared" si="15"/>
        <v>0</v>
      </c>
      <c r="O39" s="94">
        <f t="shared" si="14"/>
        <v>1992338</v>
      </c>
    </row>
    <row r="40" spans="1:15" x14ac:dyDescent="0.2">
      <c r="A40" s="106" t="s">
        <v>43</v>
      </c>
      <c r="B40" s="7">
        <f t="shared" si="5"/>
        <v>224726.39999999999</v>
      </c>
      <c r="C40" s="7">
        <f t="shared" si="6"/>
        <v>0</v>
      </c>
      <c r="D40" s="7">
        <f t="shared" si="7"/>
        <v>0</v>
      </c>
      <c r="E40" s="93">
        <v>0</v>
      </c>
      <c r="F40" s="7">
        <f t="shared" si="8"/>
        <v>0</v>
      </c>
      <c r="G40" s="7">
        <v>0</v>
      </c>
      <c r="H40" s="7">
        <f t="shared" si="9"/>
        <v>264600</v>
      </c>
      <c r="I40" s="7">
        <f t="shared" si="10"/>
        <v>0</v>
      </c>
      <c r="J40" s="7">
        <f t="shared" si="11"/>
        <v>116928</v>
      </c>
      <c r="K40" s="7">
        <f t="shared" si="12"/>
        <v>48600</v>
      </c>
      <c r="L40" s="7">
        <f t="shared" si="13"/>
        <v>34250</v>
      </c>
      <c r="M40" s="11">
        <f>M23</f>
        <v>0</v>
      </c>
      <c r="N40" s="32">
        <f t="shared" si="15"/>
        <v>0</v>
      </c>
      <c r="O40" s="94">
        <f t="shared" si="14"/>
        <v>689104.4</v>
      </c>
    </row>
    <row r="41" spans="1:15" x14ac:dyDescent="0.2">
      <c r="A41" s="106" t="s">
        <v>44</v>
      </c>
      <c r="B41" s="7">
        <f t="shared" si="5"/>
        <v>0</v>
      </c>
      <c r="C41" s="7">
        <f t="shared" si="6"/>
        <v>0</v>
      </c>
      <c r="D41" s="7">
        <f t="shared" si="7"/>
        <v>0</v>
      </c>
      <c r="E41" s="93">
        <v>0</v>
      </c>
      <c r="F41" s="7">
        <f t="shared" si="8"/>
        <v>0</v>
      </c>
      <c r="G41" s="7">
        <v>0</v>
      </c>
      <c r="H41" s="7">
        <f t="shared" si="9"/>
        <v>35500</v>
      </c>
      <c r="I41" s="7">
        <f t="shared" si="10"/>
        <v>0</v>
      </c>
      <c r="J41" s="7">
        <f t="shared" si="11"/>
        <v>132064</v>
      </c>
      <c r="K41" s="7">
        <f t="shared" si="12"/>
        <v>278400</v>
      </c>
      <c r="L41" s="7">
        <f t="shared" si="13"/>
        <v>1598</v>
      </c>
      <c r="M41" s="11">
        <f>M24+'7．変更点一覧'!F8</f>
        <v>3760780</v>
      </c>
      <c r="N41" s="32">
        <f t="shared" si="15"/>
        <v>0</v>
      </c>
      <c r="O41" s="94">
        <f t="shared" si="14"/>
        <v>4208342</v>
      </c>
    </row>
    <row r="42" spans="1:15" x14ac:dyDescent="0.2">
      <c r="A42" s="106" t="s">
        <v>45</v>
      </c>
      <c r="B42" s="7">
        <f t="shared" si="5"/>
        <v>0</v>
      </c>
      <c r="C42" s="7">
        <f t="shared" si="6"/>
        <v>0</v>
      </c>
      <c r="D42" s="7">
        <f t="shared" si="7"/>
        <v>0</v>
      </c>
      <c r="E42" s="93">
        <f>'6．二次予算支出の部詳細'!G52</f>
        <v>12000</v>
      </c>
      <c r="F42" s="7">
        <f t="shared" si="8"/>
        <v>0</v>
      </c>
      <c r="G42" s="7">
        <v>0</v>
      </c>
      <c r="H42" s="7">
        <f t="shared" si="9"/>
        <v>0</v>
      </c>
      <c r="I42" s="7">
        <f t="shared" si="10"/>
        <v>0</v>
      </c>
      <c r="J42" s="7">
        <f t="shared" si="11"/>
        <v>0</v>
      </c>
      <c r="K42" s="7">
        <f t="shared" si="12"/>
        <v>0</v>
      </c>
      <c r="L42" s="7">
        <f t="shared" si="13"/>
        <v>0</v>
      </c>
      <c r="M42" s="11">
        <f>M25</f>
        <v>49320</v>
      </c>
      <c r="N42" s="32">
        <f t="shared" si="15"/>
        <v>769316</v>
      </c>
      <c r="O42" s="94">
        <f t="shared" si="14"/>
        <v>830636</v>
      </c>
    </row>
    <row r="43" spans="1:15" x14ac:dyDescent="0.2">
      <c r="A43" s="106" t="s">
        <v>46</v>
      </c>
      <c r="B43" s="7">
        <f t="shared" si="5"/>
        <v>0</v>
      </c>
      <c r="C43" s="7">
        <f t="shared" si="6"/>
        <v>0</v>
      </c>
      <c r="D43" s="7">
        <f t="shared" si="7"/>
        <v>0</v>
      </c>
      <c r="E43" s="93">
        <v>0</v>
      </c>
      <c r="F43" s="7">
        <f t="shared" si="8"/>
        <v>106445</v>
      </c>
      <c r="G43" s="7">
        <v>0</v>
      </c>
      <c r="H43" s="7">
        <f t="shared" si="9"/>
        <v>0</v>
      </c>
      <c r="I43" s="7">
        <f t="shared" si="10"/>
        <v>0</v>
      </c>
      <c r="J43" s="7">
        <f t="shared" si="11"/>
        <v>0</v>
      </c>
      <c r="K43" s="7">
        <f t="shared" si="12"/>
        <v>0</v>
      </c>
      <c r="L43" s="7">
        <f t="shared" si="13"/>
        <v>0</v>
      </c>
      <c r="M43" s="11">
        <f>M26</f>
        <v>0</v>
      </c>
      <c r="N43" s="32">
        <f t="shared" si="15"/>
        <v>0</v>
      </c>
      <c r="O43" s="94">
        <f t="shared" si="14"/>
        <v>106445</v>
      </c>
    </row>
    <row r="44" spans="1:15" x14ac:dyDescent="0.2">
      <c r="A44" s="278" t="s">
        <v>759</v>
      </c>
      <c r="B44" s="11">
        <v>0</v>
      </c>
      <c r="C44" s="7">
        <v>0</v>
      </c>
      <c r="D44" s="11">
        <v>0</v>
      </c>
      <c r="E44" s="11">
        <f>'6．二次予算支出の部詳細'!G57</f>
        <v>286368</v>
      </c>
      <c r="F44" s="11">
        <v>0</v>
      </c>
      <c r="G44" s="7">
        <v>0</v>
      </c>
      <c r="H44" s="11">
        <v>0</v>
      </c>
      <c r="I44" s="11">
        <v>0</v>
      </c>
      <c r="J44" s="11">
        <v>0</v>
      </c>
      <c r="K44" s="11">
        <v>0</v>
      </c>
      <c r="L44" s="11">
        <v>0</v>
      </c>
      <c r="M44" s="11">
        <v>0</v>
      </c>
      <c r="N44" s="11">
        <v>0</v>
      </c>
      <c r="O44" s="279">
        <f>SUM(B44:N44)</f>
        <v>286368</v>
      </c>
    </row>
    <row r="45" spans="1:15" x14ac:dyDescent="0.2">
      <c r="A45" s="106" t="s">
        <v>47</v>
      </c>
      <c r="B45" s="7">
        <f>$B28</f>
        <v>1080</v>
      </c>
      <c r="C45" s="7">
        <f>$C28</f>
        <v>0</v>
      </c>
      <c r="D45" s="7">
        <f>$D28</f>
        <v>0</v>
      </c>
      <c r="E45" s="223">
        <v>0</v>
      </c>
      <c r="F45" s="7">
        <f>$F28</f>
        <v>864</v>
      </c>
      <c r="G45" s="7">
        <v>0</v>
      </c>
      <c r="H45" s="7">
        <f>$H28</f>
        <v>1080</v>
      </c>
      <c r="I45" s="7">
        <f>$I28</f>
        <v>2700</v>
      </c>
      <c r="J45" s="7">
        <f>$J28</f>
        <v>1100</v>
      </c>
      <c r="K45" s="7">
        <f>$K28</f>
        <v>1296</v>
      </c>
      <c r="L45" s="7">
        <f>$L28</f>
        <v>162</v>
      </c>
      <c r="M45" s="11">
        <f>M28</f>
        <v>47372</v>
      </c>
      <c r="N45" s="32">
        <f>$N28</f>
        <v>13740</v>
      </c>
      <c r="O45" s="94">
        <f t="shared" si="14"/>
        <v>69394</v>
      </c>
    </row>
    <row r="46" spans="1:15" x14ac:dyDescent="0.2">
      <c r="A46" s="106" t="s">
        <v>48</v>
      </c>
      <c r="B46" s="7">
        <f>$B29</f>
        <v>0</v>
      </c>
      <c r="C46" s="7">
        <f>$C29</f>
        <v>0</v>
      </c>
      <c r="D46" s="7">
        <f>$D29</f>
        <v>0</v>
      </c>
      <c r="E46" s="93">
        <v>0</v>
      </c>
      <c r="F46" s="7">
        <f>$F29</f>
        <v>1000000</v>
      </c>
      <c r="G46" s="7">
        <v>0</v>
      </c>
      <c r="H46" s="7">
        <f>$H29</f>
        <v>0</v>
      </c>
      <c r="I46" s="7">
        <f>$I29</f>
        <v>0</v>
      </c>
      <c r="J46" s="7">
        <f>$J29</f>
        <v>0</v>
      </c>
      <c r="K46" s="7">
        <f>$K29</f>
        <v>0</v>
      </c>
      <c r="L46" s="7">
        <f>$L29</f>
        <v>0</v>
      </c>
      <c r="M46" s="11">
        <f>M29</f>
        <v>0</v>
      </c>
      <c r="N46" s="32">
        <f>$N29</f>
        <v>0</v>
      </c>
      <c r="O46" s="94">
        <f t="shared" si="14"/>
        <v>1000000</v>
      </c>
    </row>
    <row r="47" spans="1:15" ht="13.5" thickBot="1" x14ac:dyDescent="0.25">
      <c r="A47" s="107" t="s">
        <v>751</v>
      </c>
      <c r="B47" s="13">
        <f>$B30</f>
        <v>0</v>
      </c>
      <c r="C47" s="13">
        <f>$C30</f>
        <v>0</v>
      </c>
      <c r="D47" s="13">
        <f>$D30</f>
        <v>0</v>
      </c>
      <c r="E47" s="29">
        <v>0</v>
      </c>
      <c r="F47" s="13">
        <v>1687375</v>
      </c>
      <c r="G47" s="13">
        <v>0</v>
      </c>
      <c r="H47" s="13">
        <f>$H30</f>
        <v>0</v>
      </c>
      <c r="I47" s="13">
        <f>$I30</f>
        <v>0</v>
      </c>
      <c r="J47" s="13">
        <f>$J30</f>
        <v>0</v>
      </c>
      <c r="K47" s="13">
        <f>$K30</f>
        <v>0</v>
      </c>
      <c r="L47" s="13">
        <f>$L30</f>
        <v>0</v>
      </c>
      <c r="M47" s="13">
        <f>M30</f>
        <v>0</v>
      </c>
      <c r="N47" s="33">
        <f>$N30</f>
        <v>0</v>
      </c>
      <c r="O47" s="98">
        <f t="shared" si="14"/>
        <v>1687375</v>
      </c>
    </row>
    <row r="48" spans="1:15" ht="14" thickTop="1" thickBot="1" x14ac:dyDescent="0.25">
      <c r="A48" s="108" t="s">
        <v>50</v>
      </c>
      <c r="B48" s="109">
        <f t="shared" ref="B48:N48" si="16">SUM(B36:B47)</f>
        <v>266948.40000000002</v>
      </c>
      <c r="C48" s="109">
        <f t="shared" si="16"/>
        <v>0</v>
      </c>
      <c r="D48" s="110">
        <f t="shared" si="16"/>
        <v>2280</v>
      </c>
      <c r="E48" s="112">
        <f>SUM(E36:E47)</f>
        <v>448312</v>
      </c>
      <c r="F48" s="110">
        <f t="shared" si="16"/>
        <v>2794684</v>
      </c>
      <c r="G48" s="110">
        <f t="shared" si="16"/>
        <v>11000</v>
      </c>
      <c r="H48" s="110">
        <f t="shared" si="16"/>
        <v>2363988</v>
      </c>
      <c r="I48" s="110">
        <f t="shared" si="16"/>
        <v>50750</v>
      </c>
      <c r="J48" s="110">
        <f t="shared" si="16"/>
        <v>500475</v>
      </c>
      <c r="K48" s="110">
        <f t="shared" si="16"/>
        <v>558938</v>
      </c>
      <c r="L48" s="110">
        <f t="shared" si="16"/>
        <v>170827</v>
      </c>
      <c r="M48" s="111">
        <f t="shared" si="16"/>
        <v>4092293</v>
      </c>
      <c r="N48" s="110">
        <f t="shared" si="16"/>
        <v>1179254</v>
      </c>
      <c r="O48" s="96">
        <f>SUM(B48:N48)</f>
        <v>12439749.4</v>
      </c>
    </row>
    <row r="49" spans="1:15" x14ac:dyDescent="0.2">
      <c r="A49" s="23"/>
      <c r="B49" s="34"/>
      <c r="C49" s="34"/>
      <c r="D49" s="34"/>
      <c r="E49" s="34"/>
      <c r="F49" s="34"/>
      <c r="G49" s="34"/>
      <c r="H49" s="34"/>
      <c r="I49" s="34"/>
      <c r="J49" s="34"/>
      <c r="K49" s="34"/>
      <c r="L49" s="34"/>
      <c r="M49" s="34"/>
      <c r="N49" s="34"/>
    </row>
    <row r="50" spans="1:15" x14ac:dyDescent="0.2">
      <c r="A50" s="23"/>
      <c r="B50" s="34"/>
      <c r="C50" s="34"/>
      <c r="D50" s="34"/>
      <c r="E50" s="34"/>
      <c r="F50" s="34"/>
      <c r="G50" s="34"/>
      <c r="H50" s="34"/>
      <c r="I50" s="34"/>
      <c r="J50" s="34"/>
      <c r="K50" s="34"/>
      <c r="L50" s="34"/>
      <c r="M50" s="34"/>
      <c r="N50" s="34"/>
      <c r="O50" s="34"/>
    </row>
    <row r="51" spans="1:15" ht="17" thickBot="1" x14ac:dyDescent="0.25">
      <c r="A51" s="1" t="s">
        <v>52</v>
      </c>
    </row>
    <row r="52" spans="1:15" ht="27" thickTop="1" thickBot="1" x14ac:dyDescent="0.25">
      <c r="A52" s="3" t="s">
        <v>13</v>
      </c>
      <c r="B52" s="3" t="s">
        <v>14</v>
      </c>
      <c r="C52" s="17" t="s">
        <v>15</v>
      </c>
      <c r="D52" s="17" t="s">
        <v>16</v>
      </c>
      <c r="E52" s="17" t="s">
        <v>17</v>
      </c>
      <c r="F52" s="3" t="s">
        <v>18</v>
      </c>
      <c r="G52" s="3" t="s">
        <v>19</v>
      </c>
      <c r="H52" s="17" t="s">
        <v>37</v>
      </c>
      <c r="I52" s="3" t="s">
        <v>21</v>
      </c>
      <c r="J52" s="3" t="s">
        <v>22</v>
      </c>
      <c r="K52" s="17" t="s">
        <v>38</v>
      </c>
      <c r="L52" s="17" t="s">
        <v>24</v>
      </c>
      <c r="M52" s="18" t="s">
        <v>25</v>
      </c>
      <c r="N52" s="17" t="s">
        <v>26</v>
      </c>
      <c r="O52" s="3" t="s">
        <v>27</v>
      </c>
    </row>
    <row r="53" spans="1:15" ht="13.5" thickTop="1" x14ac:dyDescent="0.2">
      <c r="A53" s="6" t="s">
        <v>39</v>
      </c>
      <c r="B53" s="7">
        <f t="shared" ref="B53:B60" si="17">$B36</f>
        <v>0</v>
      </c>
      <c r="C53" s="7">
        <f t="shared" ref="C53:C60" si="18">$C36</f>
        <v>0</v>
      </c>
      <c r="D53" s="7">
        <f>D36</f>
        <v>1080</v>
      </c>
      <c r="E53" s="19">
        <f>'6．二次予算支出の部詳細'!G43</f>
        <v>144944</v>
      </c>
      <c r="F53" s="7">
        <f t="shared" ref="F53:F60" si="19">$F36</f>
        <v>0</v>
      </c>
      <c r="G53" s="7">
        <v>0</v>
      </c>
      <c r="H53" s="7">
        <f t="shared" ref="H53:M57" si="20">H36</f>
        <v>44500</v>
      </c>
      <c r="I53" s="7">
        <f t="shared" si="20"/>
        <v>0</v>
      </c>
      <c r="J53" s="7">
        <f t="shared" si="20"/>
        <v>222633</v>
      </c>
      <c r="K53" s="7">
        <f t="shared" si="20"/>
        <v>229790</v>
      </c>
      <c r="L53" s="27">
        <f t="shared" si="20"/>
        <v>132657</v>
      </c>
      <c r="M53" s="19">
        <f t="shared" si="20"/>
        <v>214697</v>
      </c>
      <c r="N53" s="19">
        <f>N19</f>
        <v>298328</v>
      </c>
      <c r="O53" s="31">
        <f t="shared" ref="O53:O65" si="21">SUM(B53:N53)</f>
        <v>1288629</v>
      </c>
    </row>
    <row r="54" spans="1:15" x14ac:dyDescent="0.2">
      <c r="A54" s="10" t="s">
        <v>40</v>
      </c>
      <c r="B54" s="7">
        <f t="shared" si="17"/>
        <v>11142</v>
      </c>
      <c r="C54" s="7">
        <f t="shared" si="18"/>
        <v>0</v>
      </c>
      <c r="D54" s="7">
        <v>0</v>
      </c>
      <c r="E54" s="11">
        <f>'6．二次予算支出の部詳細'!G46</f>
        <v>5000</v>
      </c>
      <c r="F54" s="7">
        <f t="shared" si="19"/>
        <v>0</v>
      </c>
      <c r="G54" s="7">
        <f>'6．二次予算支出の部詳細'!G87</f>
        <v>11000</v>
      </c>
      <c r="H54" s="7">
        <f t="shared" si="20"/>
        <v>24970</v>
      </c>
      <c r="I54" s="7">
        <f t="shared" si="20"/>
        <v>33050</v>
      </c>
      <c r="J54" s="7">
        <f t="shared" si="20"/>
        <v>0</v>
      </c>
      <c r="K54" s="7">
        <f t="shared" si="20"/>
        <v>0</v>
      </c>
      <c r="L54" s="27">
        <f t="shared" si="20"/>
        <v>2160</v>
      </c>
      <c r="M54" s="11">
        <f t="shared" si="20"/>
        <v>164</v>
      </c>
      <c r="N54" s="11">
        <f t="shared" ref="N54:N60" si="22">N37</f>
        <v>20990</v>
      </c>
      <c r="O54" s="31">
        <f t="shared" si="21"/>
        <v>108476</v>
      </c>
    </row>
    <row r="55" spans="1:15" x14ac:dyDescent="0.2">
      <c r="A55" s="10" t="s">
        <v>41</v>
      </c>
      <c r="B55" s="7">
        <f t="shared" si="17"/>
        <v>30000</v>
      </c>
      <c r="C55" s="7">
        <f t="shared" si="18"/>
        <v>0</v>
      </c>
      <c r="D55" s="7">
        <f t="shared" ref="D55:D60" si="23">D38</f>
        <v>0</v>
      </c>
      <c r="E55" s="11">
        <v>0</v>
      </c>
      <c r="F55" s="7">
        <f t="shared" si="19"/>
        <v>0</v>
      </c>
      <c r="G55" s="7">
        <v>0</v>
      </c>
      <c r="H55" s="7">
        <f t="shared" si="20"/>
        <v>1000</v>
      </c>
      <c r="I55" s="7">
        <f t="shared" si="20"/>
        <v>15000</v>
      </c>
      <c r="J55" s="7">
        <f t="shared" si="20"/>
        <v>27750</v>
      </c>
      <c r="K55" s="7">
        <f t="shared" si="20"/>
        <v>852</v>
      </c>
      <c r="L55" s="27">
        <f t="shared" si="20"/>
        <v>0</v>
      </c>
      <c r="M55" s="11">
        <f t="shared" si="20"/>
        <v>19960</v>
      </c>
      <c r="N55" s="11">
        <f t="shared" si="22"/>
        <v>75800</v>
      </c>
      <c r="O55" s="31">
        <f t="shared" si="21"/>
        <v>170362</v>
      </c>
    </row>
    <row r="56" spans="1:15" x14ac:dyDescent="0.2">
      <c r="A56" s="10" t="s">
        <v>42</v>
      </c>
      <c r="B56" s="7">
        <f t="shared" si="17"/>
        <v>0</v>
      </c>
      <c r="C56" s="7">
        <f t="shared" si="18"/>
        <v>0</v>
      </c>
      <c r="D56" s="7">
        <f t="shared" si="23"/>
        <v>0</v>
      </c>
      <c r="E56" s="11">
        <v>0</v>
      </c>
      <c r="F56" s="7">
        <f t="shared" si="19"/>
        <v>0</v>
      </c>
      <c r="G56" s="7">
        <v>0</v>
      </c>
      <c r="H56" s="7">
        <f t="shared" si="20"/>
        <v>1992338</v>
      </c>
      <c r="I56" s="7">
        <f t="shared" si="20"/>
        <v>0</v>
      </c>
      <c r="J56" s="7">
        <f t="shared" si="20"/>
        <v>0</v>
      </c>
      <c r="K56" s="7">
        <f t="shared" si="20"/>
        <v>0</v>
      </c>
      <c r="L56" s="27">
        <f t="shared" si="20"/>
        <v>0</v>
      </c>
      <c r="M56" s="11">
        <f t="shared" si="20"/>
        <v>0</v>
      </c>
      <c r="N56" s="11">
        <f t="shared" si="22"/>
        <v>0</v>
      </c>
      <c r="O56" s="31">
        <f t="shared" si="21"/>
        <v>1992338</v>
      </c>
    </row>
    <row r="57" spans="1:15" x14ac:dyDescent="0.2">
      <c r="A57" s="10" t="s">
        <v>43</v>
      </c>
      <c r="B57" s="7">
        <f t="shared" si="17"/>
        <v>224726.39999999999</v>
      </c>
      <c r="C57" s="7">
        <f t="shared" si="18"/>
        <v>0</v>
      </c>
      <c r="D57" s="7">
        <f t="shared" si="23"/>
        <v>0</v>
      </c>
      <c r="E57" s="11">
        <v>0</v>
      </c>
      <c r="F57" s="7">
        <f t="shared" si="19"/>
        <v>0</v>
      </c>
      <c r="G57" s="7">
        <v>0</v>
      </c>
      <c r="H57" s="7">
        <f t="shared" si="20"/>
        <v>264600</v>
      </c>
      <c r="I57" s="7">
        <f t="shared" si="20"/>
        <v>0</v>
      </c>
      <c r="J57" s="7">
        <f t="shared" si="20"/>
        <v>116928</v>
      </c>
      <c r="K57" s="7">
        <f t="shared" si="20"/>
        <v>48600</v>
      </c>
      <c r="L57" s="27">
        <f t="shared" si="20"/>
        <v>34250</v>
      </c>
      <c r="M57" s="11">
        <f t="shared" si="20"/>
        <v>0</v>
      </c>
      <c r="N57" s="11">
        <f t="shared" si="22"/>
        <v>0</v>
      </c>
      <c r="O57" s="31">
        <f t="shared" si="21"/>
        <v>689104.4</v>
      </c>
    </row>
    <row r="58" spans="1:15" x14ac:dyDescent="0.2">
      <c r="A58" s="10" t="s">
        <v>44</v>
      </c>
      <c r="B58" s="7">
        <f t="shared" si="17"/>
        <v>0</v>
      </c>
      <c r="C58" s="7">
        <f t="shared" si="18"/>
        <v>0</v>
      </c>
      <c r="D58" s="7">
        <f t="shared" si="23"/>
        <v>0</v>
      </c>
      <c r="E58" s="11">
        <v>0</v>
      </c>
      <c r="F58" s="7">
        <f t="shared" si="19"/>
        <v>0</v>
      </c>
      <c r="G58" s="7">
        <v>0</v>
      </c>
      <c r="H58" s="7">
        <f t="shared" ref="H58:L60" si="24">H41</f>
        <v>35500</v>
      </c>
      <c r="I58" s="7">
        <f t="shared" si="24"/>
        <v>0</v>
      </c>
      <c r="J58" s="7">
        <f t="shared" si="24"/>
        <v>132064</v>
      </c>
      <c r="K58" s="7">
        <f t="shared" si="24"/>
        <v>278400</v>
      </c>
      <c r="L58" s="27">
        <f t="shared" si="24"/>
        <v>1598</v>
      </c>
      <c r="M58" s="11">
        <f>M24+'7．変更点一覧'!F25</f>
        <v>3645580</v>
      </c>
      <c r="N58" s="11">
        <f t="shared" si="22"/>
        <v>0</v>
      </c>
      <c r="O58" s="31">
        <f t="shared" si="21"/>
        <v>4093142</v>
      </c>
    </row>
    <row r="59" spans="1:15" x14ac:dyDescent="0.2">
      <c r="A59" s="10" t="s">
        <v>45</v>
      </c>
      <c r="B59" s="7">
        <f t="shared" si="17"/>
        <v>0</v>
      </c>
      <c r="C59" s="7">
        <f t="shared" si="18"/>
        <v>0</v>
      </c>
      <c r="D59" s="7">
        <f t="shared" si="23"/>
        <v>0</v>
      </c>
      <c r="E59" s="11">
        <f>'6．二次予算支出の部詳細'!G52</f>
        <v>12000</v>
      </c>
      <c r="F59" s="7">
        <f t="shared" si="19"/>
        <v>0</v>
      </c>
      <c r="G59" s="7">
        <v>0</v>
      </c>
      <c r="H59" s="7">
        <f t="shared" si="24"/>
        <v>0</v>
      </c>
      <c r="I59" s="7">
        <f t="shared" si="24"/>
        <v>0</v>
      </c>
      <c r="J59" s="7">
        <f t="shared" si="24"/>
        <v>0</v>
      </c>
      <c r="K59" s="7">
        <f t="shared" si="24"/>
        <v>0</v>
      </c>
      <c r="L59" s="27">
        <f t="shared" si="24"/>
        <v>0</v>
      </c>
      <c r="M59" s="11">
        <f>M42</f>
        <v>49320</v>
      </c>
      <c r="N59" s="11">
        <f t="shared" si="22"/>
        <v>769316</v>
      </c>
      <c r="O59" s="31">
        <f t="shared" si="21"/>
        <v>830636</v>
      </c>
    </row>
    <row r="60" spans="1:15" x14ac:dyDescent="0.2">
      <c r="A60" s="10" t="s">
        <v>46</v>
      </c>
      <c r="B60" s="7">
        <f t="shared" si="17"/>
        <v>0</v>
      </c>
      <c r="C60" s="7">
        <f t="shared" si="18"/>
        <v>0</v>
      </c>
      <c r="D60" s="7">
        <f t="shared" si="23"/>
        <v>0</v>
      </c>
      <c r="E60" s="11">
        <v>0</v>
      </c>
      <c r="F60" s="7">
        <f t="shared" si="19"/>
        <v>106445</v>
      </c>
      <c r="G60" s="7">
        <v>0</v>
      </c>
      <c r="H60" s="7">
        <f t="shared" si="24"/>
        <v>0</v>
      </c>
      <c r="I60" s="7">
        <f t="shared" si="24"/>
        <v>0</v>
      </c>
      <c r="J60" s="7">
        <f t="shared" si="24"/>
        <v>0</v>
      </c>
      <c r="K60" s="7">
        <f t="shared" si="24"/>
        <v>0</v>
      </c>
      <c r="L60" s="27">
        <f t="shared" si="24"/>
        <v>0</v>
      </c>
      <c r="M60" s="11">
        <f>M43</f>
        <v>0</v>
      </c>
      <c r="N60" s="11">
        <f t="shared" si="22"/>
        <v>0</v>
      </c>
      <c r="O60" s="31">
        <f t="shared" si="21"/>
        <v>106445</v>
      </c>
    </row>
    <row r="61" spans="1:15" x14ac:dyDescent="0.2">
      <c r="A61" s="10" t="s">
        <v>759</v>
      </c>
      <c r="B61" s="11">
        <v>0</v>
      </c>
      <c r="C61" s="7">
        <v>0</v>
      </c>
      <c r="D61" s="11">
        <v>0</v>
      </c>
      <c r="E61" s="11">
        <f>'6．二次予算支出の部詳細'!G57</f>
        <v>286368</v>
      </c>
      <c r="F61" s="11">
        <v>0</v>
      </c>
      <c r="G61" s="7">
        <v>0</v>
      </c>
      <c r="H61" s="11">
        <v>0</v>
      </c>
      <c r="I61" s="11">
        <v>0</v>
      </c>
      <c r="J61" s="11">
        <v>0</v>
      </c>
      <c r="K61" s="11">
        <v>0</v>
      </c>
      <c r="L61" s="11">
        <v>0</v>
      </c>
      <c r="M61" s="11">
        <v>0</v>
      </c>
      <c r="N61" s="11">
        <v>0</v>
      </c>
      <c r="O61" s="7">
        <f>SUM(B61:N61)</f>
        <v>286368</v>
      </c>
    </row>
    <row r="62" spans="1:15" x14ac:dyDescent="0.2">
      <c r="A62" s="10" t="s">
        <v>47</v>
      </c>
      <c r="B62" s="7">
        <f>$B45</f>
        <v>1080</v>
      </c>
      <c r="C62" s="7">
        <f>$C45</f>
        <v>0</v>
      </c>
      <c r="D62" s="7">
        <f>D45</f>
        <v>0</v>
      </c>
      <c r="E62" s="224">
        <v>0</v>
      </c>
      <c r="F62" s="7">
        <f>$F45</f>
        <v>864</v>
      </c>
      <c r="G62" s="7">
        <v>0</v>
      </c>
      <c r="H62" s="7">
        <f t="shared" ref="H62:N64" si="25">H45</f>
        <v>1080</v>
      </c>
      <c r="I62" s="7">
        <f t="shared" si="25"/>
        <v>2700</v>
      </c>
      <c r="J62" s="7">
        <f t="shared" si="25"/>
        <v>1100</v>
      </c>
      <c r="K62" s="7">
        <f t="shared" si="25"/>
        <v>1296</v>
      </c>
      <c r="L62" s="27">
        <f t="shared" si="25"/>
        <v>162</v>
      </c>
      <c r="M62" s="11">
        <f t="shared" si="25"/>
        <v>47372</v>
      </c>
      <c r="N62" s="11">
        <f t="shared" si="25"/>
        <v>13740</v>
      </c>
      <c r="O62" s="31">
        <f t="shared" si="21"/>
        <v>69394</v>
      </c>
    </row>
    <row r="63" spans="1:15" x14ac:dyDescent="0.2">
      <c r="A63" s="10" t="s">
        <v>48</v>
      </c>
      <c r="B63" s="7">
        <f>$B46</f>
        <v>0</v>
      </c>
      <c r="C63" s="7">
        <f>$C46</f>
        <v>0</v>
      </c>
      <c r="D63" s="7">
        <f>D46</f>
        <v>0</v>
      </c>
      <c r="E63" s="11">
        <v>0</v>
      </c>
      <c r="F63" s="7">
        <f>$F46</f>
        <v>1000000</v>
      </c>
      <c r="G63" s="7">
        <v>0</v>
      </c>
      <c r="H63" s="7">
        <f t="shared" si="25"/>
        <v>0</v>
      </c>
      <c r="I63" s="7">
        <f t="shared" si="25"/>
        <v>0</v>
      </c>
      <c r="J63" s="7">
        <f t="shared" si="25"/>
        <v>0</v>
      </c>
      <c r="K63" s="7">
        <f t="shared" si="25"/>
        <v>0</v>
      </c>
      <c r="L63" s="27">
        <f t="shared" si="25"/>
        <v>0</v>
      </c>
      <c r="M63" s="11">
        <f t="shared" si="25"/>
        <v>0</v>
      </c>
      <c r="N63" s="11">
        <f t="shared" si="25"/>
        <v>0</v>
      </c>
      <c r="O63" s="31">
        <f t="shared" si="21"/>
        <v>1000000</v>
      </c>
    </row>
    <row r="64" spans="1:15" ht="13.5" thickBot="1" x14ac:dyDescent="0.25">
      <c r="A64" s="12" t="s">
        <v>751</v>
      </c>
      <c r="B64" s="13">
        <f>$B47</f>
        <v>0</v>
      </c>
      <c r="C64" s="13">
        <f>$C47</f>
        <v>0</v>
      </c>
      <c r="D64" s="13">
        <f>D47</f>
        <v>0</v>
      </c>
      <c r="E64" s="13">
        <v>0</v>
      </c>
      <c r="F64" s="13">
        <v>1804855</v>
      </c>
      <c r="G64" s="13">
        <v>0</v>
      </c>
      <c r="H64" s="13">
        <f t="shared" si="25"/>
        <v>0</v>
      </c>
      <c r="I64" s="13">
        <f t="shared" si="25"/>
        <v>0</v>
      </c>
      <c r="J64" s="13">
        <f t="shared" si="25"/>
        <v>0</v>
      </c>
      <c r="K64" s="13">
        <f t="shared" si="25"/>
        <v>0</v>
      </c>
      <c r="L64" s="29">
        <f t="shared" si="25"/>
        <v>0</v>
      </c>
      <c r="M64" s="13">
        <f t="shared" si="25"/>
        <v>0</v>
      </c>
      <c r="N64" s="13">
        <f t="shared" si="25"/>
        <v>0</v>
      </c>
      <c r="O64" s="13">
        <f t="shared" si="21"/>
        <v>1804855</v>
      </c>
    </row>
    <row r="65" spans="1:15" ht="14" thickTop="1" thickBot="1" x14ac:dyDescent="0.25">
      <c r="A65" s="20" t="s">
        <v>50</v>
      </c>
      <c r="B65" s="15">
        <f t="shared" ref="B65:N65" si="26">SUM(B53:B64)</f>
        <v>266948.40000000002</v>
      </c>
      <c r="C65" s="15">
        <f t="shared" si="26"/>
        <v>0</v>
      </c>
      <c r="D65" s="15">
        <f t="shared" si="26"/>
        <v>1080</v>
      </c>
      <c r="E65" s="56">
        <f>SUM(E53:E64)</f>
        <v>448312</v>
      </c>
      <c r="F65" s="15">
        <f t="shared" si="26"/>
        <v>2912164</v>
      </c>
      <c r="G65" s="15">
        <f t="shared" si="26"/>
        <v>11000</v>
      </c>
      <c r="H65" s="15">
        <f t="shared" si="26"/>
        <v>2363988</v>
      </c>
      <c r="I65" s="15">
        <f t="shared" si="26"/>
        <v>50750</v>
      </c>
      <c r="J65" s="15">
        <f t="shared" si="26"/>
        <v>500475</v>
      </c>
      <c r="K65" s="15">
        <f t="shared" si="26"/>
        <v>558938</v>
      </c>
      <c r="L65" s="60">
        <f t="shared" si="26"/>
        <v>170827</v>
      </c>
      <c r="M65" s="15">
        <f t="shared" si="26"/>
        <v>3977093</v>
      </c>
      <c r="N65" s="15">
        <f t="shared" si="26"/>
        <v>1178174</v>
      </c>
      <c r="O65" s="59">
        <f t="shared" si="21"/>
        <v>12439749.4</v>
      </c>
    </row>
    <row r="66" spans="1:15" ht="13.5" thickTop="1" x14ac:dyDescent="0.2"/>
  </sheetData>
  <phoneticPr fontId="2"/>
  <pageMargins left="0.7" right="0.7" top="0.75" bottom="0.75" header="0.3" footer="0.3"/>
  <pageSetup paperSize="9" scale="64" orientation="landscape" horizontalDpi="1200" verticalDpi="1200" r:id="rId1"/>
  <headerFooter>
    <oddHeader>&amp;L&amp;16 1.二次予算クロス集計</oddHeader>
  </headerFooter>
  <rowBreaks count="1" manualBreakCount="1">
    <brk id="33" max="16383" man="1"/>
  </rowBreaks>
  <ignoredErrors>
    <ignoredError sqref="M58 M41"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4"/>
  <sheetViews>
    <sheetView view="pageLayout" zoomScale="74" zoomScaleNormal="100" zoomScalePageLayoutView="74" workbookViewId="0">
      <selection activeCell="C8" sqref="C8:C9"/>
    </sheetView>
  </sheetViews>
  <sheetFormatPr defaultColWidth="8.90625" defaultRowHeight="13" x14ac:dyDescent="0.2"/>
  <cols>
    <col min="1" max="1" width="25.36328125" customWidth="1"/>
    <col min="2" max="3" width="10.6328125" customWidth="1"/>
    <col min="4" max="4" width="9.90625" customWidth="1"/>
    <col min="5" max="5" width="10.6328125" bestFit="1" customWidth="1"/>
    <col min="6" max="6" width="9" bestFit="1" customWidth="1"/>
    <col min="7" max="7" width="12.90625" customWidth="1"/>
    <col min="8" max="8" width="10.6328125" bestFit="1" customWidth="1"/>
    <col min="9" max="10" width="9.26953125" bestFit="1" customWidth="1"/>
    <col min="11" max="11" width="11.36328125" customWidth="1"/>
    <col min="12" max="12" width="10.6328125" bestFit="1" customWidth="1"/>
    <col min="13" max="13" width="12" customWidth="1"/>
    <col min="14" max="14" width="11.7265625" bestFit="1" customWidth="1"/>
  </cols>
  <sheetData>
    <row r="1" spans="1:14" ht="17" thickBot="1" x14ac:dyDescent="0.25">
      <c r="A1" s="65" t="s">
        <v>7</v>
      </c>
      <c r="B1" s="21"/>
      <c r="C1" s="21"/>
      <c r="D1" s="21"/>
      <c r="E1" s="21"/>
      <c r="F1" s="21"/>
      <c r="G1" s="21"/>
      <c r="H1" s="21"/>
      <c r="I1" s="21"/>
      <c r="J1" s="21"/>
      <c r="K1" s="21"/>
      <c r="L1" s="21"/>
      <c r="M1" s="21"/>
      <c r="N1" s="21"/>
    </row>
    <row r="2" spans="1:14" ht="26.5" thickBot="1" x14ac:dyDescent="0.25">
      <c r="A2" s="66" t="s">
        <v>13</v>
      </c>
      <c r="B2" s="67" t="s">
        <v>14</v>
      </c>
      <c r="C2" s="67" t="s">
        <v>53</v>
      </c>
      <c r="D2" s="67" t="s">
        <v>16</v>
      </c>
      <c r="E2" s="67" t="s">
        <v>18</v>
      </c>
      <c r="F2" s="67" t="s">
        <v>54</v>
      </c>
      <c r="G2" s="67" t="s">
        <v>55</v>
      </c>
      <c r="H2" s="67" t="s">
        <v>21</v>
      </c>
      <c r="I2" s="67" t="s">
        <v>56</v>
      </c>
      <c r="J2" s="67" t="s">
        <v>23</v>
      </c>
      <c r="K2" s="67" t="s">
        <v>57</v>
      </c>
      <c r="L2" s="68" t="s">
        <v>58</v>
      </c>
      <c r="M2" s="67" t="s">
        <v>59</v>
      </c>
      <c r="N2" s="67" t="s">
        <v>60</v>
      </c>
    </row>
    <row r="3" spans="1:14" x14ac:dyDescent="0.2">
      <c r="A3" s="69" t="s">
        <v>61</v>
      </c>
      <c r="B3" s="53">
        <v>0</v>
      </c>
      <c r="C3" s="53">
        <v>0</v>
      </c>
      <c r="D3" s="53">
        <v>0</v>
      </c>
      <c r="E3" s="53">
        <v>1678608</v>
      </c>
      <c r="F3" s="53">
        <v>0</v>
      </c>
      <c r="G3" s="53">
        <v>0</v>
      </c>
      <c r="H3" s="53">
        <v>0</v>
      </c>
      <c r="I3" s="53">
        <v>0</v>
      </c>
      <c r="J3" s="53">
        <v>0</v>
      </c>
      <c r="K3" s="53">
        <v>0</v>
      </c>
      <c r="L3" s="54">
        <v>0</v>
      </c>
      <c r="M3" s="55">
        <v>0</v>
      </c>
      <c r="N3" s="53">
        <f t="shared" ref="N3:N9" si="0">SUM(B3:M3)</f>
        <v>1678608</v>
      </c>
    </row>
    <row r="4" spans="1:14" x14ac:dyDescent="0.2">
      <c r="A4" s="70" t="s">
        <v>29</v>
      </c>
      <c r="B4" s="49">
        <v>0</v>
      </c>
      <c r="C4" s="49">
        <v>0</v>
      </c>
      <c r="D4" s="49">
        <v>0</v>
      </c>
      <c r="E4" s="49">
        <v>86</v>
      </c>
      <c r="F4" s="49">
        <v>0</v>
      </c>
      <c r="G4" s="49">
        <v>0</v>
      </c>
      <c r="H4" s="49">
        <v>0</v>
      </c>
      <c r="I4" s="49">
        <v>0</v>
      </c>
      <c r="J4" s="53">
        <v>0</v>
      </c>
      <c r="K4" s="53">
        <v>0</v>
      </c>
      <c r="L4" s="54">
        <v>0</v>
      </c>
      <c r="M4" s="53">
        <v>0</v>
      </c>
      <c r="N4" s="53">
        <f t="shared" si="0"/>
        <v>86</v>
      </c>
    </row>
    <row r="5" spans="1:14" x14ac:dyDescent="0.2">
      <c r="A5" s="70" t="s">
        <v>30</v>
      </c>
      <c r="B5" s="49">
        <v>0</v>
      </c>
      <c r="C5" s="49">
        <v>0</v>
      </c>
      <c r="D5" s="49">
        <v>0</v>
      </c>
      <c r="E5" s="49">
        <v>5505800</v>
      </c>
      <c r="F5" s="49">
        <v>0</v>
      </c>
      <c r="G5" s="49">
        <v>0</v>
      </c>
      <c r="H5" s="49">
        <v>0</v>
      </c>
      <c r="I5" s="49">
        <v>0</v>
      </c>
      <c r="J5" s="53">
        <v>0</v>
      </c>
      <c r="K5" s="53">
        <v>0</v>
      </c>
      <c r="L5" s="54">
        <v>0</v>
      </c>
      <c r="M5" s="53">
        <v>0</v>
      </c>
      <c r="N5" s="53">
        <f t="shared" si="0"/>
        <v>5505800</v>
      </c>
    </row>
    <row r="6" spans="1:14" x14ac:dyDescent="0.2">
      <c r="A6" s="70" t="s">
        <v>31</v>
      </c>
      <c r="B6" s="49">
        <v>0</v>
      </c>
      <c r="C6" s="49">
        <v>0</v>
      </c>
      <c r="D6" s="49">
        <v>0</v>
      </c>
      <c r="E6" s="49">
        <v>0</v>
      </c>
      <c r="F6" s="49">
        <v>0</v>
      </c>
      <c r="G6" s="49">
        <v>0</v>
      </c>
      <c r="H6" s="49">
        <v>1231800</v>
      </c>
      <c r="I6" s="49">
        <v>0</v>
      </c>
      <c r="J6" s="53">
        <v>0</v>
      </c>
      <c r="K6" s="53">
        <v>0</v>
      </c>
      <c r="L6" s="54">
        <v>0</v>
      </c>
      <c r="M6" s="53">
        <v>0</v>
      </c>
      <c r="N6" s="53">
        <f t="shared" si="0"/>
        <v>1231800</v>
      </c>
    </row>
    <row r="7" spans="1:14" x14ac:dyDescent="0.2">
      <c r="A7" s="70" t="s">
        <v>62</v>
      </c>
      <c r="B7" s="49">
        <v>0</v>
      </c>
      <c r="C7" s="49">
        <v>0</v>
      </c>
      <c r="D7" s="49">
        <v>0</v>
      </c>
      <c r="E7" s="49">
        <v>0</v>
      </c>
      <c r="F7" s="49">
        <v>0</v>
      </c>
      <c r="G7" s="49">
        <v>0</v>
      </c>
      <c r="H7" s="49">
        <v>2120400</v>
      </c>
      <c r="I7" s="49">
        <v>0</v>
      </c>
      <c r="J7" s="53">
        <v>0</v>
      </c>
      <c r="K7" s="53">
        <v>0</v>
      </c>
      <c r="L7" s="54">
        <v>0</v>
      </c>
      <c r="M7" s="53">
        <v>0</v>
      </c>
      <c r="N7" s="53">
        <f t="shared" si="0"/>
        <v>2120400</v>
      </c>
    </row>
    <row r="8" spans="1:14" x14ac:dyDescent="0.2">
      <c r="A8" s="70" t="s">
        <v>63</v>
      </c>
      <c r="B8" s="49">
        <v>0</v>
      </c>
      <c r="C8" s="49">
        <v>0</v>
      </c>
      <c r="D8" s="49">
        <v>0</v>
      </c>
      <c r="E8" s="49">
        <v>1000000</v>
      </c>
      <c r="F8" s="49">
        <v>0</v>
      </c>
      <c r="G8" s="49">
        <v>0</v>
      </c>
      <c r="H8" s="49">
        <v>0</v>
      </c>
      <c r="I8" s="49">
        <v>0</v>
      </c>
      <c r="J8" s="53">
        <v>0</v>
      </c>
      <c r="K8" s="53">
        <v>0</v>
      </c>
      <c r="L8" s="54">
        <v>0</v>
      </c>
      <c r="M8" s="53">
        <v>0</v>
      </c>
      <c r="N8" s="53">
        <f t="shared" si="0"/>
        <v>1000000</v>
      </c>
    </row>
    <row r="9" spans="1:14" ht="13.5" thickBot="1" x14ac:dyDescent="0.25">
      <c r="A9" s="75" t="s">
        <v>64</v>
      </c>
      <c r="B9" s="51">
        <v>0</v>
      </c>
      <c r="C9" s="51">
        <v>0</v>
      </c>
      <c r="D9" s="51">
        <v>0</v>
      </c>
      <c r="E9" s="51"/>
      <c r="F9" s="51">
        <v>0</v>
      </c>
      <c r="G9" s="51">
        <v>0</v>
      </c>
      <c r="H9" s="51">
        <v>0</v>
      </c>
      <c r="I9" s="51">
        <v>0</v>
      </c>
      <c r="J9" s="51">
        <v>0</v>
      </c>
      <c r="K9" s="51">
        <v>0</v>
      </c>
      <c r="L9" s="113">
        <v>0</v>
      </c>
      <c r="M9" s="51">
        <v>0</v>
      </c>
      <c r="N9" s="51">
        <f t="shared" si="0"/>
        <v>0</v>
      </c>
    </row>
    <row r="10" spans="1:14" ht="14" thickTop="1" thickBot="1" x14ac:dyDescent="0.25">
      <c r="A10" s="71" t="s">
        <v>65</v>
      </c>
      <c r="B10" s="76">
        <f t="shared" ref="B10:N10" si="1">SUM(B3:B9)</f>
        <v>0</v>
      </c>
      <c r="C10" s="76">
        <f t="shared" si="1"/>
        <v>0</v>
      </c>
      <c r="D10" s="76">
        <f t="shared" si="1"/>
        <v>0</v>
      </c>
      <c r="E10" s="52">
        <f t="shared" si="1"/>
        <v>8184494</v>
      </c>
      <c r="F10" s="52">
        <f t="shared" si="1"/>
        <v>0</v>
      </c>
      <c r="G10" s="52">
        <f t="shared" si="1"/>
        <v>0</v>
      </c>
      <c r="H10" s="52">
        <f t="shared" si="1"/>
        <v>3352200</v>
      </c>
      <c r="I10" s="52">
        <f t="shared" si="1"/>
        <v>0</v>
      </c>
      <c r="J10" s="52">
        <f t="shared" si="1"/>
        <v>0</v>
      </c>
      <c r="K10" s="52">
        <f t="shared" si="1"/>
        <v>0</v>
      </c>
      <c r="L10" s="52">
        <f t="shared" si="1"/>
        <v>0</v>
      </c>
      <c r="M10" s="52">
        <f t="shared" si="1"/>
        <v>0</v>
      </c>
      <c r="N10" s="52">
        <f t="shared" si="1"/>
        <v>11536694</v>
      </c>
    </row>
    <row r="11" spans="1:14" x14ac:dyDescent="0.2">
      <c r="A11" s="21"/>
      <c r="B11" s="21"/>
      <c r="C11" s="21"/>
      <c r="D11" s="21"/>
      <c r="E11" s="21"/>
      <c r="F11" s="21"/>
      <c r="G11" s="21"/>
      <c r="H11" s="21"/>
      <c r="I11" s="21"/>
      <c r="J11" s="21"/>
      <c r="K11" s="21"/>
      <c r="L11" s="21"/>
      <c r="M11" s="21"/>
      <c r="N11" s="21"/>
    </row>
    <row r="12" spans="1:14" ht="17" thickBot="1" x14ac:dyDescent="0.25">
      <c r="A12" s="72" t="s">
        <v>8</v>
      </c>
      <c r="B12" s="21"/>
      <c r="C12" s="21"/>
      <c r="D12" s="21"/>
      <c r="E12" s="21"/>
      <c r="F12" s="21"/>
      <c r="G12" s="21"/>
      <c r="H12" s="21"/>
      <c r="I12" s="21"/>
      <c r="J12" s="21"/>
      <c r="K12" s="21"/>
      <c r="L12" s="21"/>
      <c r="M12" s="21"/>
      <c r="N12" s="21"/>
    </row>
    <row r="13" spans="1:14" ht="26.5" thickBot="1" x14ac:dyDescent="0.25">
      <c r="A13" s="66" t="s">
        <v>13</v>
      </c>
      <c r="B13" s="67" t="s">
        <v>14</v>
      </c>
      <c r="C13" s="73" t="s">
        <v>66</v>
      </c>
      <c r="D13" s="73" t="s">
        <v>16</v>
      </c>
      <c r="E13" s="73" t="s">
        <v>18</v>
      </c>
      <c r="F13" s="67" t="s">
        <v>54</v>
      </c>
      <c r="G13" s="67" t="s">
        <v>55</v>
      </c>
      <c r="H13" s="67" t="s">
        <v>21</v>
      </c>
      <c r="I13" s="67" t="s">
        <v>56</v>
      </c>
      <c r="J13" s="73" t="s">
        <v>23</v>
      </c>
      <c r="K13" s="67" t="s">
        <v>57</v>
      </c>
      <c r="L13" s="68" t="s">
        <v>58</v>
      </c>
      <c r="M13" s="67" t="s">
        <v>59</v>
      </c>
      <c r="N13" s="67" t="s">
        <v>60</v>
      </c>
    </row>
    <row r="14" spans="1:14" x14ac:dyDescent="0.2">
      <c r="A14" s="74" t="s">
        <v>67</v>
      </c>
      <c r="B14" s="47"/>
      <c r="C14" s="47">
        <v>8000</v>
      </c>
      <c r="D14" s="47">
        <v>0</v>
      </c>
      <c r="E14" s="47">
        <v>0</v>
      </c>
      <c r="F14" s="47">
        <v>0</v>
      </c>
      <c r="G14" s="47">
        <v>28674</v>
      </c>
      <c r="H14" s="47">
        <v>0</v>
      </c>
      <c r="I14" s="47">
        <v>171487</v>
      </c>
      <c r="J14" s="47">
        <v>41660</v>
      </c>
      <c r="K14" s="47">
        <v>46978</v>
      </c>
      <c r="L14" s="47">
        <v>88796</v>
      </c>
      <c r="M14" s="48">
        <v>142158</v>
      </c>
      <c r="N14" s="47">
        <f t="shared" ref="N14:N24" si="2">SUM(B14:M14)</f>
        <v>527753</v>
      </c>
    </row>
    <row r="15" spans="1:14" x14ac:dyDescent="0.2">
      <c r="A15" s="70" t="s">
        <v>40</v>
      </c>
      <c r="B15" s="49">
        <v>6522</v>
      </c>
      <c r="C15" s="49">
        <v>864</v>
      </c>
      <c r="D15" s="49">
        <v>1200</v>
      </c>
      <c r="E15" s="49">
        <v>0</v>
      </c>
      <c r="F15" s="49">
        <v>0</v>
      </c>
      <c r="G15" s="49">
        <v>22260</v>
      </c>
      <c r="H15" s="49">
        <v>34491</v>
      </c>
      <c r="I15" s="49">
        <v>0</v>
      </c>
      <c r="J15" s="49">
        <v>0</v>
      </c>
      <c r="K15" s="49">
        <v>0</v>
      </c>
      <c r="L15" s="49">
        <v>0</v>
      </c>
      <c r="M15" s="50">
        <v>16250</v>
      </c>
      <c r="N15" s="49">
        <f t="shared" si="2"/>
        <v>81587</v>
      </c>
    </row>
    <row r="16" spans="1:14" x14ac:dyDescent="0.2">
      <c r="A16" s="70" t="s">
        <v>41</v>
      </c>
      <c r="B16" s="49">
        <v>22552</v>
      </c>
      <c r="C16" s="49">
        <v>0</v>
      </c>
      <c r="D16" s="49">
        <v>0</v>
      </c>
      <c r="E16" s="49">
        <v>0</v>
      </c>
      <c r="F16" s="49">
        <v>0</v>
      </c>
      <c r="G16" s="49">
        <v>288</v>
      </c>
      <c r="H16" s="49">
        <v>12734</v>
      </c>
      <c r="I16" s="49">
        <v>25834</v>
      </c>
      <c r="J16" s="49">
        <v>466</v>
      </c>
      <c r="K16" s="49">
        <v>0</v>
      </c>
      <c r="L16" s="49">
        <v>0</v>
      </c>
      <c r="M16" s="49">
        <v>44770</v>
      </c>
      <c r="N16" s="49">
        <f t="shared" si="2"/>
        <v>106644</v>
      </c>
    </row>
    <row r="17" spans="1:14" x14ac:dyDescent="0.2">
      <c r="A17" s="70" t="s">
        <v>42</v>
      </c>
      <c r="B17" s="49">
        <v>0</v>
      </c>
      <c r="C17" s="49">
        <v>0</v>
      </c>
      <c r="D17" s="49">
        <v>0</v>
      </c>
      <c r="E17" s="49">
        <v>0</v>
      </c>
      <c r="F17" s="49">
        <v>0</v>
      </c>
      <c r="G17" s="49">
        <v>1926260</v>
      </c>
      <c r="H17" s="49">
        <v>0</v>
      </c>
      <c r="I17" s="49">
        <v>0</v>
      </c>
      <c r="J17" s="49">
        <v>0</v>
      </c>
      <c r="K17" s="49">
        <v>0</v>
      </c>
      <c r="L17" s="49">
        <v>0</v>
      </c>
      <c r="M17" s="49">
        <v>0</v>
      </c>
      <c r="N17" s="49">
        <f t="shared" si="2"/>
        <v>1926260</v>
      </c>
    </row>
    <row r="18" spans="1:14" x14ac:dyDescent="0.2">
      <c r="A18" s="70" t="s">
        <v>43</v>
      </c>
      <c r="B18" s="49">
        <v>210898</v>
      </c>
      <c r="C18" s="49">
        <v>0</v>
      </c>
      <c r="D18" s="49">
        <v>0</v>
      </c>
      <c r="E18" s="49">
        <v>0</v>
      </c>
      <c r="F18" s="49">
        <v>0</v>
      </c>
      <c r="G18" s="49">
        <v>264600</v>
      </c>
      <c r="H18" s="49">
        <v>0</v>
      </c>
      <c r="I18" s="49">
        <v>74491</v>
      </c>
      <c r="J18" s="49">
        <v>32400</v>
      </c>
      <c r="K18" s="49">
        <v>48457</v>
      </c>
      <c r="L18" s="49">
        <v>0</v>
      </c>
      <c r="M18" s="49">
        <v>1940</v>
      </c>
      <c r="N18" s="49">
        <f t="shared" si="2"/>
        <v>632786</v>
      </c>
    </row>
    <row r="19" spans="1:14" x14ac:dyDescent="0.2">
      <c r="A19" s="70" t="s">
        <v>44</v>
      </c>
      <c r="B19" s="49">
        <v>6040</v>
      </c>
      <c r="C19" s="49">
        <v>0</v>
      </c>
      <c r="D19" s="49">
        <v>0</v>
      </c>
      <c r="E19" s="49">
        <v>0</v>
      </c>
      <c r="F19" s="49">
        <v>0</v>
      </c>
      <c r="G19" s="49">
        <v>0</v>
      </c>
      <c r="H19" s="49">
        <v>0</v>
      </c>
      <c r="I19" s="49">
        <v>232672</v>
      </c>
      <c r="J19" s="49">
        <v>262980</v>
      </c>
      <c r="K19" s="49">
        <v>4524</v>
      </c>
      <c r="L19" s="49">
        <v>3642660</v>
      </c>
      <c r="M19" s="49"/>
      <c r="N19" s="49">
        <f t="shared" si="2"/>
        <v>4148876</v>
      </c>
    </row>
    <row r="20" spans="1:14" x14ac:dyDescent="0.2">
      <c r="A20" s="70" t="s">
        <v>45</v>
      </c>
      <c r="B20" s="49">
        <v>0</v>
      </c>
      <c r="C20" s="49">
        <v>0</v>
      </c>
      <c r="D20" s="49">
        <v>0</v>
      </c>
      <c r="E20" s="49">
        <v>0</v>
      </c>
      <c r="F20" s="49">
        <v>0</v>
      </c>
      <c r="G20" s="49">
        <v>6000</v>
      </c>
      <c r="H20" s="49">
        <v>0</v>
      </c>
      <c r="I20" s="49">
        <v>0</v>
      </c>
      <c r="J20" s="49">
        <v>0</v>
      </c>
      <c r="K20" s="49">
        <v>3000</v>
      </c>
      <c r="L20" s="49">
        <v>39560</v>
      </c>
      <c r="M20" s="49">
        <v>814554</v>
      </c>
      <c r="N20" s="49">
        <f t="shared" si="2"/>
        <v>863114</v>
      </c>
    </row>
    <row r="21" spans="1:14" x14ac:dyDescent="0.2">
      <c r="A21" s="70" t="s">
        <v>46</v>
      </c>
      <c r="B21" s="49">
        <v>0</v>
      </c>
      <c r="C21" s="49">
        <v>0</v>
      </c>
      <c r="D21" s="49">
        <v>0</v>
      </c>
      <c r="E21" s="49">
        <v>106445</v>
      </c>
      <c r="F21" s="49">
        <v>0</v>
      </c>
      <c r="G21" s="49">
        <v>0</v>
      </c>
      <c r="H21" s="49">
        <v>0</v>
      </c>
      <c r="I21" s="49">
        <v>0</v>
      </c>
      <c r="J21" s="49">
        <v>0</v>
      </c>
      <c r="K21" s="49">
        <v>0</v>
      </c>
      <c r="L21" s="49">
        <v>0</v>
      </c>
      <c r="M21" s="49">
        <v>0</v>
      </c>
      <c r="N21" s="49">
        <f t="shared" si="2"/>
        <v>106445</v>
      </c>
    </row>
    <row r="22" spans="1:14" x14ac:dyDescent="0.2">
      <c r="A22" s="70" t="s">
        <v>47</v>
      </c>
      <c r="B22" s="49">
        <v>1404</v>
      </c>
      <c r="C22" s="49">
        <v>15000</v>
      </c>
      <c r="D22" s="49">
        <v>0</v>
      </c>
      <c r="E22" s="49">
        <v>1404</v>
      </c>
      <c r="F22" s="49">
        <v>0</v>
      </c>
      <c r="G22" s="49">
        <v>1026</v>
      </c>
      <c r="H22" s="49">
        <v>1620</v>
      </c>
      <c r="I22" s="49">
        <v>1678</v>
      </c>
      <c r="J22" s="49">
        <v>864</v>
      </c>
      <c r="K22" s="49">
        <v>2365</v>
      </c>
      <c r="L22" s="49">
        <v>10212</v>
      </c>
      <c r="M22" s="50">
        <v>5280</v>
      </c>
      <c r="N22" s="49">
        <f t="shared" si="2"/>
        <v>40853</v>
      </c>
    </row>
    <row r="23" spans="1:14" x14ac:dyDescent="0.2">
      <c r="A23" s="70" t="s">
        <v>68</v>
      </c>
      <c r="B23" s="49">
        <v>0</v>
      </c>
      <c r="C23" s="49">
        <v>0</v>
      </c>
      <c r="D23" s="49">
        <v>0</v>
      </c>
      <c r="E23" s="49">
        <v>1092764</v>
      </c>
      <c r="F23" s="49">
        <v>0</v>
      </c>
      <c r="G23" s="49">
        <v>0</v>
      </c>
      <c r="H23" s="49">
        <v>0</v>
      </c>
      <c r="I23" s="49">
        <v>0</v>
      </c>
      <c r="J23" s="49">
        <v>0</v>
      </c>
      <c r="K23" s="49">
        <v>0</v>
      </c>
      <c r="L23" s="49">
        <v>0</v>
      </c>
      <c r="M23" s="49">
        <v>0</v>
      </c>
      <c r="N23" s="49">
        <f t="shared" si="2"/>
        <v>1092764</v>
      </c>
    </row>
    <row r="24" spans="1:14" ht="13.5" thickBot="1" x14ac:dyDescent="0.25">
      <c r="A24" s="75" t="s">
        <v>69</v>
      </c>
      <c r="B24" s="51">
        <v>0</v>
      </c>
      <c r="C24" s="51">
        <v>0</v>
      </c>
      <c r="D24" s="51">
        <v>0</v>
      </c>
      <c r="E24" s="51">
        <v>2009612</v>
      </c>
      <c r="F24" s="51">
        <v>0</v>
      </c>
      <c r="G24" s="51">
        <v>0</v>
      </c>
      <c r="H24" s="51">
        <v>0</v>
      </c>
      <c r="I24" s="51">
        <v>0</v>
      </c>
      <c r="J24" s="51">
        <v>0</v>
      </c>
      <c r="K24" s="51">
        <v>0</v>
      </c>
      <c r="L24" s="51">
        <v>0</v>
      </c>
      <c r="M24" s="51">
        <v>0</v>
      </c>
      <c r="N24" s="51">
        <f t="shared" si="2"/>
        <v>2009612</v>
      </c>
    </row>
    <row r="25" spans="1:14" ht="14" thickTop="1" thickBot="1" x14ac:dyDescent="0.25">
      <c r="A25" s="71" t="s">
        <v>70</v>
      </c>
      <c r="B25" s="52">
        <f t="shared" ref="B25:M25" si="3">SUM(B14:B24)</f>
        <v>247416</v>
      </c>
      <c r="C25" s="52">
        <f>SUM(C14:C24)</f>
        <v>23864</v>
      </c>
      <c r="D25" s="52">
        <f t="shared" si="3"/>
        <v>1200</v>
      </c>
      <c r="E25" s="52">
        <f t="shared" si="3"/>
        <v>3210225</v>
      </c>
      <c r="F25" s="52">
        <f t="shared" si="3"/>
        <v>0</v>
      </c>
      <c r="G25" s="52">
        <f t="shared" si="3"/>
        <v>2249108</v>
      </c>
      <c r="H25" s="52">
        <f t="shared" si="3"/>
        <v>48845</v>
      </c>
      <c r="I25" s="52">
        <f t="shared" si="3"/>
        <v>506162</v>
      </c>
      <c r="J25" s="52">
        <f t="shared" si="3"/>
        <v>338370</v>
      </c>
      <c r="K25" s="52">
        <f t="shared" si="3"/>
        <v>105324</v>
      </c>
      <c r="L25" s="52">
        <f t="shared" si="3"/>
        <v>3781228</v>
      </c>
      <c r="M25" s="52">
        <f t="shared" si="3"/>
        <v>1024952</v>
      </c>
      <c r="N25" s="52">
        <f>SUM(N14:N24)</f>
        <v>11536694</v>
      </c>
    </row>
    <row r="26" spans="1:14" x14ac:dyDescent="0.2">
      <c r="A26" s="21"/>
      <c r="B26" s="21"/>
      <c r="C26" s="21"/>
      <c r="D26" s="21"/>
      <c r="E26" s="21"/>
      <c r="F26" s="21"/>
      <c r="G26" s="21"/>
      <c r="H26" s="21"/>
      <c r="I26" s="21"/>
      <c r="J26" s="21"/>
      <c r="K26" s="21"/>
      <c r="L26" s="21"/>
      <c r="M26" s="21"/>
      <c r="N26" s="21"/>
    </row>
    <row r="27" spans="1:14" ht="14" x14ac:dyDescent="0.2">
      <c r="A27" s="35"/>
      <c r="H27" s="21"/>
      <c r="N27" s="35"/>
    </row>
    <row r="28" spans="1:14" x14ac:dyDescent="0.2">
      <c r="H28" s="21"/>
    </row>
    <row r="29" spans="1:14" x14ac:dyDescent="0.2">
      <c r="H29" s="21"/>
    </row>
    <row r="30" spans="1:14" x14ac:dyDescent="0.2">
      <c r="H30" s="21"/>
    </row>
    <row r="31" spans="1:14" x14ac:dyDescent="0.2">
      <c r="H31" s="21"/>
    </row>
    <row r="32" spans="1:14" x14ac:dyDescent="0.2">
      <c r="H32" s="21"/>
    </row>
    <row r="33" spans="8:8" x14ac:dyDescent="0.2">
      <c r="H33" s="21"/>
    </row>
    <row r="34" spans="8:8" x14ac:dyDescent="0.2">
      <c r="H34" s="21"/>
    </row>
  </sheetData>
  <phoneticPr fontId="2"/>
  <pageMargins left="0.7" right="0.7" top="0.75" bottom="0.75" header="0.3" footer="0.3"/>
  <pageSetup paperSize="9" scale="74" fitToHeight="0" orientation="landscape" horizontalDpi="4294967293" r:id="rId1"/>
  <headerFooter>
    <oddHeader xml:space="preserve">&amp;L&amp;16 2.前年度決算クロス集計&amp;C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WhiteSpace="0" view="pageLayout" topLeftCell="A32" zoomScale="80" zoomScaleNormal="85" zoomScalePageLayoutView="80" workbookViewId="0">
      <selection activeCell="C43" sqref="C43:D43"/>
    </sheetView>
  </sheetViews>
  <sheetFormatPr defaultColWidth="8.90625" defaultRowHeight="13" x14ac:dyDescent="0.2"/>
  <cols>
    <col min="1" max="1" width="20" customWidth="1"/>
    <col min="2" max="3" width="15.08984375" customWidth="1"/>
    <col min="4" max="4" width="64.54296875" customWidth="1"/>
  </cols>
  <sheetData>
    <row r="1" spans="1:9" ht="16.5" x14ac:dyDescent="0.2">
      <c r="A1" s="64" t="s">
        <v>10</v>
      </c>
    </row>
    <row r="2" spans="1:9" ht="13.5" thickBot="1" x14ac:dyDescent="0.25">
      <c r="A2" t="s">
        <v>71</v>
      </c>
    </row>
    <row r="3" spans="1:9" x14ac:dyDescent="0.2">
      <c r="A3" s="114" t="s">
        <v>13</v>
      </c>
      <c r="B3" s="115" t="s">
        <v>72</v>
      </c>
      <c r="C3" s="115" t="s">
        <v>73</v>
      </c>
      <c r="D3" s="116" t="s">
        <v>74</v>
      </c>
      <c r="F3" s="277"/>
      <c r="G3" s="277"/>
      <c r="H3" s="277"/>
      <c r="I3" s="277"/>
    </row>
    <row r="4" spans="1:9" x14ac:dyDescent="0.2">
      <c r="A4" s="25" t="s">
        <v>61</v>
      </c>
      <c r="B4" s="251">
        <f>'1．二次予算クロス集計'!O4</f>
        <v>2009612</v>
      </c>
      <c r="C4" s="36">
        <v>1678608</v>
      </c>
      <c r="D4" s="117">
        <f t="shared" ref="D4:D11" si="0">B4-C4</f>
        <v>331004</v>
      </c>
      <c r="F4" s="277"/>
      <c r="G4" s="277"/>
      <c r="H4" s="277"/>
      <c r="I4" s="277"/>
    </row>
    <row r="5" spans="1:9" x14ac:dyDescent="0.2">
      <c r="A5" s="25" t="s">
        <v>29</v>
      </c>
      <c r="B5" s="251">
        <f>'1．二次予算クロス集計'!O5</f>
        <v>86</v>
      </c>
      <c r="C5" s="36">
        <v>86</v>
      </c>
      <c r="D5" s="117">
        <f t="shared" si="0"/>
        <v>0</v>
      </c>
      <c r="F5" s="277"/>
      <c r="G5" s="277"/>
      <c r="H5" s="277"/>
      <c r="I5" s="277"/>
    </row>
    <row r="6" spans="1:9" x14ac:dyDescent="0.2">
      <c r="A6" s="25" t="s">
        <v>30</v>
      </c>
      <c r="B6" s="251">
        <f>'1．二次予算クロス集計'!O6</f>
        <v>5415950</v>
      </c>
      <c r="C6" s="36">
        <v>5505800</v>
      </c>
      <c r="D6" s="117">
        <f t="shared" si="0"/>
        <v>-89850</v>
      </c>
      <c r="F6" s="277"/>
      <c r="G6" s="277"/>
      <c r="H6" s="277"/>
      <c r="I6" s="277"/>
    </row>
    <row r="7" spans="1:9" x14ac:dyDescent="0.2">
      <c r="A7" s="25" t="s">
        <v>75</v>
      </c>
      <c r="B7" s="251">
        <f>'1．二次予算クロス集計'!O7</f>
        <v>1242100</v>
      </c>
      <c r="C7" s="36">
        <v>1231800</v>
      </c>
      <c r="D7" s="117">
        <f t="shared" si="0"/>
        <v>10300</v>
      </c>
      <c r="F7" s="277"/>
      <c r="G7" s="277"/>
      <c r="H7" s="277"/>
      <c r="I7" s="277"/>
    </row>
    <row r="8" spans="1:9" x14ac:dyDescent="0.2">
      <c r="A8" s="25" t="s">
        <v>32</v>
      </c>
      <c r="B8" s="251">
        <f>'1．二次予算クロス集計'!O8</f>
        <v>1883500</v>
      </c>
      <c r="C8" s="36">
        <v>2120400</v>
      </c>
      <c r="D8" s="117">
        <f t="shared" si="0"/>
        <v>-236900</v>
      </c>
      <c r="F8" s="277"/>
      <c r="G8" s="277"/>
      <c r="H8" s="277"/>
      <c r="I8" s="277"/>
    </row>
    <row r="9" spans="1:9" x14ac:dyDescent="0.2">
      <c r="A9" s="25" t="s">
        <v>63</v>
      </c>
      <c r="B9" s="251">
        <f>'1．二次予算クロス集計'!O9</f>
        <v>1000000</v>
      </c>
      <c r="C9" s="36">
        <v>1000000</v>
      </c>
      <c r="D9" s="118">
        <f t="shared" si="0"/>
        <v>0</v>
      </c>
      <c r="F9" s="277"/>
      <c r="G9" s="277"/>
      <c r="H9" s="277"/>
      <c r="I9" s="277"/>
    </row>
    <row r="10" spans="1:9" x14ac:dyDescent="0.2">
      <c r="A10" s="25" t="s">
        <v>76</v>
      </c>
      <c r="B10" s="251">
        <f>'1．二次予算クロス集計'!O10</f>
        <v>200000</v>
      </c>
      <c r="C10" s="36">
        <v>0</v>
      </c>
      <c r="D10" s="118">
        <f t="shared" si="0"/>
        <v>200000</v>
      </c>
      <c r="F10" s="277"/>
      <c r="G10" s="277"/>
      <c r="H10" s="277"/>
      <c r="I10" s="277"/>
    </row>
    <row r="11" spans="1:9" x14ac:dyDescent="0.2">
      <c r="A11" s="262" t="s">
        <v>744</v>
      </c>
      <c r="B11" s="251">
        <f>'1．二次予算クロス集計'!O11</f>
        <v>610000</v>
      </c>
      <c r="C11" s="267">
        <v>0</v>
      </c>
      <c r="D11" s="268">
        <f t="shared" si="0"/>
        <v>610000</v>
      </c>
      <c r="F11" s="277"/>
      <c r="G11" s="277"/>
      <c r="H11" s="277"/>
      <c r="I11" s="277"/>
    </row>
    <row r="12" spans="1:9" x14ac:dyDescent="0.2">
      <c r="A12" s="262" t="s">
        <v>33</v>
      </c>
      <c r="B12" s="292">
        <f>'1．二次予算クロス集計'!O12</f>
        <v>78500</v>
      </c>
      <c r="C12" s="267">
        <v>0</v>
      </c>
      <c r="D12" s="268">
        <f>B12-C12</f>
        <v>78500</v>
      </c>
      <c r="F12" s="277"/>
      <c r="G12" s="277"/>
      <c r="H12" s="277"/>
      <c r="I12" s="277"/>
    </row>
    <row r="13" spans="1:9" ht="13.5" thickBot="1" x14ac:dyDescent="0.25">
      <c r="A13" s="119" t="s">
        <v>802</v>
      </c>
      <c r="B13" s="275">
        <f>'1．二次予算クロス集計'!O13</f>
        <v>1</v>
      </c>
      <c r="C13" s="120">
        <v>0</v>
      </c>
      <c r="D13" s="121">
        <f>B13-C13</f>
        <v>1</v>
      </c>
      <c r="F13" s="277"/>
      <c r="G13" s="277"/>
      <c r="H13" s="277"/>
      <c r="I13" s="277"/>
    </row>
    <row r="14" spans="1:9" ht="13.5" thickBot="1" x14ac:dyDescent="0.25">
      <c r="F14" s="277"/>
      <c r="G14" s="277"/>
      <c r="H14" s="277"/>
      <c r="I14" s="277"/>
    </row>
    <row r="15" spans="1:9" x14ac:dyDescent="0.2">
      <c r="A15" s="348" t="s">
        <v>77</v>
      </c>
      <c r="B15" s="349"/>
      <c r="C15" s="349"/>
      <c r="D15" s="350"/>
      <c r="F15" s="277"/>
      <c r="G15" s="277"/>
      <c r="H15" s="277"/>
      <c r="I15" s="277"/>
    </row>
    <row r="16" spans="1:9" x14ac:dyDescent="0.2">
      <c r="A16" s="25" t="s">
        <v>61</v>
      </c>
      <c r="B16" s="24" t="s">
        <v>78</v>
      </c>
      <c r="C16" s="351" t="s">
        <v>79</v>
      </c>
      <c r="D16" s="352"/>
      <c r="F16" s="277"/>
      <c r="G16" s="277"/>
      <c r="H16" s="277"/>
      <c r="I16" s="277"/>
    </row>
    <row r="17" spans="1:9" x14ac:dyDescent="0.2">
      <c r="A17" s="25" t="s">
        <v>29</v>
      </c>
      <c r="B17" s="24" t="s">
        <v>80</v>
      </c>
      <c r="C17" s="351"/>
      <c r="D17" s="352"/>
      <c r="F17" s="277"/>
      <c r="G17" s="277"/>
      <c r="H17" s="277"/>
      <c r="I17" s="277"/>
    </row>
    <row r="18" spans="1:9" x14ac:dyDescent="0.2">
      <c r="A18" s="25" t="s">
        <v>30</v>
      </c>
      <c r="B18" s="24" t="s">
        <v>81</v>
      </c>
      <c r="C18" s="351" t="s">
        <v>82</v>
      </c>
      <c r="D18" s="352"/>
      <c r="F18" s="277"/>
      <c r="G18" s="277"/>
      <c r="H18" s="277"/>
      <c r="I18" s="277"/>
    </row>
    <row r="19" spans="1:9" x14ac:dyDescent="0.2">
      <c r="A19" s="25" t="s">
        <v>75</v>
      </c>
      <c r="B19" s="24" t="s">
        <v>86</v>
      </c>
      <c r="C19" s="351" t="s">
        <v>732</v>
      </c>
      <c r="D19" s="352"/>
      <c r="F19" s="277"/>
      <c r="G19" s="277"/>
      <c r="H19" s="277"/>
      <c r="I19" s="277"/>
    </row>
    <row r="20" spans="1:9" x14ac:dyDescent="0.2">
      <c r="A20" s="25" t="s">
        <v>32</v>
      </c>
      <c r="B20" s="24" t="s">
        <v>661</v>
      </c>
      <c r="C20" s="351" t="s">
        <v>793</v>
      </c>
      <c r="D20" s="352"/>
      <c r="F20" s="277"/>
      <c r="G20" s="277"/>
      <c r="H20" s="277"/>
      <c r="I20" s="277"/>
    </row>
    <row r="21" spans="1:9" x14ac:dyDescent="0.2">
      <c r="A21" s="25" t="s">
        <v>63</v>
      </c>
      <c r="B21" s="24" t="s">
        <v>80</v>
      </c>
      <c r="C21" s="351"/>
      <c r="D21" s="352"/>
      <c r="F21" s="277"/>
      <c r="G21" s="277"/>
      <c r="H21" s="277"/>
      <c r="I21" s="277"/>
    </row>
    <row r="22" spans="1:9" x14ac:dyDescent="0.2">
      <c r="A22" s="25" t="s">
        <v>76</v>
      </c>
      <c r="B22" s="24" t="s">
        <v>78</v>
      </c>
      <c r="C22" s="351" t="s">
        <v>83</v>
      </c>
      <c r="D22" s="352"/>
      <c r="F22" s="277"/>
      <c r="G22" s="277"/>
      <c r="H22" s="277"/>
      <c r="I22" s="277"/>
    </row>
    <row r="23" spans="1:9" x14ac:dyDescent="0.2">
      <c r="A23" s="262" t="s">
        <v>744</v>
      </c>
      <c r="B23" s="24" t="s">
        <v>78</v>
      </c>
      <c r="C23" s="269" t="s">
        <v>761</v>
      </c>
      <c r="D23" s="270"/>
      <c r="F23" s="277"/>
      <c r="G23" s="277"/>
      <c r="H23" s="277"/>
      <c r="I23" s="277"/>
    </row>
    <row r="24" spans="1:9" x14ac:dyDescent="0.2">
      <c r="A24" s="262" t="s">
        <v>33</v>
      </c>
      <c r="B24" s="293" t="s">
        <v>806</v>
      </c>
      <c r="C24" s="269" t="s">
        <v>807</v>
      </c>
      <c r="D24" s="270"/>
      <c r="F24" s="277"/>
      <c r="G24" s="277"/>
      <c r="H24" s="277"/>
      <c r="I24" s="277"/>
    </row>
    <row r="25" spans="1:9" ht="13.5" thickBot="1" x14ac:dyDescent="0.25">
      <c r="A25" s="119" t="s">
        <v>802</v>
      </c>
      <c r="B25" s="122" t="s">
        <v>86</v>
      </c>
      <c r="C25" s="357" t="s">
        <v>808</v>
      </c>
      <c r="D25" s="358"/>
      <c r="F25" s="277"/>
      <c r="G25" s="277"/>
      <c r="H25" s="277"/>
      <c r="I25" s="277"/>
    </row>
    <row r="26" spans="1:9" x14ac:dyDescent="0.2">
      <c r="C26" s="221"/>
      <c r="D26" s="221"/>
      <c r="F26" s="277"/>
      <c r="G26" s="277"/>
      <c r="H26" s="277"/>
      <c r="I26" s="277"/>
    </row>
    <row r="27" spans="1:9" x14ac:dyDescent="0.2">
      <c r="F27" s="277"/>
      <c r="G27" s="277"/>
      <c r="H27" s="277"/>
      <c r="I27" s="277"/>
    </row>
    <row r="28" spans="1:9" ht="17" thickBot="1" x14ac:dyDescent="0.25">
      <c r="A28" s="64" t="s">
        <v>11</v>
      </c>
      <c r="F28" s="277"/>
      <c r="G28" s="277"/>
      <c r="H28" s="277"/>
      <c r="I28" s="277"/>
    </row>
    <row r="29" spans="1:9" x14ac:dyDescent="0.2">
      <c r="A29" s="114" t="s">
        <v>13</v>
      </c>
      <c r="B29" s="115" t="s">
        <v>72</v>
      </c>
      <c r="C29" s="115" t="s">
        <v>73</v>
      </c>
      <c r="D29" s="116" t="s">
        <v>84</v>
      </c>
      <c r="F29" s="277"/>
      <c r="G29" s="277"/>
      <c r="H29" s="277"/>
      <c r="I29" s="277"/>
    </row>
    <row r="30" spans="1:9" x14ac:dyDescent="0.2">
      <c r="A30" s="123" t="s">
        <v>39</v>
      </c>
      <c r="B30" s="36">
        <f>'1．二次予算クロス集計'!O19</f>
        <v>1288629</v>
      </c>
      <c r="C30" s="36">
        <v>527753</v>
      </c>
      <c r="D30" s="117">
        <f>B30-C30</f>
        <v>760876</v>
      </c>
      <c r="F30" s="277"/>
      <c r="G30" s="277"/>
      <c r="H30" s="277"/>
      <c r="I30" s="277"/>
    </row>
    <row r="31" spans="1:9" x14ac:dyDescent="0.2">
      <c r="A31" s="123" t="s">
        <v>40</v>
      </c>
      <c r="B31" s="36">
        <f>'1．二次予算クロス集計'!O20</f>
        <v>109676</v>
      </c>
      <c r="C31" s="36">
        <v>81587</v>
      </c>
      <c r="D31" s="117">
        <f t="shared" ref="D31:D40" si="1">B31-C31</f>
        <v>28089</v>
      </c>
      <c r="F31" s="277"/>
      <c r="G31" s="277"/>
      <c r="H31" s="277"/>
      <c r="I31" s="277"/>
    </row>
    <row r="32" spans="1:9" x14ac:dyDescent="0.2">
      <c r="A32" s="123" t="s">
        <v>41</v>
      </c>
      <c r="B32" s="36">
        <f>'1．二次予算クロス集計'!O21</f>
        <v>170362</v>
      </c>
      <c r="C32" s="36">
        <v>106644</v>
      </c>
      <c r="D32" s="117">
        <f t="shared" si="1"/>
        <v>63718</v>
      </c>
      <c r="F32" s="277"/>
      <c r="G32" s="277"/>
      <c r="H32" s="277"/>
      <c r="I32" s="277"/>
    </row>
    <row r="33" spans="1:9" x14ac:dyDescent="0.2">
      <c r="A33" s="123" t="s">
        <v>42</v>
      </c>
      <c r="B33" s="36">
        <f>'1．二次予算クロス集計'!O22</f>
        <v>1992338</v>
      </c>
      <c r="C33" s="36">
        <v>1926260</v>
      </c>
      <c r="D33" s="117">
        <f t="shared" si="1"/>
        <v>66078</v>
      </c>
      <c r="F33" s="277"/>
      <c r="G33" s="277"/>
      <c r="H33" s="277"/>
      <c r="I33" s="277"/>
    </row>
    <row r="34" spans="1:9" x14ac:dyDescent="0.2">
      <c r="A34" s="123" t="s">
        <v>43</v>
      </c>
      <c r="B34" s="36">
        <f>'1．二次予算クロス集計'!O23</f>
        <v>689104.4</v>
      </c>
      <c r="C34" s="36">
        <v>632786</v>
      </c>
      <c r="D34" s="117">
        <f t="shared" si="1"/>
        <v>56318.400000000023</v>
      </c>
      <c r="F34" s="277"/>
      <c r="G34" s="277"/>
      <c r="H34" s="277"/>
      <c r="I34" s="277"/>
    </row>
    <row r="35" spans="1:9" x14ac:dyDescent="0.2">
      <c r="A35" s="123" t="s">
        <v>44</v>
      </c>
      <c r="B35" s="36">
        <f>'1．二次予算クロス集計'!O24</f>
        <v>4381142</v>
      </c>
      <c r="C35" s="36">
        <v>4148876</v>
      </c>
      <c r="D35" s="117">
        <f t="shared" si="1"/>
        <v>232266</v>
      </c>
      <c r="G35" s="277"/>
      <c r="H35" s="277"/>
      <c r="I35" s="277"/>
    </row>
    <row r="36" spans="1:9" x14ac:dyDescent="0.2">
      <c r="A36" s="123" t="s">
        <v>45</v>
      </c>
      <c r="B36" s="36">
        <f>'1．二次予算クロス集計'!O25</f>
        <v>830636</v>
      </c>
      <c r="C36" s="36">
        <v>863114</v>
      </c>
      <c r="D36" s="117">
        <f t="shared" si="1"/>
        <v>-32478</v>
      </c>
      <c r="F36" s="277"/>
      <c r="G36" s="277"/>
      <c r="H36" s="277"/>
      <c r="I36" s="277"/>
    </row>
    <row r="37" spans="1:9" x14ac:dyDescent="0.2">
      <c r="A37" s="123" t="s">
        <v>46</v>
      </c>
      <c r="B37" s="36">
        <f>'1．二次予算クロス集計'!O26</f>
        <v>106445</v>
      </c>
      <c r="C37" s="36">
        <v>106445</v>
      </c>
      <c r="D37" s="118">
        <f>B37-C37</f>
        <v>0</v>
      </c>
      <c r="F37" s="277"/>
      <c r="G37" s="277"/>
      <c r="H37" s="277"/>
      <c r="I37" s="277"/>
    </row>
    <row r="38" spans="1:9" x14ac:dyDescent="0.2">
      <c r="A38" s="123" t="s">
        <v>759</v>
      </c>
      <c r="B38" s="36">
        <f>'1．二次予算クロス集計'!O27</f>
        <v>286368</v>
      </c>
      <c r="C38" s="36">
        <v>0</v>
      </c>
      <c r="D38" s="118">
        <f>B38-C38</f>
        <v>286368</v>
      </c>
      <c r="F38" s="277"/>
      <c r="G38" s="277"/>
      <c r="H38" s="277"/>
      <c r="I38" s="277"/>
    </row>
    <row r="39" spans="1:9" x14ac:dyDescent="0.2">
      <c r="A39" s="123" t="s">
        <v>47</v>
      </c>
      <c r="B39" s="36">
        <f>'1．二次予算クロス集計'!O28</f>
        <v>69610</v>
      </c>
      <c r="C39" s="36">
        <v>40853</v>
      </c>
      <c r="D39" s="117">
        <f>B39-C39</f>
        <v>28757</v>
      </c>
      <c r="F39" s="277"/>
      <c r="G39" s="277"/>
      <c r="H39" s="277"/>
      <c r="I39" s="277"/>
    </row>
    <row r="40" spans="1:9" ht="13.5" thickBot="1" x14ac:dyDescent="0.25">
      <c r="A40" s="124" t="s">
        <v>48</v>
      </c>
      <c r="B40" s="120">
        <f>'1．二次予算クロス集計'!O29</f>
        <v>1000000</v>
      </c>
      <c r="C40" s="120">
        <v>1092764</v>
      </c>
      <c r="D40" s="125">
        <f t="shared" si="1"/>
        <v>-92764</v>
      </c>
      <c r="F40" s="277"/>
      <c r="G40" s="277"/>
      <c r="H40" s="277"/>
      <c r="I40" s="277"/>
    </row>
    <row r="41" spans="1:9" ht="13.5" thickBot="1" x14ac:dyDescent="0.25">
      <c r="F41" s="277"/>
      <c r="G41" s="277"/>
      <c r="H41" s="277"/>
      <c r="I41" s="277"/>
    </row>
    <row r="42" spans="1:9" x14ac:dyDescent="0.2">
      <c r="A42" s="353" t="s">
        <v>85</v>
      </c>
      <c r="B42" s="354"/>
      <c r="C42" s="354"/>
      <c r="D42" s="355"/>
      <c r="F42" s="277"/>
      <c r="G42" s="277"/>
      <c r="H42" s="277"/>
      <c r="I42" s="277"/>
    </row>
    <row r="43" spans="1:9" ht="31.5" customHeight="1" x14ac:dyDescent="0.2">
      <c r="A43" s="123" t="s">
        <v>39</v>
      </c>
      <c r="B43" s="24" t="s">
        <v>78</v>
      </c>
      <c r="C43" s="356" t="s">
        <v>698</v>
      </c>
      <c r="D43" s="352"/>
      <c r="F43" s="277"/>
      <c r="G43" s="277"/>
      <c r="H43" s="277"/>
      <c r="I43" s="277"/>
    </row>
    <row r="44" spans="1:9" x14ac:dyDescent="0.2">
      <c r="A44" s="123" t="s">
        <v>40</v>
      </c>
      <c r="B44" s="24" t="s">
        <v>78</v>
      </c>
      <c r="C44" s="351" t="s">
        <v>699</v>
      </c>
      <c r="D44" s="352"/>
      <c r="F44" s="277"/>
      <c r="G44" s="277"/>
      <c r="H44" s="277"/>
      <c r="I44" s="277"/>
    </row>
    <row r="45" spans="1:9" x14ac:dyDescent="0.2">
      <c r="A45" s="123" t="s">
        <v>41</v>
      </c>
      <c r="B45" s="24" t="s">
        <v>78</v>
      </c>
      <c r="C45" s="351" t="s">
        <v>700</v>
      </c>
      <c r="D45" s="352"/>
      <c r="F45" s="277"/>
      <c r="G45" s="277"/>
      <c r="H45" s="277"/>
      <c r="I45" s="277"/>
    </row>
    <row r="46" spans="1:9" x14ac:dyDescent="0.2">
      <c r="A46" s="123" t="s">
        <v>42</v>
      </c>
      <c r="B46" s="24" t="s">
        <v>86</v>
      </c>
      <c r="C46" s="351" t="s">
        <v>811</v>
      </c>
      <c r="D46" s="352"/>
      <c r="F46" s="277"/>
      <c r="G46" s="277"/>
      <c r="H46" s="277"/>
      <c r="I46" s="277"/>
    </row>
    <row r="47" spans="1:9" x14ac:dyDescent="0.2">
      <c r="A47" s="123" t="s">
        <v>43</v>
      </c>
      <c r="B47" s="24" t="s">
        <v>86</v>
      </c>
      <c r="C47" s="356" t="s">
        <v>797</v>
      </c>
      <c r="D47" s="352"/>
      <c r="F47" s="277"/>
      <c r="G47" s="277"/>
      <c r="H47" s="277"/>
      <c r="I47" s="277"/>
    </row>
    <row r="48" spans="1:9" x14ac:dyDescent="0.2">
      <c r="A48" s="123" t="s">
        <v>44</v>
      </c>
      <c r="B48" s="138" t="s">
        <v>86</v>
      </c>
      <c r="C48" s="351" t="s">
        <v>691</v>
      </c>
      <c r="D48" s="352"/>
    </row>
    <row r="49" spans="1:4" x14ac:dyDescent="0.2">
      <c r="A49" s="123" t="s">
        <v>45</v>
      </c>
      <c r="B49" s="24" t="s">
        <v>81</v>
      </c>
      <c r="C49" s="351" t="s">
        <v>697</v>
      </c>
      <c r="D49" s="352"/>
    </row>
    <row r="50" spans="1:4" x14ac:dyDescent="0.2">
      <c r="A50" s="123" t="s">
        <v>46</v>
      </c>
      <c r="B50" s="24" t="s">
        <v>80</v>
      </c>
      <c r="C50" s="351"/>
      <c r="D50" s="352"/>
    </row>
    <row r="51" spans="1:4" x14ac:dyDescent="0.2">
      <c r="A51" s="123" t="s">
        <v>759</v>
      </c>
      <c r="B51" s="24" t="s">
        <v>78</v>
      </c>
      <c r="C51" s="351" t="s">
        <v>761</v>
      </c>
      <c r="D51" s="352"/>
    </row>
    <row r="52" spans="1:4" x14ac:dyDescent="0.2">
      <c r="A52" s="123" t="s">
        <v>47</v>
      </c>
      <c r="B52" s="24" t="s">
        <v>78</v>
      </c>
      <c r="C52" s="351" t="s">
        <v>689</v>
      </c>
      <c r="D52" s="352"/>
    </row>
    <row r="53" spans="1:4" ht="13.5" thickBot="1" x14ac:dyDescent="0.25">
      <c r="A53" s="124" t="s">
        <v>48</v>
      </c>
      <c r="B53" s="122" t="s">
        <v>81</v>
      </c>
      <c r="C53" s="357" t="s">
        <v>690</v>
      </c>
      <c r="D53" s="358"/>
    </row>
  </sheetData>
  <mergeCells count="21">
    <mergeCell ref="C52:D52"/>
    <mergeCell ref="C53:D53"/>
    <mergeCell ref="C46:D46"/>
    <mergeCell ref="C47:D47"/>
    <mergeCell ref="C48:D48"/>
    <mergeCell ref="C49:D49"/>
    <mergeCell ref="C50:D50"/>
    <mergeCell ref="C51:D51"/>
    <mergeCell ref="C43:D43"/>
    <mergeCell ref="C44:D44"/>
    <mergeCell ref="C45:D45"/>
    <mergeCell ref="C20:D20"/>
    <mergeCell ref="C25:D25"/>
    <mergeCell ref="A15:D15"/>
    <mergeCell ref="C21:D21"/>
    <mergeCell ref="C22:D22"/>
    <mergeCell ref="A42:D42"/>
    <mergeCell ref="C16:D16"/>
    <mergeCell ref="C17:D17"/>
    <mergeCell ref="C18:D18"/>
    <mergeCell ref="C19:D19"/>
  </mergeCells>
  <phoneticPr fontId="2"/>
  <pageMargins left="0.7" right="0.7" top="0.75" bottom="0.75" header="0.3" footer="0.3"/>
  <pageSetup paperSize="9" scale="70" fitToWidth="0" fitToHeight="0" orientation="landscape" r:id="rId1"/>
  <headerFooter>
    <oddHeader>&amp;L&amp;16 3.前年度決算との比較</oddHeader>
  </headerFooter>
  <rowBreaks count="2" manualBreakCount="2">
    <brk id="26" max="16383" man="1"/>
    <brk id="5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4"/>
  <sheetViews>
    <sheetView showWhiteSpace="0" view="pageLayout" topLeftCell="A52" zoomScale="79" zoomScaleNormal="90" zoomScalePageLayoutView="79" workbookViewId="0">
      <selection activeCell="C43" sqref="C43:D43"/>
    </sheetView>
  </sheetViews>
  <sheetFormatPr defaultRowHeight="13" x14ac:dyDescent="0.2"/>
  <cols>
    <col min="1" max="1" width="69.26953125" bestFit="1" customWidth="1"/>
    <col min="2" max="3" width="20" bestFit="1" customWidth="1"/>
    <col min="4" max="4" width="49.08984375" customWidth="1"/>
  </cols>
  <sheetData>
    <row r="1" spans="1:4" ht="16.5" x14ac:dyDescent="0.2">
      <c r="A1" s="64" t="s">
        <v>12</v>
      </c>
    </row>
    <row r="2" spans="1:4" x14ac:dyDescent="0.2">
      <c r="A2" t="s">
        <v>660</v>
      </c>
    </row>
    <row r="3" spans="1:4" x14ac:dyDescent="0.2">
      <c r="A3" s="250" t="s">
        <v>13</v>
      </c>
      <c r="B3" s="250" t="s">
        <v>684</v>
      </c>
      <c r="C3" s="250" t="s">
        <v>685</v>
      </c>
      <c r="D3" s="250" t="s">
        <v>686</v>
      </c>
    </row>
    <row r="4" spans="1:4" x14ac:dyDescent="0.2">
      <c r="A4" s="24" t="s">
        <v>61</v>
      </c>
      <c r="B4" s="251">
        <f>'1．二次予算クロス集計'!O4</f>
        <v>2009612</v>
      </c>
      <c r="C4" s="251">
        <v>2009612</v>
      </c>
      <c r="D4" s="36">
        <f>B4-C4</f>
        <v>0</v>
      </c>
    </row>
    <row r="5" spans="1:4" x14ac:dyDescent="0.2">
      <c r="A5" s="24" t="s">
        <v>29</v>
      </c>
      <c r="B5" s="36">
        <f>'1．二次予算クロス集計'!O5</f>
        <v>86</v>
      </c>
      <c r="C5" s="36">
        <v>86</v>
      </c>
      <c r="D5" s="36">
        <f t="shared" ref="D5:D11" si="0">B5-C5</f>
        <v>0</v>
      </c>
    </row>
    <row r="6" spans="1:4" x14ac:dyDescent="0.2">
      <c r="A6" s="24" t="s">
        <v>30</v>
      </c>
      <c r="B6" s="36">
        <f>'1．二次予算クロス集計'!O6</f>
        <v>5415950</v>
      </c>
      <c r="C6" s="36">
        <v>5408070</v>
      </c>
      <c r="D6" s="36">
        <f t="shared" si="0"/>
        <v>7880</v>
      </c>
    </row>
    <row r="7" spans="1:4" x14ac:dyDescent="0.2">
      <c r="A7" s="24" t="s">
        <v>75</v>
      </c>
      <c r="B7" s="251">
        <f>'1．二次予算クロス集計'!O7</f>
        <v>1242100</v>
      </c>
      <c r="C7" s="36">
        <v>1199000</v>
      </c>
      <c r="D7" s="36">
        <f t="shared" si="0"/>
        <v>43100</v>
      </c>
    </row>
    <row r="8" spans="1:4" x14ac:dyDescent="0.2">
      <c r="A8" s="24" t="s">
        <v>32</v>
      </c>
      <c r="B8" s="251">
        <f>'1．二次予算クロス集計'!O8</f>
        <v>1883500</v>
      </c>
      <c r="C8" s="36">
        <v>2075000</v>
      </c>
      <c r="D8" s="36">
        <f t="shared" si="0"/>
        <v>-191500</v>
      </c>
    </row>
    <row r="9" spans="1:4" x14ac:dyDescent="0.2">
      <c r="A9" s="24" t="s">
        <v>63</v>
      </c>
      <c r="B9" s="36">
        <f>'1．二次予算クロス集計'!O9</f>
        <v>1000000</v>
      </c>
      <c r="C9" s="36">
        <v>1000000</v>
      </c>
      <c r="D9" s="252">
        <f t="shared" si="0"/>
        <v>0</v>
      </c>
    </row>
    <row r="10" spans="1:4" x14ac:dyDescent="0.2">
      <c r="A10" s="24" t="s">
        <v>76</v>
      </c>
      <c r="B10" s="36">
        <f>'1．二次予算クロス集計'!O10</f>
        <v>200000</v>
      </c>
      <c r="C10" s="36">
        <v>500000</v>
      </c>
      <c r="D10" s="252">
        <f t="shared" si="0"/>
        <v>-300000</v>
      </c>
    </row>
    <row r="11" spans="1:4" x14ac:dyDescent="0.2">
      <c r="A11" s="24" t="s">
        <v>744</v>
      </c>
      <c r="B11" s="36">
        <f>'1．二次予算クロス集計'!O11</f>
        <v>610000</v>
      </c>
      <c r="C11" s="36">
        <v>0</v>
      </c>
      <c r="D11" s="252">
        <f t="shared" si="0"/>
        <v>610000</v>
      </c>
    </row>
    <row r="12" spans="1:4" x14ac:dyDescent="0.2">
      <c r="A12" s="24" t="s">
        <v>88</v>
      </c>
      <c r="B12" s="36">
        <f>'1．二次予算クロス集計'!O12</f>
        <v>78500</v>
      </c>
      <c r="C12" s="36">
        <v>90000</v>
      </c>
      <c r="D12" s="252">
        <f>B12-C12</f>
        <v>-11500</v>
      </c>
    </row>
    <row r="13" spans="1:4" x14ac:dyDescent="0.2">
      <c r="A13" s="24" t="s">
        <v>802</v>
      </c>
      <c r="B13" s="36">
        <v>1</v>
      </c>
      <c r="C13" s="36">
        <v>0</v>
      </c>
      <c r="D13" s="252">
        <f>B13-C13</f>
        <v>1</v>
      </c>
    </row>
    <row r="15" spans="1:4" x14ac:dyDescent="0.2">
      <c r="A15" s="364" t="s">
        <v>77</v>
      </c>
      <c r="B15" s="365"/>
      <c r="C15" s="365"/>
      <c r="D15" s="366"/>
    </row>
    <row r="16" spans="1:4" x14ac:dyDescent="0.2">
      <c r="A16" s="24" t="s">
        <v>61</v>
      </c>
      <c r="B16" s="253" t="s">
        <v>80</v>
      </c>
      <c r="C16" s="351"/>
      <c r="D16" s="359"/>
    </row>
    <row r="17" spans="1:4" x14ac:dyDescent="0.2">
      <c r="A17" s="24" t="s">
        <v>29</v>
      </c>
      <c r="B17" s="24" t="s">
        <v>80</v>
      </c>
      <c r="C17" s="351"/>
      <c r="D17" s="359"/>
    </row>
    <row r="18" spans="1:4" x14ac:dyDescent="0.2">
      <c r="A18" s="24" t="s">
        <v>30</v>
      </c>
      <c r="B18" s="24" t="s">
        <v>86</v>
      </c>
      <c r="C18" s="351" t="s">
        <v>794</v>
      </c>
      <c r="D18" s="359"/>
    </row>
    <row r="19" spans="1:4" x14ac:dyDescent="0.2">
      <c r="A19" s="24" t="s">
        <v>75</v>
      </c>
      <c r="B19" s="253" t="s">
        <v>86</v>
      </c>
      <c r="C19" s="351" t="s">
        <v>820</v>
      </c>
      <c r="D19" s="359"/>
    </row>
    <row r="20" spans="1:4" x14ac:dyDescent="0.2">
      <c r="A20" s="24" t="s">
        <v>32</v>
      </c>
      <c r="B20" s="253" t="s">
        <v>81</v>
      </c>
      <c r="C20" s="351" t="s">
        <v>795</v>
      </c>
      <c r="D20" s="359"/>
    </row>
    <row r="21" spans="1:4" x14ac:dyDescent="0.2">
      <c r="A21" s="24" t="s">
        <v>63</v>
      </c>
      <c r="B21" s="253" t="s">
        <v>80</v>
      </c>
      <c r="C21" s="351"/>
      <c r="D21" s="359"/>
    </row>
    <row r="22" spans="1:4" x14ac:dyDescent="0.2">
      <c r="A22" s="24" t="s">
        <v>76</v>
      </c>
      <c r="B22" s="24" t="s">
        <v>661</v>
      </c>
      <c r="C22" s="351" t="s">
        <v>812</v>
      </c>
      <c r="D22" s="359"/>
    </row>
    <row r="23" spans="1:4" x14ac:dyDescent="0.2">
      <c r="A23" s="256" t="s">
        <v>743</v>
      </c>
      <c r="B23" s="24" t="s">
        <v>78</v>
      </c>
      <c r="C23" s="271" t="s">
        <v>750</v>
      </c>
      <c r="D23" s="272"/>
    </row>
    <row r="24" spans="1:4" x14ac:dyDescent="0.2">
      <c r="A24" s="256" t="s">
        <v>88</v>
      </c>
      <c r="B24" s="24" t="s">
        <v>661</v>
      </c>
      <c r="C24" s="351" t="s">
        <v>687</v>
      </c>
      <c r="D24" s="359"/>
    </row>
    <row r="25" spans="1:4" x14ac:dyDescent="0.2">
      <c r="A25" s="256" t="s">
        <v>802</v>
      </c>
      <c r="B25" s="24" t="s">
        <v>86</v>
      </c>
      <c r="C25" s="351" t="s">
        <v>805</v>
      </c>
      <c r="D25" s="359"/>
    </row>
    <row r="27" spans="1:4" ht="16.5" x14ac:dyDescent="0.2">
      <c r="A27" s="64" t="s">
        <v>683</v>
      </c>
    </row>
    <row r="28" spans="1:4" x14ac:dyDescent="0.2">
      <c r="A28" s="250" t="s">
        <v>13</v>
      </c>
      <c r="B28" s="250" t="s">
        <v>684</v>
      </c>
      <c r="C28" s="250" t="s">
        <v>685</v>
      </c>
      <c r="D28" s="250" t="s">
        <v>688</v>
      </c>
    </row>
    <row r="29" spans="1:4" x14ac:dyDescent="0.2">
      <c r="A29" s="254" t="s">
        <v>39</v>
      </c>
      <c r="B29" s="36">
        <f>'1．二次予算クロス集計'!O19</f>
        <v>1288629</v>
      </c>
      <c r="C29" s="36">
        <v>1025752</v>
      </c>
      <c r="D29" s="36">
        <f>B29-C29</f>
        <v>262877</v>
      </c>
    </row>
    <row r="30" spans="1:4" x14ac:dyDescent="0.2">
      <c r="A30" s="254" t="s">
        <v>40</v>
      </c>
      <c r="B30" s="36">
        <f>'1．二次予算クロス集計'!O20</f>
        <v>109676</v>
      </c>
      <c r="C30" s="36">
        <v>91596</v>
      </c>
      <c r="D30" s="36">
        <f t="shared" ref="D30:D38" si="1">B30-C30</f>
        <v>18080</v>
      </c>
    </row>
    <row r="31" spans="1:4" x14ac:dyDescent="0.2">
      <c r="A31" s="254" t="s">
        <v>41</v>
      </c>
      <c r="B31" s="36">
        <f>'1．二次予算クロス集計'!O21</f>
        <v>170362</v>
      </c>
      <c r="C31" s="36">
        <v>192212</v>
      </c>
      <c r="D31" s="36">
        <f t="shared" si="1"/>
        <v>-21850</v>
      </c>
    </row>
    <row r="32" spans="1:4" x14ac:dyDescent="0.2">
      <c r="A32" s="254" t="s">
        <v>42</v>
      </c>
      <c r="B32" s="36">
        <f>'1．二次予算クロス集計'!O22</f>
        <v>1992338</v>
      </c>
      <c r="C32" s="36">
        <v>1958238</v>
      </c>
      <c r="D32" s="36">
        <f t="shared" si="1"/>
        <v>34100</v>
      </c>
    </row>
    <row r="33" spans="1:4" x14ac:dyDescent="0.2">
      <c r="A33" s="254" t="s">
        <v>43</v>
      </c>
      <c r="B33" s="36">
        <f>'1．二次予算クロス集計'!O23</f>
        <v>689104.4</v>
      </c>
      <c r="C33" s="36">
        <v>667764</v>
      </c>
      <c r="D33" s="36">
        <f t="shared" si="1"/>
        <v>21340.400000000023</v>
      </c>
    </row>
    <row r="34" spans="1:4" x14ac:dyDescent="0.2">
      <c r="A34" s="254" t="s">
        <v>44</v>
      </c>
      <c r="B34" s="36">
        <f>'1．二次予算クロス集計'!O24</f>
        <v>4381142</v>
      </c>
      <c r="C34" s="36">
        <v>4349474</v>
      </c>
      <c r="D34" s="36">
        <f t="shared" si="1"/>
        <v>31668</v>
      </c>
    </row>
    <row r="35" spans="1:4" x14ac:dyDescent="0.2">
      <c r="A35" s="254" t="s">
        <v>45</v>
      </c>
      <c r="B35" s="36">
        <f>'1．二次予算クロス集計'!O25</f>
        <v>830636</v>
      </c>
      <c r="C35" s="36">
        <v>832796</v>
      </c>
      <c r="D35" s="36">
        <f t="shared" si="1"/>
        <v>-2160</v>
      </c>
    </row>
    <row r="36" spans="1:4" x14ac:dyDescent="0.2">
      <c r="A36" s="254" t="s">
        <v>46</v>
      </c>
      <c r="B36" s="36">
        <f>'1．二次予算クロス集計'!O26</f>
        <v>106445</v>
      </c>
      <c r="C36" s="36">
        <v>106445</v>
      </c>
      <c r="D36" s="252">
        <f>B36-C36</f>
        <v>0</v>
      </c>
    </row>
    <row r="37" spans="1:4" x14ac:dyDescent="0.2">
      <c r="A37" s="254" t="s">
        <v>759</v>
      </c>
      <c r="B37" s="36">
        <v>286368</v>
      </c>
      <c r="C37" s="36">
        <v>0</v>
      </c>
      <c r="D37" s="252">
        <f>B37-C37</f>
        <v>286368</v>
      </c>
    </row>
    <row r="38" spans="1:4" x14ac:dyDescent="0.2">
      <c r="A38" s="254" t="s">
        <v>47</v>
      </c>
      <c r="B38" s="36">
        <f>'1．二次予算クロス集計'!O28</f>
        <v>69610</v>
      </c>
      <c r="C38" s="36">
        <v>68670</v>
      </c>
      <c r="D38" s="36">
        <f t="shared" si="1"/>
        <v>940</v>
      </c>
    </row>
    <row r="39" spans="1:4" x14ac:dyDescent="0.2">
      <c r="A39" s="254" t="s">
        <v>48</v>
      </c>
      <c r="B39" s="36">
        <f>'1．二次予算クロス集計'!O29</f>
        <v>1000000</v>
      </c>
      <c r="C39">
        <v>1000000</v>
      </c>
      <c r="D39" s="36">
        <f>B39-C39</f>
        <v>0</v>
      </c>
    </row>
    <row r="40" spans="1:4" x14ac:dyDescent="0.2">
      <c r="A40" s="254" t="s">
        <v>752</v>
      </c>
      <c r="B40" s="36">
        <f>'1．二次予算クロス集計'!O30</f>
        <v>1515439</v>
      </c>
      <c r="C40" s="36">
        <v>1988821</v>
      </c>
      <c r="D40" s="36">
        <f>B40-C40</f>
        <v>-473382</v>
      </c>
    </row>
    <row r="42" spans="1:4" x14ac:dyDescent="0.2">
      <c r="A42" s="367" t="s">
        <v>85</v>
      </c>
      <c r="B42" s="368"/>
      <c r="C42" s="368"/>
      <c r="D42" s="369"/>
    </row>
    <row r="43" spans="1:4" x14ac:dyDescent="0.2">
      <c r="A43" s="254" t="s">
        <v>39</v>
      </c>
      <c r="B43" s="24" t="s">
        <v>78</v>
      </c>
      <c r="C43" s="370" t="s">
        <v>731</v>
      </c>
      <c r="D43" s="361"/>
    </row>
    <row r="44" spans="1:4" x14ac:dyDescent="0.2">
      <c r="A44" s="254" t="s">
        <v>40</v>
      </c>
      <c r="B44" s="24" t="s">
        <v>78</v>
      </c>
      <c r="C44" s="360" t="s">
        <v>694</v>
      </c>
      <c r="D44" s="361"/>
    </row>
    <row r="45" spans="1:4" x14ac:dyDescent="0.2">
      <c r="A45" s="254" t="s">
        <v>41</v>
      </c>
      <c r="B45" s="24" t="s">
        <v>661</v>
      </c>
      <c r="C45" s="362" t="s">
        <v>693</v>
      </c>
      <c r="D45" s="363"/>
    </row>
    <row r="46" spans="1:4" x14ac:dyDescent="0.2">
      <c r="A46" s="254" t="s">
        <v>42</v>
      </c>
      <c r="B46" s="24" t="s">
        <v>86</v>
      </c>
      <c r="C46" s="360" t="s">
        <v>813</v>
      </c>
      <c r="D46" s="361"/>
    </row>
    <row r="47" spans="1:4" x14ac:dyDescent="0.2">
      <c r="A47" s="254" t="s">
        <v>43</v>
      </c>
      <c r="B47" s="24" t="s">
        <v>86</v>
      </c>
      <c r="C47" s="356" t="s">
        <v>692</v>
      </c>
      <c r="D47" s="359"/>
    </row>
    <row r="48" spans="1:4" x14ac:dyDescent="0.2">
      <c r="A48" s="254" t="s">
        <v>44</v>
      </c>
      <c r="B48" s="24" t="s">
        <v>86</v>
      </c>
      <c r="C48" s="351" t="s">
        <v>814</v>
      </c>
      <c r="D48" s="359"/>
    </row>
    <row r="49" spans="1:4" x14ac:dyDescent="0.2">
      <c r="A49" s="254" t="s">
        <v>45</v>
      </c>
      <c r="B49" s="24" t="s">
        <v>81</v>
      </c>
      <c r="C49" s="351" t="s">
        <v>695</v>
      </c>
      <c r="D49" s="359"/>
    </row>
    <row r="50" spans="1:4" x14ac:dyDescent="0.2">
      <c r="A50" s="254" t="s">
        <v>46</v>
      </c>
      <c r="B50" s="24" t="s">
        <v>80</v>
      </c>
      <c r="C50" s="351"/>
      <c r="D50" s="359"/>
    </row>
    <row r="51" spans="1:4" x14ac:dyDescent="0.2">
      <c r="A51" s="254" t="s">
        <v>759</v>
      </c>
      <c r="B51" s="24" t="s">
        <v>78</v>
      </c>
      <c r="C51" s="273" t="s">
        <v>763</v>
      </c>
      <c r="D51" s="274"/>
    </row>
    <row r="52" spans="1:4" x14ac:dyDescent="0.2">
      <c r="A52" s="254" t="s">
        <v>47</v>
      </c>
      <c r="B52" s="24" t="s">
        <v>86</v>
      </c>
      <c r="C52" s="351" t="s">
        <v>696</v>
      </c>
      <c r="D52" s="359"/>
    </row>
    <row r="53" spans="1:4" x14ac:dyDescent="0.2">
      <c r="A53" s="254" t="s">
        <v>48</v>
      </c>
      <c r="B53" s="24" t="s">
        <v>80</v>
      </c>
      <c r="C53" s="351"/>
      <c r="D53" s="359"/>
    </row>
    <row r="54" spans="1:4" x14ac:dyDescent="0.2">
      <c r="A54" s="254" t="s">
        <v>752</v>
      </c>
      <c r="B54" s="24" t="s">
        <v>81</v>
      </c>
      <c r="C54" s="351" t="s">
        <v>755</v>
      </c>
      <c r="D54" s="359"/>
    </row>
  </sheetData>
  <mergeCells count="22">
    <mergeCell ref="C45:D45"/>
    <mergeCell ref="A15:D15"/>
    <mergeCell ref="C16:D16"/>
    <mergeCell ref="C17:D17"/>
    <mergeCell ref="C18:D18"/>
    <mergeCell ref="C19:D19"/>
    <mergeCell ref="C20:D20"/>
    <mergeCell ref="C21:D21"/>
    <mergeCell ref="C22:D22"/>
    <mergeCell ref="A42:D42"/>
    <mergeCell ref="C43:D43"/>
    <mergeCell ref="C44:D44"/>
    <mergeCell ref="C24:D24"/>
    <mergeCell ref="C25:D25"/>
    <mergeCell ref="C54:D54"/>
    <mergeCell ref="C52:D52"/>
    <mergeCell ref="C53:D53"/>
    <mergeCell ref="C46:D46"/>
    <mergeCell ref="C47:D47"/>
    <mergeCell ref="C48:D48"/>
    <mergeCell ref="C49:D49"/>
    <mergeCell ref="C50:D50"/>
  </mergeCells>
  <phoneticPr fontId="2"/>
  <pageMargins left="0.7" right="0.7" top="0.75" bottom="0.75" header="0.3" footer="0.3"/>
  <pageSetup paperSize="9" scale="58" orientation="portrait" r:id="rId1"/>
  <headerFooter>
    <oddHeader>&amp;L4.一次予算との比較</oddHeader>
  </headerFooter>
  <rowBreaks count="1" manualBreakCount="1">
    <brk id="2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22"/>
  <sheetViews>
    <sheetView showWhiteSpace="0" view="pageLayout" zoomScale="81" zoomScaleNormal="70" zoomScaleSheetLayoutView="70" zoomScalePageLayoutView="81" workbookViewId="0"/>
  </sheetViews>
  <sheetFormatPr defaultColWidth="8.90625" defaultRowHeight="13" x14ac:dyDescent="0.2"/>
  <cols>
    <col min="1" max="1" width="32.90625" customWidth="1"/>
    <col min="2" max="4" width="11.90625" customWidth="1"/>
    <col min="5" max="5" width="12.90625" bestFit="1" customWidth="1"/>
    <col min="6" max="9" width="11.90625" customWidth="1"/>
    <col min="10" max="10" width="10.08984375" customWidth="1"/>
    <col min="11" max="11" width="12.08984375" customWidth="1"/>
    <col min="12" max="12" width="9.26953125" customWidth="1"/>
    <col min="13" max="13" width="8.90625" customWidth="1"/>
    <col min="14" max="14" width="12.6328125" customWidth="1"/>
    <col min="15" max="15" width="11.90625" bestFit="1" customWidth="1"/>
  </cols>
  <sheetData>
    <row r="1" spans="1:15" ht="17" thickBot="1" x14ac:dyDescent="0.25">
      <c r="A1" s="64" t="s">
        <v>659</v>
      </c>
    </row>
    <row r="2" spans="1:15" ht="40" thickTop="1" thickBot="1" x14ac:dyDescent="0.25">
      <c r="A2" s="3" t="s">
        <v>13</v>
      </c>
      <c r="B2" s="3" t="s">
        <v>14</v>
      </c>
      <c r="C2" s="17" t="s">
        <v>87</v>
      </c>
      <c r="D2" s="17" t="s">
        <v>16</v>
      </c>
      <c r="E2" s="17" t="s">
        <v>17</v>
      </c>
      <c r="F2" s="3" t="s">
        <v>18</v>
      </c>
      <c r="G2" s="3" t="s">
        <v>19</v>
      </c>
      <c r="H2" s="17" t="s">
        <v>20</v>
      </c>
      <c r="I2" s="3" t="s">
        <v>21</v>
      </c>
      <c r="J2" s="3" t="s">
        <v>22</v>
      </c>
      <c r="K2" s="17" t="s">
        <v>23</v>
      </c>
      <c r="L2" s="17" t="s">
        <v>24</v>
      </c>
      <c r="M2" s="17" t="s">
        <v>25</v>
      </c>
      <c r="N2" s="17" t="s">
        <v>26</v>
      </c>
      <c r="O2" s="3" t="s">
        <v>27</v>
      </c>
    </row>
    <row r="3" spans="1:15" ht="13.5" thickTop="1" x14ac:dyDescent="0.2">
      <c r="A3" s="6" t="s">
        <v>28</v>
      </c>
      <c r="B3" s="37">
        <v>0</v>
      </c>
      <c r="C3" s="37">
        <v>0</v>
      </c>
      <c r="D3" s="37">
        <v>0</v>
      </c>
      <c r="E3" s="37">
        <v>0</v>
      </c>
      <c r="F3" s="8">
        <f>'2．前年度決算クロス集計'!E24</f>
        <v>2009612</v>
      </c>
      <c r="G3" s="37">
        <v>0</v>
      </c>
      <c r="H3" s="37">
        <v>0</v>
      </c>
      <c r="I3" s="37">
        <v>0</v>
      </c>
      <c r="J3" s="37">
        <v>0</v>
      </c>
      <c r="K3" s="37">
        <v>0</v>
      </c>
      <c r="L3" s="37">
        <v>0</v>
      </c>
      <c r="M3" s="37">
        <v>0</v>
      </c>
      <c r="N3" s="37">
        <v>0</v>
      </c>
      <c r="O3" s="8">
        <f t="shared" ref="O3:O9" si="0">SUM(B3:N3)</f>
        <v>2009612</v>
      </c>
    </row>
    <row r="4" spans="1:15" x14ac:dyDescent="0.2">
      <c r="A4" s="10" t="s">
        <v>29</v>
      </c>
      <c r="B4" s="37">
        <v>0</v>
      </c>
      <c r="C4" s="37">
        <v>0</v>
      </c>
      <c r="D4" s="37">
        <v>0</v>
      </c>
      <c r="E4" s="37">
        <v>0</v>
      </c>
      <c r="F4" s="9">
        <v>86</v>
      </c>
      <c r="G4" s="37">
        <v>0</v>
      </c>
      <c r="H4" s="37">
        <v>0</v>
      </c>
      <c r="I4" s="37">
        <v>0</v>
      </c>
      <c r="J4" s="37">
        <v>0</v>
      </c>
      <c r="K4" s="37">
        <v>0</v>
      </c>
      <c r="L4" s="37">
        <v>0</v>
      </c>
      <c r="M4" s="37">
        <v>0</v>
      </c>
      <c r="N4" s="37">
        <v>0</v>
      </c>
      <c r="O4" s="8">
        <f t="shared" si="0"/>
        <v>86</v>
      </c>
    </row>
    <row r="5" spans="1:15" x14ac:dyDescent="0.2">
      <c r="A5" s="10" t="s">
        <v>30</v>
      </c>
      <c r="B5" s="37">
        <v>0</v>
      </c>
      <c r="C5" s="37">
        <v>0</v>
      </c>
      <c r="D5" s="37">
        <v>0</v>
      </c>
      <c r="E5" s="37">
        <v>0</v>
      </c>
      <c r="F5" s="9">
        <v>5415950</v>
      </c>
      <c r="G5" s="37">
        <v>0</v>
      </c>
      <c r="H5" s="37">
        <v>0</v>
      </c>
      <c r="I5" s="37">
        <v>0</v>
      </c>
      <c r="J5" s="37">
        <v>0</v>
      </c>
      <c r="K5" s="37">
        <v>0</v>
      </c>
      <c r="L5" s="37">
        <v>0</v>
      </c>
      <c r="M5" s="37">
        <v>0</v>
      </c>
      <c r="N5" s="37">
        <v>0</v>
      </c>
      <c r="O5" s="8">
        <f t="shared" si="0"/>
        <v>5415950</v>
      </c>
    </row>
    <row r="6" spans="1:15" x14ac:dyDescent="0.2">
      <c r="A6" s="10" t="s">
        <v>31</v>
      </c>
      <c r="B6" s="37">
        <v>0</v>
      </c>
      <c r="C6" s="37">
        <v>0</v>
      </c>
      <c r="D6" s="37">
        <v>0</v>
      </c>
      <c r="E6" s="37">
        <v>0</v>
      </c>
      <c r="F6" s="28">
        <v>0</v>
      </c>
      <c r="G6" s="37">
        <v>0</v>
      </c>
      <c r="H6" s="37">
        <v>0</v>
      </c>
      <c r="I6" s="38">
        <v>1242100</v>
      </c>
      <c r="J6" s="37">
        <v>0</v>
      </c>
      <c r="K6" s="37">
        <v>0</v>
      </c>
      <c r="L6" s="37">
        <v>0</v>
      </c>
      <c r="M6" s="7">
        <v>0</v>
      </c>
      <c r="N6" s="37">
        <v>0</v>
      </c>
      <c r="O6" s="8">
        <f t="shared" si="0"/>
        <v>1242100</v>
      </c>
    </row>
    <row r="7" spans="1:15" x14ac:dyDescent="0.2">
      <c r="A7" s="10" t="s">
        <v>32</v>
      </c>
      <c r="B7" s="37">
        <v>0</v>
      </c>
      <c r="C7" s="37">
        <v>0</v>
      </c>
      <c r="D7" s="37">
        <v>0</v>
      </c>
      <c r="E7" s="37">
        <v>0</v>
      </c>
      <c r="F7" s="28">
        <v>0</v>
      </c>
      <c r="G7" s="37">
        <v>0</v>
      </c>
      <c r="H7" s="37">
        <v>0</v>
      </c>
      <c r="I7" s="39">
        <v>1833500</v>
      </c>
      <c r="J7" s="37">
        <v>0</v>
      </c>
      <c r="K7" s="37">
        <v>0</v>
      </c>
      <c r="L7" s="37">
        <v>0</v>
      </c>
      <c r="M7" s="7">
        <v>0</v>
      </c>
      <c r="N7" s="37">
        <v>0</v>
      </c>
      <c r="O7" s="8">
        <f t="shared" si="0"/>
        <v>1833500</v>
      </c>
    </row>
    <row r="8" spans="1:15" x14ac:dyDescent="0.2">
      <c r="A8" s="10" t="s">
        <v>749</v>
      </c>
      <c r="B8" s="37">
        <v>0</v>
      </c>
      <c r="C8" s="37">
        <v>0</v>
      </c>
      <c r="D8" s="37">
        <v>0</v>
      </c>
      <c r="E8" s="37">
        <v>0</v>
      </c>
      <c r="F8" s="9">
        <v>1000000</v>
      </c>
      <c r="G8" s="37">
        <v>0</v>
      </c>
      <c r="H8" s="37">
        <v>0</v>
      </c>
      <c r="I8" s="28">
        <v>0</v>
      </c>
      <c r="J8" s="37">
        <v>0</v>
      </c>
      <c r="K8" s="37">
        <v>0</v>
      </c>
      <c r="L8" s="37">
        <v>0</v>
      </c>
      <c r="M8" s="7">
        <v>0</v>
      </c>
      <c r="N8" s="37">
        <v>0</v>
      </c>
      <c r="O8" s="8">
        <f t="shared" si="0"/>
        <v>1000000</v>
      </c>
    </row>
    <row r="9" spans="1:15" x14ac:dyDescent="0.2">
      <c r="A9" s="79" t="s">
        <v>762</v>
      </c>
      <c r="B9" s="81">
        <v>0</v>
      </c>
      <c r="C9" s="81">
        <v>0</v>
      </c>
      <c r="D9" s="81">
        <v>0</v>
      </c>
      <c r="E9" s="81">
        <v>0</v>
      </c>
      <c r="F9" s="80">
        <v>200000</v>
      </c>
      <c r="G9" s="81">
        <v>0</v>
      </c>
      <c r="H9" s="81">
        <v>0</v>
      </c>
      <c r="I9" s="81">
        <v>0</v>
      </c>
      <c r="J9" s="81">
        <v>0</v>
      </c>
      <c r="K9" s="81">
        <v>0</v>
      </c>
      <c r="L9" s="81">
        <v>0</v>
      </c>
      <c r="M9" s="82">
        <v>0</v>
      </c>
      <c r="N9" s="81">
        <v>0</v>
      </c>
      <c r="O9" s="8">
        <f t="shared" si="0"/>
        <v>200000</v>
      </c>
    </row>
    <row r="10" spans="1:15" x14ac:dyDescent="0.2">
      <c r="A10" s="79" t="s">
        <v>743</v>
      </c>
      <c r="B10" s="81">
        <v>0</v>
      </c>
      <c r="C10" s="81">
        <v>0</v>
      </c>
      <c r="D10" s="81">
        <v>0</v>
      </c>
      <c r="E10" s="81">
        <v>610000</v>
      </c>
      <c r="F10" s="80">
        <v>0</v>
      </c>
      <c r="G10" s="81">
        <v>0</v>
      </c>
      <c r="H10" s="81">
        <v>0</v>
      </c>
      <c r="I10" s="81">
        <v>0</v>
      </c>
      <c r="J10" s="81">
        <v>0</v>
      </c>
      <c r="K10" s="81">
        <v>0</v>
      </c>
      <c r="L10" s="81">
        <v>0</v>
      </c>
      <c r="M10" s="82">
        <v>0</v>
      </c>
      <c r="N10" s="81">
        <v>0</v>
      </c>
      <c r="O10" s="8">
        <f t="shared" ref="O10" si="1">SUM(B10:N10)</f>
        <v>610000</v>
      </c>
    </row>
    <row r="11" spans="1:15" x14ac:dyDescent="0.2">
      <c r="A11" s="79" t="s">
        <v>33</v>
      </c>
      <c r="B11" s="81">
        <v>0</v>
      </c>
      <c r="C11" s="81">
        <v>0</v>
      </c>
      <c r="D11" s="81">
        <v>0</v>
      </c>
      <c r="E11" s="81">
        <v>0</v>
      </c>
      <c r="F11" s="80">
        <v>0</v>
      </c>
      <c r="G11" s="81">
        <v>0</v>
      </c>
      <c r="H11" s="81">
        <v>0</v>
      </c>
      <c r="I11" s="81">
        <v>0</v>
      </c>
      <c r="J11" s="81">
        <v>78000</v>
      </c>
      <c r="K11" s="81">
        <v>0</v>
      </c>
      <c r="L11" s="81">
        <v>0</v>
      </c>
      <c r="M11" s="82">
        <v>0</v>
      </c>
      <c r="N11" s="81">
        <v>0</v>
      </c>
      <c r="O11" s="291">
        <f>SUM(B11:N11)</f>
        <v>78000</v>
      </c>
    </row>
    <row r="12" spans="1:15" ht="13.5" thickBot="1" x14ac:dyDescent="0.25">
      <c r="A12" s="12" t="s">
        <v>802</v>
      </c>
      <c r="B12" s="30">
        <v>0</v>
      </c>
      <c r="C12" s="30">
        <v>0</v>
      </c>
      <c r="D12" s="30">
        <v>0</v>
      </c>
      <c r="E12" s="30">
        <v>0</v>
      </c>
      <c r="F12" s="30">
        <v>1</v>
      </c>
      <c r="G12" s="30">
        <v>0</v>
      </c>
      <c r="H12" s="30">
        <v>0</v>
      </c>
      <c r="I12" s="30">
        <v>0</v>
      </c>
      <c r="J12" s="30">
        <v>0</v>
      </c>
      <c r="K12" s="30">
        <v>0</v>
      </c>
      <c r="L12" s="30">
        <v>0</v>
      </c>
      <c r="M12" s="30">
        <v>0</v>
      </c>
      <c r="N12" s="30">
        <v>0</v>
      </c>
      <c r="O12" s="97">
        <f>SUM(B12:N12)</f>
        <v>1</v>
      </c>
    </row>
    <row r="13" spans="1:15" ht="14" thickTop="1" thickBot="1" x14ac:dyDescent="0.25">
      <c r="A13" s="20" t="s">
        <v>34</v>
      </c>
      <c r="B13" s="40">
        <f t="shared" ref="B13:O13" si="2">SUM(B3:B12)</f>
        <v>0</v>
      </c>
      <c r="C13" s="40">
        <f t="shared" si="2"/>
        <v>0</v>
      </c>
      <c r="D13" s="40">
        <f t="shared" si="2"/>
        <v>0</v>
      </c>
      <c r="E13" s="40">
        <f t="shared" si="2"/>
        <v>610000</v>
      </c>
      <c r="F13" s="40">
        <f t="shared" si="2"/>
        <v>8625649</v>
      </c>
      <c r="G13" s="40">
        <f t="shared" si="2"/>
        <v>0</v>
      </c>
      <c r="H13" s="40">
        <f t="shared" si="2"/>
        <v>0</v>
      </c>
      <c r="I13" s="40">
        <f t="shared" si="2"/>
        <v>3075600</v>
      </c>
      <c r="J13" s="40">
        <f t="shared" si="2"/>
        <v>78000</v>
      </c>
      <c r="K13" s="40">
        <f t="shared" si="2"/>
        <v>0</v>
      </c>
      <c r="L13" s="40">
        <f t="shared" si="2"/>
        <v>0</v>
      </c>
      <c r="M13" s="40">
        <f t="shared" si="2"/>
        <v>0</v>
      </c>
      <c r="N13" s="40">
        <f t="shared" si="2"/>
        <v>0</v>
      </c>
      <c r="O13" s="40">
        <f t="shared" si="2"/>
        <v>12389249</v>
      </c>
    </row>
    <row r="14" spans="1:15" ht="13.5" thickTop="1" x14ac:dyDescent="0.2"/>
    <row r="16" spans="1:15" x14ac:dyDescent="0.2">
      <c r="A16" s="23" t="s">
        <v>89</v>
      </c>
    </row>
    <row r="17" spans="1:9" x14ac:dyDescent="0.2">
      <c r="A17" t="s">
        <v>90</v>
      </c>
    </row>
    <row r="19" spans="1:9" x14ac:dyDescent="0.2">
      <c r="A19" s="23" t="s">
        <v>91</v>
      </c>
    </row>
    <row r="20" spans="1:9" x14ac:dyDescent="0.2">
      <c r="A20" t="s">
        <v>92</v>
      </c>
    </row>
    <row r="22" spans="1:9" x14ac:dyDescent="0.2">
      <c r="A22" s="23" t="s">
        <v>93</v>
      </c>
    </row>
    <row r="23" spans="1:9" x14ac:dyDescent="0.2">
      <c r="A23" t="s">
        <v>94</v>
      </c>
    </row>
    <row r="24" spans="1:9" x14ac:dyDescent="0.2">
      <c r="A24" t="s">
        <v>796</v>
      </c>
    </row>
    <row r="26" spans="1:9" x14ac:dyDescent="0.2">
      <c r="A26" s="23" t="s">
        <v>95</v>
      </c>
      <c r="H26" s="42"/>
      <c r="I26" s="42"/>
    </row>
    <row r="27" spans="1:9" x14ac:dyDescent="0.2">
      <c r="A27" t="s">
        <v>96</v>
      </c>
      <c r="H27" s="42"/>
      <c r="I27" s="42"/>
    </row>
    <row r="28" spans="1:9" x14ac:dyDescent="0.2">
      <c r="A28" s="41" t="s">
        <v>704</v>
      </c>
      <c r="H28" s="42"/>
      <c r="I28" s="42"/>
    </row>
    <row r="29" spans="1:9" x14ac:dyDescent="0.2">
      <c r="A29" s="41" t="s">
        <v>705</v>
      </c>
      <c r="H29" s="42"/>
      <c r="I29" s="42"/>
    </row>
    <row r="30" spans="1:9" x14ac:dyDescent="0.2">
      <c r="A30" t="s">
        <v>777</v>
      </c>
      <c r="H30" s="42"/>
      <c r="I30" s="42"/>
    </row>
    <row r="31" spans="1:9" x14ac:dyDescent="0.2">
      <c r="A31" t="s">
        <v>717</v>
      </c>
      <c r="H31" s="222"/>
      <c r="I31" s="222"/>
    </row>
    <row r="32" spans="1:9" x14ac:dyDescent="0.2">
      <c r="H32" s="222"/>
      <c r="I32" s="222"/>
    </row>
    <row r="33" spans="1:10" ht="13.5" thickBot="1" x14ac:dyDescent="0.25">
      <c r="A33" s="222" t="s">
        <v>97</v>
      </c>
      <c r="B33" s="222"/>
      <c r="C33" s="222"/>
      <c r="D33" s="222"/>
      <c r="E33" s="222"/>
      <c r="F33" s="222"/>
      <c r="G33" s="222"/>
      <c r="H33" s="222"/>
      <c r="I33" s="222"/>
    </row>
    <row r="34" spans="1:10" x14ac:dyDescent="0.2">
      <c r="A34" s="43" t="s">
        <v>98</v>
      </c>
      <c r="B34" s="378" t="s">
        <v>31</v>
      </c>
      <c r="C34" s="379"/>
      <c r="D34" s="42"/>
      <c r="E34" s="42"/>
      <c r="F34" s="42"/>
      <c r="G34" s="42"/>
      <c r="H34" s="42"/>
      <c r="I34" s="42"/>
    </row>
    <row r="35" spans="1:10" x14ac:dyDescent="0.2">
      <c r="A35" s="44">
        <v>2014</v>
      </c>
      <c r="B35" s="380">
        <v>1245560</v>
      </c>
      <c r="C35" s="381"/>
      <c r="D35" s="42"/>
      <c r="E35" s="42"/>
      <c r="F35" s="42"/>
      <c r="G35" s="42"/>
      <c r="H35" s="42"/>
      <c r="I35" s="42"/>
    </row>
    <row r="36" spans="1:10" x14ac:dyDescent="0.2">
      <c r="A36" s="44">
        <v>2015</v>
      </c>
      <c r="B36" s="380">
        <v>1147555</v>
      </c>
      <c r="C36" s="381"/>
      <c r="D36" s="42"/>
      <c r="E36" s="42"/>
      <c r="F36" s="42"/>
      <c r="G36" s="42"/>
      <c r="H36" s="42"/>
      <c r="I36" s="42"/>
    </row>
    <row r="37" spans="1:10" x14ac:dyDescent="0.2">
      <c r="A37" s="44">
        <v>2016</v>
      </c>
      <c r="B37" s="382">
        <v>1201586</v>
      </c>
      <c r="C37" s="383"/>
      <c r="D37" s="42"/>
      <c r="E37" s="42"/>
      <c r="F37" s="42"/>
      <c r="G37" s="42"/>
      <c r="H37" s="42"/>
      <c r="I37" s="42"/>
    </row>
    <row r="38" spans="1:10" x14ac:dyDescent="0.2">
      <c r="A38" s="87">
        <v>2017</v>
      </c>
      <c r="B38" s="88"/>
      <c r="C38" s="89">
        <v>1110972</v>
      </c>
      <c r="D38" s="42"/>
      <c r="E38" s="42"/>
      <c r="F38" s="42"/>
      <c r="G38" s="42"/>
      <c r="H38" s="42"/>
      <c r="I38" s="42"/>
    </row>
    <row r="39" spans="1:10" ht="13.5" thickBot="1" x14ac:dyDescent="0.25">
      <c r="A39" s="62">
        <v>2018</v>
      </c>
      <c r="B39" s="376">
        <v>1206500</v>
      </c>
      <c r="C39" s="377"/>
      <c r="D39" s="42"/>
      <c r="E39" s="42"/>
      <c r="F39" s="42"/>
      <c r="G39" s="42"/>
      <c r="H39" s="42"/>
      <c r="I39" s="42"/>
    </row>
    <row r="40" spans="1:10" x14ac:dyDescent="0.2">
      <c r="A40" s="85"/>
      <c r="B40" s="86"/>
      <c r="C40" s="86"/>
      <c r="D40" s="42"/>
      <c r="E40" s="42"/>
      <c r="F40" s="42"/>
      <c r="G40" s="42"/>
      <c r="H40" s="42"/>
      <c r="I40" s="42"/>
    </row>
    <row r="41" spans="1:10" x14ac:dyDescent="0.2">
      <c r="A41" s="41"/>
      <c r="B41" s="41"/>
      <c r="C41" s="41"/>
      <c r="D41" s="42"/>
      <c r="E41" s="42"/>
      <c r="F41" s="42"/>
      <c r="G41" s="42"/>
      <c r="H41" s="42"/>
      <c r="I41" s="42"/>
    </row>
    <row r="42" spans="1:10" x14ac:dyDescent="0.2">
      <c r="A42" s="264" t="s">
        <v>99</v>
      </c>
    </row>
    <row r="43" spans="1:10" x14ac:dyDescent="0.2">
      <c r="A43" s="374" t="s">
        <v>682</v>
      </c>
      <c r="B43" s="374"/>
      <c r="C43" s="374"/>
      <c r="D43" s="374"/>
      <c r="E43" s="374"/>
      <c r="F43" s="374"/>
      <c r="G43" s="374"/>
      <c r="H43" s="374"/>
      <c r="I43" s="374"/>
      <c r="J43" s="374"/>
    </row>
    <row r="44" spans="1:10" x14ac:dyDescent="0.2">
      <c r="A44" t="s">
        <v>778</v>
      </c>
    </row>
    <row r="45" spans="1:10" x14ac:dyDescent="0.2">
      <c r="A45" t="s">
        <v>779</v>
      </c>
    </row>
    <row r="46" spans="1:10" x14ac:dyDescent="0.2">
      <c r="A46" t="s">
        <v>706</v>
      </c>
    </row>
    <row r="48" spans="1:10" x14ac:dyDescent="0.2">
      <c r="A48" s="374" t="s">
        <v>780</v>
      </c>
      <c r="B48" s="374"/>
      <c r="C48" s="374"/>
      <c r="D48" s="374"/>
    </row>
    <row r="51" spans="1:8" x14ac:dyDescent="0.2">
      <c r="A51" s="23" t="s">
        <v>100</v>
      </c>
    </row>
    <row r="52" spans="1:8" x14ac:dyDescent="0.2">
      <c r="A52" s="374" t="s">
        <v>707</v>
      </c>
      <c r="B52" s="374"/>
      <c r="C52" s="374"/>
      <c r="D52" s="374"/>
      <c r="E52" s="374"/>
    </row>
    <row r="54" spans="1:8" x14ac:dyDescent="0.2">
      <c r="A54" t="s">
        <v>101</v>
      </c>
    </row>
    <row r="55" spans="1:8" ht="13.5" thickBot="1" x14ac:dyDescent="0.25">
      <c r="A55" t="s">
        <v>102</v>
      </c>
    </row>
    <row r="56" spans="1:8" ht="13.5" thickBot="1" x14ac:dyDescent="0.25">
      <c r="A56" s="257" t="s">
        <v>768</v>
      </c>
      <c r="B56" s="257" t="s">
        <v>769</v>
      </c>
      <c r="C56" s="257" t="s">
        <v>770</v>
      </c>
      <c r="D56" s="257" t="s">
        <v>771</v>
      </c>
      <c r="E56" s="257" t="s">
        <v>772</v>
      </c>
      <c r="F56" s="257" t="s">
        <v>703</v>
      </c>
      <c r="G56" s="257" t="s">
        <v>104</v>
      </c>
      <c r="H56" s="258" t="s">
        <v>103</v>
      </c>
    </row>
    <row r="57" spans="1:8" ht="13.5" thickBot="1" x14ac:dyDescent="0.25">
      <c r="A57" s="259">
        <v>57</v>
      </c>
      <c r="B57" s="259">
        <v>25</v>
      </c>
      <c r="C57" s="259">
        <v>4</v>
      </c>
      <c r="D57" s="259">
        <v>3</v>
      </c>
      <c r="E57" s="259">
        <v>2</v>
      </c>
      <c r="F57" s="259">
        <v>21</v>
      </c>
      <c r="G57" s="260">
        <v>923500</v>
      </c>
      <c r="H57" s="261">
        <f>SUM(A57:F57)</f>
        <v>112</v>
      </c>
    </row>
    <row r="58" spans="1:8" x14ac:dyDescent="0.2">
      <c r="A58" s="372" t="s">
        <v>721</v>
      </c>
      <c r="B58" s="372"/>
      <c r="C58" s="372"/>
      <c r="D58" s="372"/>
      <c r="E58" s="372"/>
      <c r="F58" s="372"/>
      <c r="G58" s="372"/>
      <c r="H58" s="372"/>
    </row>
    <row r="59" spans="1:8" ht="17.5" x14ac:dyDescent="0.2">
      <c r="A59" s="371" t="s">
        <v>708</v>
      </c>
      <c r="B59" s="371"/>
      <c r="C59" s="280"/>
      <c r="D59" s="280"/>
      <c r="E59" s="280"/>
      <c r="F59" s="280"/>
      <c r="G59" s="280"/>
      <c r="H59" s="280"/>
    </row>
    <row r="60" spans="1:8" ht="17.5" x14ac:dyDescent="0.2">
      <c r="A60" s="373" t="s">
        <v>774</v>
      </c>
      <c r="B60" s="373"/>
      <c r="C60" s="373"/>
      <c r="D60" s="373"/>
      <c r="E60" s="280"/>
      <c r="F60" s="280"/>
      <c r="G60" s="280"/>
      <c r="H60" s="280"/>
    </row>
    <row r="61" spans="1:8" ht="17.5" x14ac:dyDescent="0.2">
      <c r="A61" s="281" t="s">
        <v>709</v>
      </c>
      <c r="B61" s="282"/>
      <c r="C61" s="282"/>
      <c r="D61" s="282"/>
      <c r="E61" s="282"/>
      <c r="F61" s="282"/>
      <c r="G61" s="282"/>
      <c r="H61" s="282"/>
    </row>
    <row r="62" spans="1:8" ht="17.5" x14ac:dyDescent="0.2">
      <c r="A62" s="373" t="s">
        <v>764</v>
      </c>
      <c r="B62" s="375"/>
      <c r="C62" s="375"/>
      <c r="D62" s="375"/>
      <c r="E62" s="375"/>
      <c r="F62" s="375"/>
      <c r="G62" s="375"/>
      <c r="H62" s="375"/>
    </row>
    <row r="63" spans="1:8" ht="17.5" x14ac:dyDescent="0.2">
      <c r="A63" s="283" t="s">
        <v>710</v>
      </c>
      <c r="B63" s="284"/>
      <c r="C63" s="284"/>
      <c r="D63" s="284"/>
      <c r="E63" s="284"/>
      <c r="F63" s="284"/>
      <c r="G63" s="284"/>
      <c r="H63" s="284"/>
    </row>
    <row r="64" spans="1:8" x14ac:dyDescent="0.2">
      <c r="A64" s="384" t="s">
        <v>765</v>
      </c>
      <c r="B64" s="384"/>
      <c r="C64" s="384"/>
      <c r="D64" s="384"/>
      <c r="E64" s="285"/>
      <c r="F64" s="285"/>
      <c r="G64" s="285"/>
      <c r="H64" s="285"/>
    </row>
    <row r="65" spans="1:8" x14ac:dyDescent="0.2">
      <c r="A65" s="286" t="s">
        <v>711</v>
      </c>
      <c r="B65" s="286"/>
      <c r="C65" s="286"/>
      <c r="D65" s="286"/>
      <c r="E65" s="285"/>
      <c r="F65" s="285"/>
      <c r="G65" s="285"/>
      <c r="H65" s="285"/>
    </row>
    <row r="66" spans="1:8" x14ac:dyDescent="0.2">
      <c r="A66" s="286" t="s">
        <v>728</v>
      </c>
      <c r="B66" s="286"/>
      <c r="C66" s="286"/>
      <c r="D66" s="286"/>
      <c r="E66" s="285"/>
      <c r="F66" s="285"/>
      <c r="G66" s="285"/>
      <c r="H66" s="285"/>
    </row>
    <row r="67" spans="1:8" x14ac:dyDescent="0.2">
      <c r="A67" s="384" t="s">
        <v>766</v>
      </c>
      <c r="B67" s="384"/>
      <c r="C67" s="384"/>
      <c r="D67" s="384"/>
      <c r="E67" s="384"/>
      <c r="F67" s="384"/>
      <c r="G67" s="384"/>
      <c r="H67" s="285"/>
    </row>
    <row r="68" spans="1:8" ht="17.5" x14ac:dyDescent="0.2">
      <c r="A68" s="385" t="s">
        <v>775</v>
      </c>
      <c r="B68" s="385"/>
      <c r="C68" s="385"/>
      <c r="D68" s="385"/>
      <c r="E68" s="385"/>
      <c r="F68" s="385"/>
      <c r="G68" s="287"/>
      <c r="H68" s="287"/>
    </row>
    <row r="69" spans="1:8" ht="17.5" x14ac:dyDescent="0.2">
      <c r="A69" s="288" t="s">
        <v>773</v>
      </c>
      <c r="B69" s="288"/>
      <c r="C69" s="288"/>
      <c r="D69" s="288"/>
      <c r="E69" s="288"/>
      <c r="F69" s="288"/>
      <c r="G69" s="287"/>
      <c r="H69" s="287"/>
    </row>
    <row r="70" spans="1:8" ht="17.5" x14ac:dyDescent="0.2">
      <c r="A70" s="384" t="s">
        <v>776</v>
      </c>
      <c r="B70" s="384"/>
      <c r="C70" s="384"/>
      <c r="D70" s="384"/>
      <c r="E70" s="384"/>
      <c r="F70" s="287"/>
      <c r="G70" s="287"/>
      <c r="H70" s="287"/>
    </row>
    <row r="72" spans="1:8" x14ac:dyDescent="0.2">
      <c r="A72" s="264" t="s">
        <v>105</v>
      </c>
    </row>
    <row r="73" spans="1:8" x14ac:dyDescent="0.2">
      <c r="A73" s="374" t="s">
        <v>106</v>
      </c>
      <c r="B73" s="374"/>
      <c r="C73" s="374"/>
    </row>
    <row r="74" spans="1:8" x14ac:dyDescent="0.2">
      <c r="A74" s="255" t="s">
        <v>815</v>
      </c>
      <c r="B74" s="255"/>
      <c r="C74" s="255"/>
      <c r="D74" s="255"/>
    </row>
    <row r="75" spans="1:8" x14ac:dyDescent="0.2">
      <c r="A75" s="255" t="s">
        <v>722</v>
      </c>
      <c r="B75" s="255"/>
      <c r="C75" s="255"/>
      <c r="D75" s="255"/>
    </row>
    <row r="76" spans="1:8" x14ac:dyDescent="0.2">
      <c r="A76" s="255" t="s">
        <v>723</v>
      </c>
      <c r="B76" s="255"/>
      <c r="C76" s="255"/>
      <c r="D76" s="255"/>
    </row>
    <row r="77" spans="1:8" x14ac:dyDescent="0.2">
      <c r="A77" s="255" t="s">
        <v>724</v>
      </c>
      <c r="B77" s="255"/>
      <c r="C77" s="255"/>
      <c r="D77" s="255"/>
    </row>
    <row r="78" spans="1:8" x14ac:dyDescent="0.2">
      <c r="A78" s="265"/>
      <c r="B78" s="255"/>
      <c r="C78" s="255"/>
      <c r="D78" s="255"/>
    </row>
    <row r="79" spans="1:8" x14ac:dyDescent="0.2">
      <c r="A79" s="265" t="s">
        <v>714</v>
      </c>
      <c r="B79" s="255"/>
      <c r="C79" s="255"/>
      <c r="D79" s="255"/>
    </row>
    <row r="80" spans="1:8" x14ac:dyDescent="0.2">
      <c r="A80" s="255" t="s">
        <v>715</v>
      </c>
      <c r="B80" s="255"/>
      <c r="C80" s="255"/>
      <c r="D80" s="255"/>
    </row>
    <row r="81" spans="1:4" x14ac:dyDescent="0.2">
      <c r="A81" s="255" t="s">
        <v>725</v>
      </c>
      <c r="B81" s="255"/>
      <c r="C81" s="255"/>
      <c r="D81" s="255"/>
    </row>
    <row r="82" spans="1:4" x14ac:dyDescent="0.2">
      <c r="A82" s="255" t="s">
        <v>726</v>
      </c>
      <c r="B82" s="255"/>
      <c r="C82" s="255"/>
      <c r="D82" s="255"/>
    </row>
    <row r="83" spans="1:4" x14ac:dyDescent="0.2">
      <c r="A83" s="255"/>
      <c r="B83" s="255"/>
      <c r="C83" s="255"/>
      <c r="D83" s="255"/>
    </row>
    <row r="84" spans="1:4" x14ac:dyDescent="0.2">
      <c r="A84" s="264" t="s">
        <v>713</v>
      </c>
    </row>
    <row r="85" spans="1:4" x14ac:dyDescent="0.2">
      <c r="A85" t="s">
        <v>816</v>
      </c>
    </row>
    <row r="86" spans="1:4" x14ac:dyDescent="0.2">
      <c r="A86" t="s">
        <v>712</v>
      </c>
    </row>
    <row r="87" spans="1:4" x14ac:dyDescent="0.2">
      <c r="A87" t="s">
        <v>727</v>
      </c>
    </row>
    <row r="89" spans="1:4" ht="13.5" thickBot="1" x14ac:dyDescent="0.25">
      <c r="A89" t="s">
        <v>107</v>
      </c>
    </row>
    <row r="90" spans="1:4" x14ac:dyDescent="0.2">
      <c r="A90" s="26" t="s">
        <v>108</v>
      </c>
      <c r="B90" s="389" t="s">
        <v>109</v>
      </c>
      <c r="C90" s="390"/>
      <c r="D90" s="391"/>
    </row>
    <row r="91" spans="1:4" x14ac:dyDescent="0.2">
      <c r="A91" s="25" t="s">
        <v>31</v>
      </c>
      <c r="B91" s="392">
        <v>1242100</v>
      </c>
      <c r="C91" s="393"/>
      <c r="D91" s="394"/>
    </row>
    <row r="92" spans="1:4" x14ac:dyDescent="0.2">
      <c r="A92" s="25" t="s">
        <v>716</v>
      </c>
      <c r="B92" s="392">
        <v>973500</v>
      </c>
      <c r="C92" s="393"/>
      <c r="D92" s="394"/>
    </row>
    <row r="93" spans="1:4" x14ac:dyDescent="0.2">
      <c r="A93" s="262" t="s">
        <v>718</v>
      </c>
      <c r="B93" s="392">
        <v>650000</v>
      </c>
      <c r="C93" s="393"/>
      <c r="D93" s="394"/>
    </row>
    <row r="94" spans="1:4" x14ac:dyDescent="0.2">
      <c r="A94" s="262" t="s">
        <v>719</v>
      </c>
      <c r="B94" s="392">
        <v>160000</v>
      </c>
      <c r="C94" s="393"/>
      <c r="D94" s="394"/>
    </row>
    <row r="95" spans="1:4" ht="13.5" thickBot="1" x14ac:dyDescent="0.25">
      <c r="A95" s="61" t="s">
        <v>720</v>
      </c>
      <c r="B95" s="395">
        <v>50000</v>
      </c>
      <c r="C95" s="396"/>
      <c r="D95" s="397"/>
    </row>
    <row r="96" spans="1:4" ht="14" thickTop="1" thickBot="1" x14ac:dyDescent="0.25">
      <c r="A96" s="58" t="s">
        <v>110</v>
      </c>
      <c r="B96" s="386">
        <f>SUM(B91:D95)</f>
        <v>3075600</v>
      </c>
      <c r="C96" s="387"/>
      <c r="D96" s="388"/>
    </row>
    <row r="98" spans="1:1" x14ac:dyDescent="0.2">
      <c r="A98" s="23" t="s">
        <v>733</v>
      </c>
    </row>
    <row r="99" spans="1:1" x14ac:dyDescent="0.2">
      <c r="A99" t="s">
        <v>734</v>
      </c>
    </row>
    <row r="100" spans="1:1" x14ac:dyDescent="0.2">
      <c r="A100" t="s">
        <v>735</v>
      </c>
    </row>
    <row r="101" spans="1:1" x14ac:dyDescent="0.2">
      <c r="A101" t="s">
        <v>736</v>
      </c>
    </row>
    <row r="102" spans="1:1" x14ac:dyDescent="0.2">
      <c r="A102" t="s">
        <v>737</v>
      </c>
    </row>
    <row r="103" spans="1:1" x14ac:dyDescent="0.2">
      <c r="A103" t="s">
        <v>739</v>
      </c>
    </row>
    <row r="104" spans="1:1" x14ac:dyDescent="0.2">
      <c r="A104" t="s">
        <v>738</v>
      </c>
    </row>
    <row r="105" spans="1:1" x14ac:dyDescent="0.2">
      <c r="A105" t="s">
        <v>740</v>
      </c>
    </row>
    <row r="106" spans="1:1" x14ac:dyDescent="0.2">
      <c r="A106" t="s">
        <v>741</v>
      </c>
    </row>
    <row r="107" spans="1:1" x14ac:dyDescent="0.2">
      <c r="A107" t="s">
        <v>742</v>
      </c>
    </row>
    <row r="109" spans="1:1" x14ac:dyDescent="0.2">
      <c r="A109" s="263" t="s">
        <v>111</v>
      </c>
    </row>
    <row r="110" spans="1:1" x14ac:dyDescent="0.2">
      <c r="A110" s="41" t="s">
        <v>112</v>
      </c>
    </row>
    <row r="111" spans="1:1" x14ac:dyDescent="0.2">
      <c r="A111" t="s">
        <v>113</v>
      </c>
    </row>
    <row r="112" spans="1:1" x14ac:dyDescent="0.2">
      <c r="A112" t="s">
        <v>809</v>
      </c>
    </row>
    <row r="113" spans="1:1" x14ac:dyDescent="0.2">
      <c r="A113" t="s">
        <v>810</v>
      </c>
    </row>
    <row r="115" spans="1:1" x14ac:dyDescent="0.2">
      <c r="A115" s="23" t="s">
        <v>803</v>
      </c>
    </row>
    <row r="116" spans="1:1" x14ac:dyDescent="0.2">
      <c r="A116" t="s">
        <v>804</v>
      </c>
    </row>
    <row r="118" spans="1:1" x14ac:dyDescent="0.2">
      <c r="A118" s="23" t="s">
        <v>756</v>
      </c>
    </row>
    <row r="119" spans="1:1" x14ac:dyDescent="0.2">
      <c r="A119" s="23"/>
    </row>
    <row r="120" spans="1:1" x14ac:dyDescent="0.2">
      <c r="A120" s="23" t="s">
        <v>817</v>
      </c>
    </row>
    <row r="121" spans="1:1" x14ac:dyDescent="0.2">
      <c r="A121" s="41" t="s">
        <v>818</v>
      </c>
    </row>
    <row r="122" spans="1:1" x14ac:dyDescent="0.2">
      <c r="A122" s="41" t="s">
        <v>819</v>
      </c>
    </row>
  </sheetData>
  <mergeCells count="24">
    <mergeCell ref="A64:D64"/>
    <mergeCell ref="A68:F68"/>
    <mergeCell ref="A70:E70"/>
    <mergeCell ref="B96:D96"/>
    <mergeCell ref="B90:D90"/>
    <mergeCell ref="B91:D91"/>
    <mergeCell ref="B92:D92"/>
    <mergeCell ref="B95:D95"/>
    <mergeCell ref="A73:C73"/>
    <mergeCell ref="B93:D93"/>
    <mergeCell ref="B94:D94"/>
    <mergeCell ref="A67:G67"/>
    <mergeCell ref="A48:D48"/>
    <mergeCell ref="B39:C39"/>
    <mergeCell ref="B34:C34"/>
    <mergeCell ref="B35:C35"/>
    <mergeCell ref="B36:C36"/>
    <mergeCell ref="B37:C37"/>
    <mergeCell ref="A43:J43"/>
    <mergeCell ref="A59:B59"/>
    <mergeCell ref="A58:H58"/>
    <mergeCell ref="A60:D60"/>
    <mergeCell ref="A52:E52"/>
    <mergeCell ref="A62:H62"/>
  </mergeCells>
  <phoneticPr fontId="2"/>
  <pageMargins left="0.70866141732283472" right="0.70866141732283472" top="0.74803149606299213" bottom="0.74803149606299213" header="0.31496062992125984" footer="0.31496062992125984"/>
  <pageSetup paperSize="9" scale="63" fitToWidth="0" fitToHeight="0" orientation="landscape" horizontalDpi="1200" verticalDpi="1200" r:id="rId1"/>
  <headerFooter>
    <oddHeader>&amp;L&amp;16 5.二次予算収入の部詳細</oddHeader>
  </headerFooter>
  <rowBreaks count="2" manualBreakCount="2">
    <brk id="41" max="16383" man="1"/>
    <brk id="97" max="16383" man="1"/>
  </rowBreaks>
  <ignoredErrors>
    <ignoredError sqref="H57" formulaRange="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53"/>
  <sheetViews>
    <sheetView showWhiteSpace="0" view="pageLayout" topLeftCell="A64" zoomScale="90" zoomScaleNormal="50" zoomScaleSheetLayoutView="25" zoomScalePageLayoutView="90" workbookViewId="0">
      <selection activeCell="G87" sqref="G87"/>
    </sheetView>
  </sheetViews>
  <sheetFormatPr defaultColWidth="8.90625" defaultRowHeight="13" x14ac:dyDescent="0.2"/>
  <cols>
    <col min="1" max="1" width="28.6328125" style="203" customWidth="1"/>
    <col min="2" max="2" width="6.90625" style="203" bestFit="1" customWidth="1"/>
    <col min="3" max="3" width="79.08984375" style="203" customWidth="1"/>
    <col min="4" max="4" width="11" style="203" customWidth="1"/>
    <col min="5" max="5" width="8" style="203" bestFit="1" customWidth="1"/>
    <col min="6" max="6" width="6.6328125" style="203" customWidth="1"/>
    <col min="7" max="7" width="13.08984375" style="203" bestFit="1" customWidth="1"/>
    <col min="8" max="8" width="114.26953125" style="203" customWidth="1"/>
    <col min="9" max="16384" width="8.90625" style="295"/>
  </cols>
  <sheetData>
    <row r="1" spans="1:8" ht="16.5" x14ac:dyDescent="0.2">
      <c r="A1" s="294" t="s">
        <v>673</v>
      </c>
      <c r="B1" s="145"/>
      <c r="C1" s="145"/>
      <c r="D1" s="145"/>
      <c r="E1" s="145"/>
      <c r="F1" s="145"/>
      <c r="G1" s="145"/>
      <c r="H1" s="145"/>
    </row>
    <row r="2" spans="1:8" ht="17" thickBot="1" x14ac:dyDescent="0.25">
      <c r="A2" s="139" t="s">
        <v>114</v>
      </c>
      <c r="B2" s="145"/>
      <c r="C2" s="145"/>
      <c r="D2" s="145"/>
      <c r="E2" s="145"/>
      <c r="F2" s="145"/>
      <c r="G2" s="145"/>
      <c r="H2" s="145"/>
    </row>
    <row r="3" spans="1:8" s="297" customFormat="1" x14ac:dyDescent="0.2">
      <c r="A3" s="140" t="s">
        <v>115</v>
      </c>
      <c r="B3" s="168" t="s">
        <v>116</v>
      </c>
      <c r="C3" s="168" t="s">
        <v>117</v>
      </c>
      <c r="D3" s="168" t="s">
        <v>118</v>
      </c>
      <c r="E3" s="168" t="s">
        <v>119</v>
      </c>
      <c r="F3" s="168" t="s">
        <v>120</v>
      </c>
      <c r="G3" s="168" t="s">
        <v>121</v>
      </c>
      <c r="H3" s="296" t="s">
        <v>122</v>
      </c>
    </row>
    <row r="4" spans="1:8" x14ac:dyDescent="0.2">
      <c r="A4" s="141" t="s">
        <v>123</v>
      </c>
      <c r="B4" s="78">
        <v>1</v>
      </c>
      <c r="C4" s="78" t="s">
        <v>124</v>
      </c>
      <c r="D4" s="78">
        <v>3428</v>
      </c>
      <c r="E4" s="78">
        <v>1</v>
      </c>
      <c r="F4" s="78" t="s">
        <v>125</v>
      </c>
      <c r="G4" s="78">
        <f>D4*E4</f>
        <v>3428</v>
      </c>
      <c r="H4" s="298" t="s">
        <v>542</v>
      </c>
    </row>
    <row r="5" spans="1:8" x14ac:dyDescent="0.2">
      <c r="A5" s="141" t="s">
        <v>123</v>
      </c>
      <c r="B5" s="78">
        <v>2</v>
      </c>
      <c r="C5" s="78" t="s">
        <v>126</v>
      </c>
      <c r="D5" s="78">
        <v>1714</v>
      </c>
      <c r="E5" s="78">
        <v>1</v>
      </c>
      <c r="F5" s="78" t="s">
        <v>125</v>
      </c>
      <c r="G5" s="78">
        <f>D5*E5</f>
        <v>1714</v>
      </c>
      <c r="H5" s="298" t="s">
        <v>542</v>
      </c>
    </row>
    <row r="6" spans="1:8" x14ac:dyDescent="0.2">
      <c r="A6" s="247" t="s">
        <v>40</v>
      </c>
      <c r="B6" s="172">
        <v>3</v>
      </c>
      <c r="C6" s="241" t="s">
        <v>648</v>
      </c>
      <c r="D6" s="172">
        <v>6000</v>
      </c>
      <c r="E6" s="172">
        <v>1</v>
      </c>
      <c r="F6" s="172" t="s">
        <v>128</v>
      </c>
      <c r="G6" s="78">
        <f>D6*E6</f>
        <v>6000</v>
      </c>
      <c r="H6" s="299" t="s">
        <v>649</v>
      </c>
    </row>
    <row r="7" spans="1:8" s="297" customFormat="1" ht="13.5" thickBot="1" x14ac:dyDescent="0.25">
      <c r="A7" s="142" t="s">
        <v>127</v>
      </c>
      <c r="B7" s="169"/>
      <c r="C7" s="169"/>
      <c r="D7" s="169"/>
      <c r="E7" s="169"/>
      <c r="F7" s="169"/>
      <c r="G7" s="169">
        <f>SUM(G4:G6)</f>
        <v>11142</v>
      </c>
      <c r="H7" s="300"/>
    </row>
    <row r="8" spans="1:8" s="297" customFormat="1" ht="13.5" thickBot="1" x14ac:dyDescent="0.25">
      <c r="A8" s="143"/>
      <c r="B8" s="143"/>
      <c r="C8" s="143"/>
      <c r="D8" s="143"/>
      <c r="E8" s="143"/>
      <c r="F8" s="143"/>
      <c r="G8" s="143"/>
      <c r="H8" s="143"/>
    </row>
    <row r="9" spans="1:8" s="297" customFormat="1" x14ac:dyDescent="0.2">
      <c r="A9" s="144" t="s">
        <v>41</v>
      </c>
      <c r="B9" s="170">
        <v>4</v>
      </c>
      <c r="C9" s="170" t="s">
        <v>41</v>
      </c>
      <c r="D9" s="229">
        <v>30000</v>
      </c>
      <c r="E9" s="170">
        <v>1</v>
      </c>
      <c r="F9" s="170" t="s">
        <v>128</v>
      </c>
      <c r="G9" s="229">
        <f>D9*E9</f>
        <v>30000</v>
      </c>
      <c r="H9" s="301" t="s">
        <v>543</v>
      </c>
    </row>
    <row r="10" spans="1:8" s="297" customFormat="1" ht="13.5" thickBot="1" x14ac:dyDescent="0.25">
      <c r="A10" s="142" t="s">
        <v>528</v>
      </c>
      <c r="B10" s="171"/>
      <c r="C10" s="171"/>
      <c r="D10" s="171"/>
      <c r="E10" s="171"/>
      <c r="F10" s="171"/>
      <c r="G10" s="169">
        <f>SUM(G9)</f>
        <v>30000</v>
      </c>
      <c r="H10" s="302"/>
    </row>
    <row r="11" spans="1:8" ht="13.5" thickBot="1" x14ac:dyDescent="0.25">
      <c r="A11" s="145"/>
      <c r="B11" s="145"/>
      <c r="C11" s="145"/>
      <c r="D11" s="145"/>
      <c r="E11" s="145"/>
      <c r="F11" s="145"/>
      <c r="G11" s="145"/>
      <c r="H11" s="145"/>
    </row>
    <row r="12" spans="1:8" x14ac:dyDescent="0.2">
      <c r="A12" s="144" t="s">
        <v>129</v>
      </c>
      <c r="B12" s="170">
        <v>5</v>
      </c>
      <c r="C12" s="188" t="s">
        <v>130</v>
      </c>
      <c r="D12" s="245">
        <v>4406.3999999999996</v>
      </c>
      <c r="E12" s="245">
        <v>41</v>
      </c>
      <c r="F12" s="188" t="s">
        <v>131</v>
      </c>
      <c r="G12" s="246">
        <f>D12*E12</f>
        <v>180662.39999999999</v>
      </c>
      <c r="H12" s="303" t="s">
        <v>527</v>
      </c>
    </row>
    <row r="13" spans="1:8" x14ac:dyDescent="0.2">
      <c r="A13" s="141" t="s">
        <v>129</v>
      </c>
      <c r="B13" s="172">
        <v>6</v>
      </c>
      <c r="C13" s="189" t="s">
        <v>132</v>
      </c>
      <c r="D13" s="189">
        <v>3672</v>
      </c>
      <c r="E13" s="243">
        <v>12</v>
      </c>
      <c r="F13" s="189" t="s">
        <v>131</v>
      </c>
      <c r="G13" s="244">
        <f>D13*E13</f>
        <v>44064</v>
      </c>
      <c r="H13" s="304" t="s">
        <v>701</v>
      </c>
    </row>
    <row r="14" spans="1:8" s="297" customFormat="1" ht="13.5" thickBot="1" x14ac:dyDescent="0.25">
      <c r="A14" s="142" t="s">
        <v>133</v>
      </c>
      <c r="B14" s="169"/>
      <c r="C14" s="169"/>
      <c r="D14" s="169"/>
      <c r="E14" s="169"/>
      <c r="F14" s="169"/>
      <c r="G14" s="169">
        <f>SUM(G12:G13)</f>
        <v>224726.39999999999</v>
      </c>
      <c r="H14" s="300"/>
    </row>
    <row r="15" spans="1:8" ht="13.5" thickBot="1" x14ac:dyDescent="0.25">
      <c r="A15" s="145"/>
      <c r="B15" s="145"/>
      <c r="C15" s="145"/>
      <c r="D15" s="145"/>
      <c r="E15" s="145"/>
      <c r="F15" s="145"/>
      <c r="G15" s="145"/>
      <c r="H15" s="145"/>
    </row>
    <row r="16" spans="1:8" x14ac:dyDescent="0.2">
      <c r="A16" s="144" t="s">
        <v>134</v>
      </c>
      <c r="B16" s="170">
        <v>7</v>
      </c>
      <c r="C16" s="170" t="s">
        <v>135</v>
      </c>
      <c r="D16" s="170">
        <v>540</v>
      </c>
      <c r="E16" s="170">
        <v>1</v>
      </c>
      <c r="F16" s="170" t="s">
        <v>125</v>
      </c>
      <c r="G16" s="170">
        <f>D16*E16</f>
        <v>540</v>
      </c>
      <c r="H16" s="301" t="s">
        <v>136</v>
      </c>
    </row>
    <row r="17" spans="1:8" x14ac:dyDescent="0.2">
      <c r="A17" s="141" t="s">
        <v>134</v>
      </c>
      <c r="B17" s="78">
        <v>8</v>
      </c>
      <c r="C17" s="78" t="s">
        <v>137</v>
      </c>
      <c r="D17" s="78">
        <v>540</v>
      </c>
      <c r="E17" s="78">
        <v>1</v>
      </c>
      <c r="F17" s="78" t="s">
        <v>125</v>
      </c>
      <c r="G17" s="78">
        <f>D17*E17</f>
        <v>540</v>
      </c>
      <c r="H17" s="298" t="s">
        <v>136</v>
      </c>
    </row>
    <row r="18" spans="1:8" s="297" customFormat="1" ht="13.5" thickBot="1" x14ac:dyDescent="0.25">
      <c r="A18" s="142" t="s">
        <v>138</v>
      </c>
      <c r="B18" s="169"/>
      <c r="C18" s="169"/>
      <c r="D18" s="169"/>
      <c r="E18" s="169"/>
      <c r="F18" s="169"/>
      <c r="G18" s="169">
        <f>SUM(G16:G17)</f>
        <v>1080</v>
      </c>
      <c r="H18" s="300"/>
    </row>
    <row r="19" spans="1:8" ht="13.5" thickBot="1" x14ac:dyDescent="0.25">
      <c r="A19" s="145"/>
      <c r="B19" s="145"/>
      <c r="C19" s="145"/>
      <c r="D19" s="145"/>
      <c r="E19" s="145"/>
      <c r="F19" s="145"/>
      <c r="G19" s="145"/>
      <c r="H19" s="145"/>
    </row>
    <row r="20" spans="1:8" s="297" customFormat="1" ht="13.5" thickBot="1" x14ac:dyDescent="0.25">
      <c r="A20" s="146" t="s">
        <v>104</v>
      </c>
      <c r="B20" s="173"/>
      <c r="C20" s="173"/>
      <c r="D20" s="173"/>
      <c r="E20" s="173"/>
      <c r="F20" s="173"/>
      <c r="G20" s="204">
        <f>SUM(G7,G10,G14,G18)</f>
        <v>266948.40000000002</v>
      </c>
      <c r="H20" s="143"/>
    </row>
    <row r="21" spans="1:8" x14ac:dyDescent="0.2">
      <c r="A21" s="143"/>
      <c r="B21" s="143"/>
      <c r="C21" s="143"/>
      <c r="D21" s="143"/>
      <c r="E21" s="143"/>
      <c r="F21" s="143"/>
      <c r="G21" s="143"/>
      <c r="H21" s="145"/>
    </row>
    <row r="22" spans="1:8" ht="17" thickBot="1" x14ac:dyDescent="0.25">
      <c r="A22" s="139" t="s">
        <v>139</v>
      </c>
      <c r="B22" s="145"/>
      <c r="C22" s="145"/>
      <c r="D22" s="145"/>
      <c r="E22" s="145"/>
      <c r="F22" s="145"/>
      <c r="G22" s="145"/>
      <c r="H22" s="145"/>
    </row>
    <row r="23" spans="1:8" x14ac:dyDescent="0.2">
      <c r="A23" s="140" t="s">
        <v>115</v>
      </c>
      <c r="B23" s="168" t="s">
        <v>116</v>
      </c>
      <c r="C23" s="168" t="s">
        <v>117</v>
      </c>
      <c r="D23" s="168" t="s">
        <v>118</v>
      </c>
      <c r="E23" s="168" t="s">
        <v>119</v>
      </c>
      <c r="F23" s="168" t="s">
        <v>120</v>
      </c>
      <c r="G23" s="168" t="s">
        <v>121</v>
      </c>
      <c r="H23" s="296" t="s">
        <v>122</v>
      </c>
    </row>
    <row r="24" spans="1:8" x14ac:dyDescent="0.2">
      <c r="A24" s="141" t="s">
        <v>39</v>
      </c>
      <c r="B24" s="78">
        <v>1</v>
      </c>
      <c r="C24" s="78" t="s">
        <v>140</v>
      </c>
      <c r="D24" s="78">
        <v>108</v>
      </c>
      <c r="E24" s="78">
        <v>10</v>
      </c>
      <c r="F24" s="78" t="s">
        <v>141</v>
      </c>
      <c r="G24" s="78">
        <f>D24*E24</f>
        <v>1080</v>
      </c>
      <c r="H24" s="298" t="s">
        <v>767</v>
      </c>
    </row>
    <row r="25" spans="1:8" ht="13.5" thickBot="1" x14ac:dyDescent="0.25">
      <c r="A25" s="142" t="s">
        <v>142</v>
      </c>
      <c r="B25" s="169"/>
      <c r="C25" s="169"/>
      <c r="D25" s="169"/>
      <c r="E25" s="169"/>
      <c r="F25" s="169"/>
      <c r="G25" s="169">
        <f>SUM(G24)</f>
        <v>1080</v>
      </c>
      <c r="H25" s="300"/>
    </row>
    <row r="26" spans="1:8" ht="13.5" thickBot="1" x14ac:dyDescent="0.25">
      <c r="A26" s="147"/>
      <c r="B26" s="174"/>
      <c r="C26" s="174"/>
      <c r="D26" s="174"/>
      <c r="E26" s="174"/>
      <c r="F26" s="174"/>
      <c r="G26" s="174"/>
      <c r="H26" s="174"/>
    </row>
    <row r="27" spans="1:8" x14ac:dyDescent="0.2">
      <c r="A27" s="144" t="s">
        <v>123</v>
      </c>
      <c r="B27" s="170">
        <v>2</v>
      </c>
      <c r="C27" s="170" t="s">
        <v>143</v>
      </c>
      <c r="D27" s="170">
        <v>120</v>
      </c>
      <c r="E27" s="170">
        <v>10</v>
      </c>
      <c r="F27" s="170" t="s">
        <v>128</v>
      </c>
      <c r="G27" s="170">
        <f>D27*E27</f>
        <v>1200</v>
      </c>
      <c r="H27" s="301" t="s">
        <v>144</v>
      </c>
    </row>
    <row r="28" spans="1:8" ht="13.5" thickBot="1" x14ac:dyDescent="0.25">
      <c r="A28" s="142" t="s">
        <v>127</v>
      </c>
      <c r="B28" s="169"/>
      <c r="C28" s="169"/>
      <c r="D28" s="169"/>
      <c r="E28" s="169"/>
      <c r="F28" s="169"/>
      <c r="G28" s="169">
        <f>SUM(G27)</f>
        <v>1200</v>
      </c>
      <c r="H28" s="300"/>
    </row>
    <row r="29" spans="1:8" ht="13.5" thickBot="1" x14ac:dyDescent="0.25">
      <c r="A29" s="148"/>
      <c r="B29" s="175"/>
      <c r="C29" s="175"/>
      <c r="D29" s="175"/>
      <c r="E29" s="175"/>
      <c r="F29" s="175"/>
      <c r="G29" s="175"/>
      <c r="H29" s="143"/>
    </row>
    <row r="30" spans="1:8" ht="13.5" thickBot="1" x14ac:dyDescent="0.25">
      <c r="A30" s="146" t="s">
        <v>104</v>
      </c>
      <c r="B30" s="173"/>
      <c r="C30" s="173"/>
      <c r="D30" s="173"/>
      <c r="E30" s="173"/>
      <c r="F30" s="173"/>
      <c r="G30" s="204">
        <f>SUM(G28,G25)</f>
        <v>2280</v>
      </c>
      <c r="H30" s="145"/>
    </row>
    <row r="31" spans="1:8" x14ac:dyDescent="0.2">
      <c r="A31" s="220"/>
      <c r="B31" s="220"/>
      <c r="C31" s="220"/>
      <c r="D31" s="220"/>
      <c r="E31" s="220"/>
      <c r="F31" s="220"/>
      <c r="G31" s="220"/>
      <c r="H31" s="145"/>
    </row>
    <row r="32" spans="1:8" ht="17" thickBot="1" x14ac:dyDescent="0.25">
      <c r="A32" s="398" t="s">
        <v>17</v>
      </c>
      <c r="B32" s="398"/>
      <c r="C32" s="398"/>
      <c r="D32" s="143"/>
      <c r="E32" s="143"/>
      <c r="F32" s="143"/>
      <c r="G32" s="143"/>
      <c r="H32" s="145"/>
    </row>
    <row r="33" spans="1:8" x14ac:dyDescent="0.2">
      <c r="A33" s="140" t="s">
        <v>115</v>
      </c>
      <c r="B33" s="168" t="s">
        <v>116</v>
      </c>
      <c r="C33" s="168" t="s">
        <v>117</v>
      </c>
      <c r="D33" s="168" t="s">
        <v>118</v>
      </c>
      <c r="E33" s="168" t="s">
        <v>119</v>
      </c>
      <c r="F33" s="168" t="s">
        <v>120</v>
      </c>
      <c r="G33" s="168" t="s">
        <v>121</v>
      </c>
      <c r="H33" s="296" t="s">
        <v>122</v>
      </c>
    </row>
    <row r="34" spans="1:8" x14ac:dyDescent="0.2">
      <c r="A34" s="141" t="s">
        <v>67</v>
      </c>
      <c r="B34" s="78">
        <v>1</v>
      </c>
      <c r="C34" s="78" t="s">
        <v>145</v>
      </c>
      <c r="D34" s="78">
        <v>345</v>
      </c>
      <c r="E34" s="78">
        <v>20</v>
      </c>
      <c r="F34" s="78" t="s">
        <v>146</v>
      </c>
      <c r="G34" s="78">
        <f>D34*E34</f>
        <v>6900</v>
      </c>
      <c r="H34" s="298" t="s">
        <v>544</v>
      </c>
    </row>
    <row r="35" spans="1:8" x14ac:dyDescent="0.2">
      <c r="A35" s="141" t="s">
        <v>147</v>
      </c>
      <c r="B35" s="78">
        <v>2</v>
      </c>
      <c r="C35" s="78" t="s">
        <v>148</v>
      </c>
      <c r="D35" s="78">
        <v>1566</v>
      </c>
      <c r="E35" s="78">
        <v>20</v>
      </c>
      <c r="F35" s="78" t="s">
        <v>146</v>
      </c>
      <c r="G35" s="78">
        <f>D35*E35</f>
        <v>31320</v>
      </c>
      <c r="H35" s="298" t="s">
        <v>544</v>
      </c>
    </row>
    <row r="36" spans="1:8" x14ac:dyDescent="0.2">
      <c r="A36" s="141" t="s">
        <v>147</v>
      </c>
      <c r="B36" s="78">
        <v>3</v>
      </c>
      <c r="C36" s="78" t="s">
        <v>149</v>
      </c>
      <c r="D36" s="78">
        <v>60000</v>
      </c>
      <c r="E36" s="78">
        <v>1</v>
      </c>
      <c r="F36" s="78" t="s">
        <v>146</v>
      </c>
      <c r="G36" s="78">
        <f>D36*E36</f>
        <v>60000</v>
      </c>
      <c r="H36" s="298" t="s">
        <v>702</v>
      </c>
    </row>
    <row r="37" spans="1:8" x14ac:dyDescent="0.2">
      <c r="A37" s="141" t="s">
        <v>147</v>
      </c>
      <c r="B37" s="78">
        <v>4</v>
      </c>
      <c r="C37" s="78" t="s">
        <v>150</v>
      </c>
      <c r="D37" s="78">
        <v>937</v>
      </c>
      <c r="E37" s="78">
        <v>40</v>
      </c>
      <c r="F37" s="78" t="s">
        <v>146</v>
      </c>
      <c r="G37" s="78">
        <f>D37*E37</f>
        <v>37480</v>
      </c>
      <c r="H37" s="298" t="s">
        <v>545</v>
      </c>
    </row>
    <row r="38" spans="1:8" x14ac:dyDescent="0.2">
      <c r="A38" s="141" t="s">
        <v>147</v>
      </c>
      <c r="B38" s="78">
        <v>5</v>
      </c>
      <c r="C38" s="78" t="s">
        <v>151</v>
      </c>
      <c r="D38" s="78">
        <v>500</v>
      </c>
      <c r="E38" s="78">
        <v>7</v>
      </c>
      <c r="F38" s="78" t="s">
        <v>152</v>
      </c>
      <c r="G38" s="78">
        <f>D38*E38</f>
        <v>3500</v>
      </c>
      <c r="H38" s="298" t="s">
        <v>546</v>
      </c>
    </row>
    <row r="39" spans="1:8" x14ac:dyDescent="0.2">
      <c r="A39" s="236" t="s">
        <v>147</v>
      </c>
      <c r="B39" s="233">
        <v>6</v>
      </c>
      <c r="C39" s="289" t="s">
        <v>663</v>
      </c>
      <c r="D39" s="289">
        <v>194</v>
      </c>
      <c r="E39" s="289">
        <v>1</v>
      </c>
      <c r="F39" s="233" t="s">
        <v>468</v>
      </c>
      <c r="G39" s="233">
        <f t="shared" ref="G39:G42" si="0">D39*E39</f>
        <v>194</v>
      </c>
      <c r="H39" s="305" t="s">
        <v>798</v>
      </c>
    </row>
    <row r="40" spans="1:8" x14ac:dyDescent="0.2">
      <c r="A40" s="236" t="s">
        <v>147</v>
      </c>
      <c r="B40" s="233">
        <v>7</v>
      </c>
      <c r="C40" s="289" t="s">
        <v>664</v>
      </c>
      <c r="D40" s="289">
        <v>417</v>
      </c>
      <c r="E40" s="289">
        <v>1</v>
      </c>
      <c r="F40" s="233" t="s">
        <v>468</v>
      </c>
      <c r="G40" s="233">
        <f t="shared" si="0"/>
        <v>417</v>
      </c>
      <c r="H40" s="305" t="s">
        <v>799</v>
      </c>
    </row>
    <row r="41" spans="1:8" x14ac:dyDescent="0.2">
      <c r="A41" s="236" t="s">
        <v>147</v>
      </c>
      <c r="B41" s="233">
        <v>8</v>
      </c>
      <c r="C41" s="289" t="s">
        <v>665</v>
      </c>
      <c r="D41" s="289">
        <v>108</v>
      </c>
      <c r="E41" s="289">
        <v>3</v>
      </c>
      <c r="F41" s="233" t="s">
        <v>468</v>
      </c>
      <c r="G41" s="233">
        <f t="shared" si="0"/>
        <v>324</v>
      </c>
      <c r="H41" s="305" t="s">
        <v>800</v>
      </c>
    </row>
    <row r="42" spans="1:8" x14ac:dyDescent="0.2">
      <c r="A42" s="236" t="s">
        <v>147</v>
      </c>
      <c r="B42" s="233">
        <v>9</v>
      </c>
      <c r="C42" s="289" t="s">
        <v>666</v>
      </c>
      <c r="D42" s="289">
        <v>4809</v>
      </c>
      <c r="E42" s="289">
        <v>1</v>
      </c>
      <c r="F42" s="233" t="s">
        <v>468</v>
      </c>
      <c r="G42" s="233">
        <f t="shared" si="0"/>
        <v>4809</v>
      </c>
      <c r="H42" s="305" t="s">
        <v>801</v>
      </c>
    </row>
    <row r="43" spans="1:8" ht="13.5" thickBot="1" x14ac:dyDescent="0.25">
      <c r="A43" s="142" t="s">
        <v>153</v>
      </c>
      <c r="B43" s="169"/>
      <c r="C43" s="169"/>
      <c r="D43" s="169"/>
      <c r="E43" s="169"/>
      <c r="F43" s="169"/>
      <c r="G43" s="169">
        <f>SUM(G34:G42)</f>
        <v>144944</v>
      </c>
      <c r="H43" s="300"/>
    </row>
    <row r="44" spans="1:8" ht="13.5" thickBot="1" x14ac:dyDescent="0.25">
      <c r="A44" s="147"/>
      <c r="B44" s="174"/>
      <c r="C44" s="174"/>
      <c r="D44" s="174"/>
      <c r="E44" s="174"/>
      <c r="F44" s="174"/>
      <c r="G44" s="174"/>
      <c r="H44" s="174"/>
    </row>
    <row r="45" spans="1:8" x14ac:dyDescent="0.2">
      <c r="A45" s="144" t="s">
        <v>40</v>
      </c>
      <c r="B45" s="170">
        <v>10</v>
      </c>
      <c r="C45" s="170" t="s">
        <v>154</v>
      </c>
      <c r="D45" s="170">
        <v>5000</v>
      </c>
      <c r="E45" s="170">
        <v>1</v>
      </c>
      <c r="F45" s="170" t="s">
        <v>146</v>
      </c>
      <c r="G45" s="205">
        <f>D45*E45</f>
        <v>5000</v>
      </c>
      <c r="H45" s="301" t="s">
        <v>547</v>
      </c>
    </row>
    <row r="46" spans="1:8" ht="13.5" thickBot="1" x14ac:dyDescent="0.25">
      <c r="A46" s="142" t="s">
        <v>155</v>
      </c>
      <c r="B46" s="169"/>
      <c r="C46" s="169"/>
      <c r="D46" s="169"/>
      <c r="E46" s="169"/>
      <c r="F46" s="169"/>
      <c r="G46" s="169">
        <f>SUM(G45)</f>
        <v>5000</v>
      </c>
      <c r="H46" s="300"/>
    </row>
    <row r="47" spans="1:8" ht="13.5" thickBot="1" x14ac:dyDescent="0.25">
      <c r="A47" s="147"/>
      <c r="B47" s="174"/>
      <c r="C47" s="174"/>
      <c r="D47" s="174"/>
      <c r="E47" s="174"/>
      <c r="F47" s="174"/>
      <c r="G47" s="174"/>
      <c r="H47" s="174"/>
    </row>
    <row r="48" spans="1:8" x14ac:dyDescent="0.2">
      <c r="A48" s="144" t="s">
        <v>156</v>
      </c>
      <c r="B48" s="170">
        <v>11</v>
      </c>
      <c r="C48" s="170" t="s">
        <v>677</v>
      </c>
      <c r="D48" s="170">
        <v>3000</v>
      </c>
      <c r="E48" s="180">
        <v>1</v>
      </c>
      <c r="F48" s="180" t="s">
        <v>157</v>
      </c>
      <c r="G48" s="205">
        <f>D48*E48</f>
        <v>3000</v>
      </c>
      <c r="H48" s="301" t="s">
        <v>548</v>
      </c>
    </row>
    <row r="49" spans="1:8" x14ac:dyDescent="0.2">
      <c r="A49" s="78" t="s">
        <v>158</v>
      </c>
      <c r="B49" s="78">
        <v>12</v>
      </c>
      <c r="C49" s="78" t="s">
        <v>159</v>
      </c>
      <c r="D49" s="78">
        <v>3000</v>
      </c>
      <c r="E49" s="78">
        <v>1</v>
      </c>
      <c r="F49" s="78" t="s">
        <v>157</v>
      </c>
      <c r="G49" s="78">
        <f>D49*E49</f>
        <v>3000</v>
      </c>
      <c r="H49" s="78" t="s">
        <v>549</v>
      </c>
    </row>
    <row r="50" spans="1:8" x14ac:dyDescent="0.2">
      <c r="A50" s="78" t="s">
        <v>158</v>
      </c>
      <c r="B50" s="78">
        <v>13</v>
      </c>
      <c r="C50" s="78" t="s">
        <v>219</v>
      </c>
      <c r="D50" s="78">
        <v>3000</v>
      </c>
      <c r="E50" s="78">
        <v>1</v>
      </c>
      <c r="F50" s="78" t="s">
        <v>200</v>
      </c>
      <c r="G50" s="78">
        <f t="shared" ref="G50:G51" si="1">D50*E50</f>
        <v>3000</v>
      </c>
      <c r="H50" s="78" t="s">
        <v>609</v>
      </c>
    </row>
    <row r="51" spans="1:8" x14ac:dyDescent="0.2">
      <c r="A51" s="78" t="s">
        <v>158</v>
      </c>
      <c r="B51" s="78">
        <v>14</v>
      </c>
      <c r="C51" s="78" t="s">
        <v>220</v>
      </c>
      <c r="D51" s="78">
        <v>3000</v>
      </c>
      <c r="E51" s="78">
        <v>1</v>
      </c>
      <c r="F51" s="78" t="s">
        <v>200</v>
      </c>
      <c r="G51" s="78">
        <f t="shared" si="1"/>
        <v>3000</v>
      </c>
      <c r="H51" s="78" t="s">
        <v>610</v>
      </c>
    </row>
    <row r="52" spans="1:8" ht="13.5" thickBot="1" x14ac:dyDescent="0.25">
      <c r="A52" s="142" t="s">
        <v>160</v>
      </c>
      <c r="B52" s="169"/>
      <c r="C52" s="169"/>
      <c r="D52" s="169"/>
      <c r="E52" s="169"/>
      <c r="F52" s="169"/>
      <c r="G52" s="169">
        <f>SUM(G48:G51)</f>
        <v>12000</v>
      </c>
      <c r="H52" s="300"/>
    </row>
    <row r="53" spans="1:8" ht="13.5" thickBot="1" x14ac:dyDescent="0.25">
      <c r="A53" s="155"/>
      <c r="B53" s="220"/>
      <c r="C53" s="220"/>
      <c r="D53" s="220"/>
      <c r="E53" s="220"/>
      <c r="F53" s="220"/>
      <c r="G53" s="220"/>
      <c r="H53" s="220"/>
    </row>
    <row r="54" spans="1:8" ht="14" x14ac:dyDescent="0.2">
      <c r="A54" s="276" t="s">
        <v>759</v>
      </c>
      <c r="B54" s="229">
        <v>15</v>
      </c>
      <c r="C54" s="306" t="s">
        <v>757</v>
      </c>
      <c r="D54" s="290">
        <v>119448.00000000001</v>
      </c>
      <c r="E54" s="290">
        <v>1</v>
      </c>
      <c r="F54" s="229" t="s">
        <v>128</v>
      </c>
      <c r="G54" s="229">
        <f>D54*E54</f>
        <v>119448.00000000001</v>
      </c>
      <c r="H54" s="307" t="s">
        <v>730</v>
      </c>
    </row>
    <row r="55" spans="1:8" ht="14" x14ac:dyDescent="0.2">
      <c r="A55" s="236" t="s">
        <v>759</v>
      </c>
      <c r="B55" s="233">
        <v>16</v>
      </c>
      <c r="C55" s="308" t="s">
        <v>758</v>
      </c>
      <c r="D55" s="289">
        <v>13560</v>
      </c>
      <c r="E55" s="289">
        <v>1</v>
      </c>
      <c r="F55" s="233" t="s">
        <v>128</v>
      </c>
      <c r="G55" s="233">
        <f>D55*E55</f>
        <v>13560</v>
      </c>
      <c r="H55" s="305" t="s">
        <v>730</v>
      </c>
    </row>
    <row r="56" spans="1:8" ht="14" x14ac:dyDescent="0.2">
      <c r="A56" s="236" t="s">
        <v>759</v>
      </c>
      <c r="B56" s="233">
        <v>17</v>
      </c>
      <c r="C56" s="308" t="s">
        <v>729</v>
      </c>
      <c r="D56" s="289">
        <v>153360</v>
      </c>
      <c r="E56" s="289">
        <v>1</v>
      </c>
      <c r="F56" s="233" t="s">
        <v>128</v>
      </c>
      <c r="G56" s="233">
        <f>D56*E56</f>
        <v>153360</v>
      </c>
      <c r="H56" s="305" t="s">
        <v>730</v>
      </c>
    </row>
    <row r="57" spans="1:8" ht="14.5" thickBot="1" x14ac:dyDescent="0.25">
      <c r="A57" s="142" t="s">
        <v>760</v>
      </c>
      <c r="B57" s="171"/>
      <c r="C57" s="309"/>
      <c r="D57" s="275"/>
      <c r="E57" s="275"/>
      <c r="F57" s="171"/>
      <c r="G57" s="169">
        <f>SUM(G54:G56)</f>
        <v>286368</v>
      </c>
      <c r="H57" s="310"/>
    </row>
    <row r="58" spans="1:8" ht="13.5" thickBot="1" x14ac:dyDescent="0.25">
      <c r="A58" s="155"/>
      <c r="B58" s="143"/>
      <c r="C58" s="143"/>
      <c r="D58" s="143"/>
      <c r="E58" s="143"/>
      <c r="F58" s="143"/>
      <c r="G58" s="143"/>
      <c r="H58" s="143"/>
    </row>
    <row r="59" spans="1:8" x14ac:dyDescent="0.2">
      <c r="A59" s="144" t="s">
        <v>47</v>
      </c>
      <c r="B59" s="170">
        <v>18</v>
      </c>
      <c r="C59" s="170" t="s">
        <v>791</v>
      </c>
      <c r="D59" s="170">
        <v>216</v>
      </c>
      <c r="E59" s="170">
        <v>1</v>
      </c>
      <c r="F59" s="170" t="s">
        <v>128</v>
      </c>
      <c r="G59" s="205">
        <f>D59*E59</f>
        <v>216</v>
      </c>
      <c r="H59" s="301" t="s">
        <v>792</v>
      </c>
    </row>
    <row r="60" spans="1:8" ht="13.5" thickBot="1" x14ac:dyDescent="0.25">
      <c r="A60" s="142" t="s">
        <v>790</v>
      </c>
      <c r="B60" s="169"/>
      <c r="C60" s="169"/>
      <c r="D60" s="169"/>
      <c r="E60" s="169"/>
      <c r="F60" s="169"/>
      <c r="G60" s="169">
        <f>SUM(G59)</f>
        <v>216</v>
      </c>
      <c r="H60" s="300"/>
    </row>
    <row r="61" spans="1:8" ht="13.5" thickBot="1" x14ac:dyDescent="0.25">
      <c r="A61" s="155"/>
      <c r="B61" s="143"/>
      <c r="C61" s="143"/>
      <c r="D61" s="143"/>
      <c r="E61" s="143"/>
      <c r="F61" s="143"/>
      <c r="G61" s="143"/>
      <c r="H61" s="143"/>
    </row>
    <row r="62" spans="1:8" ht="13.5" thickBot="1" x14ac:dyDescent="0.25">
      <c r="A62" s="146" t="s">
        <v>104</v>
      </c>
      <c r="B62" s="173"/>
      <c r="C62" s="173"/>
      <c r="D62" s="173"/>
      <c r="E62" s="173"/>
      <c r="F62" s="173"/>
      <c r="G62" s="204">
        <f>G43+G57+G46+G52+G60</f>
        <v>448528</v>
      </c>
      <c r="H62" s="145"/>
    </row>
    <row r="63" spans="1:8" x14ac:dyDescent="0.2">
      <c r="A63" s="143"/>
      <c r="B63" s="143"/>
      <c r="C63" s="143"/>
      <c r="D63" s="143"/>
      <c r="E63" s="143"/>
      <c r="F63" s="143"/>
      <c r="G63" s="143"/>
      <c r="H63" s="145"/>
    </row>
    <row r="64" spans="1:8" ht="17" thickBot="1" x14ac:dyDescent="0.25">
      <c r="A64" s="139" t="s">
        <v>161</v>
      </c>
      <c r="B64" s="145"/>
      <c r="C64" s="145"/>
      <c r="D64" s="145"/>
      <c r="E64" s="145"/>
      <c r="F64" s="145"/>
      <c r="G64" s="145"/>
      <c r="H64" s="145"/>
    </row>
    <row r="65" spans="1:8" x14ac:dyDescent="0.2">
      <c r="A65" s="140" t="s">
        <v>115</v>
      </c>
      <c r="B65" s="168" t="s">
        <v>116</v>
      </c>
      <c r="C65" s="168" t="s">
        <v>117</v>
      </c>
      <c r="D65" s="168" t="s">
        <v>118</v>
      </c>
      <c r="E65" s="168" t="s">
        <v>119</v>
      </c>
      <c r="F65" s="168" t="s">
        <v>120</v>
      </c>
      <c r="G65" s="168" t="s">
        <v>121</v>
      </c>
      <c r="H65" s="296" t="s">
        <v>122</v>
      </c>
    </row>
    <row r="66" spans="1:8" x14ac:dyDescent="0.2">
      <c r="A66" s="141" t="s">
        <v>162</v>
      </c>
      <c r="B66" s="78">
        <v>1</v>
      </c>
      <c r="C66" s="78" t="s">
        <v>163</v>
      </c>
      <c r="D66" s="77">
        <v>5000</v>
      </c>
      <c r="E66" s="78">
        <v>1</v>
      </c>
      <c r="F66" s="78" t="s">
        <v>164</v>
      </c>
      <c r="G66" s="78">
        <f>D66*E66</f>
        <v>5000</v>
      </c>
      <c r="H66" s="298" t="s">
        <v>165</v>
      </c>
    </row>
    <row r="67" spans="1:8" x14ac:dyDescent="0.2">
      <c r="A67" s="141" t="s">
        <v>162</v>
      </c>
      <c r="B67" s="78">
        <v>2</v>
      </c>
      <c r="C67" s="78" t="s">
        <v>166</v>
      </c>
      <c r="D67" s="77">
        <v>5000</v>
      </c>
      <c r="E67" s="78">
        <v>1</v>
      </c>
      <c r="F67" s="78" t="s">
        <v>164</v>
      </c>
      <c r="G67" s="78">
        <f>D67*E67</f>
        <v>5000</v>
      </c>
      <c r="H67" s="298" t="s">
        <v>167</v>
      </c>
    </row>
    <row r="68" spans="1:8" x14ac:dyDescent="0.2">
      <c r="A68" s="141" t="s">
        <v>162</v>
      </c>
      <c r="B68" s="78">
        <v>3</v>
      </c>
      <c r="C68" s="78" t="s">
        <v>168</v>
      </c>
      <c r="D68" s="77">
        <v>55760</v>
      </c>
      <c r="E68" s="78">
        <v>1</v>
      </c>
      <c r="F68" s="78" t="s">
        <v>164</v>
      </c>
      <c r="G68" s="78">
        <f>D68*E68</f>
        <v>55760</v>
      </c>
      <c r="H68" s="298" t="s">
        <v>169</v>
      </c>
    </row>
    <row r="69" spans="1:8" x14ac:dyDescent="0.2">
      <c r="A69" s="141" t="s">
        <v>162</v>
      </c>
      <c r="B69" s="78">
        <v>4</v>
      </c>
      <c r="C69" s="78" t="s">
        <v>170</v>
      </c>
      <c r="D69" s="77">
        <v>22640</v>
      </c>
      <c r="E69" s="78">
        <v>1</v>
      </c>
      <c r="F69" s="78" t="s">
        <v>164</v>
      </c>
      <c r="G69" s="78">
        <f>D69*E69</f>
        <v>22640</v>
      </c>
      <c r="H69" s="298" t="s">
        <v>171</v>
      </c>
    </row>
    <row r="70" spans="1:8" x14ac:dyDescent="0.2">
      <c r="A70" s="141" t="s">
        <v>162</v>
      </c>
      <c r="B70" s="78">
        <v>5</v>
      </c>
      <c r="C70" s="78" t="s">
        <v>172</v>
      </c>
      <c r="D70" s="77">
        <v>18045</v>
      </c>
      <c r="E70" s="78">
        <v>1</v>
      </c>
      <c r="F70" s="78" t="s">
        <v>164</v>
      </c>
      <c r="G70" s="78">
        <f>D70*E70</f>
        <v>18045</v>
      </c>
      <c r="H70" s="298" t="s">
        <v>541</v>
      </c>
    </row>
    <row r="71" spans="1:8" s="297" customFormat="1" ht="13.5" thickBot="1" x14ac:dyDescent="0.25">
      <c r="A71" s="142" t="s">
        <v>173</v>
      </c>
      <c r="B71" s="169"/>
      <c r="C71" s="169"/>
      <c r="D71" s="169"/>
      <c r="E71" s="169"/>
      <c r="F71" s="169"/>
      <c r="G71" s="169">
        <f>SUM(G66:G70)</f>
        <v>106445</v>
      </c>
      <c r="H71" s="300"/>
    </row>
    <row r="72" spans="1:8" s="297" customFormat="1" ht="13.5" thickBot="1" x14ac:dyDescent="0.25">
      <c r="A72" s="220"/>
      <c r="B72" s="220"/>
      <c r="C72" s="220"/>
      <c r="D72" s="220"/>
      <c r="E72" s="220"/>
      <c r="F72" s="220"/>
      <c r="G72" s="220"/>
      <c r="H72" s="220"/>
    </row>
    <row r="73" spans="1:8" s="297" customFormat="1" x14ac:dyDescent="0.2">
      <c r="A73" s="144" t="s">
        <v>47</v>
      </c>
      <c r="B73" s="170">
        <v>6</v>
      </c>
      <c r="C73" s="170" t="s">
        <v>177</v>
      </c>
      <c r="D73" s="170">
        <v>864</v>
      </c>
      <c r="E73" s="170">
        <v>1</v>
      </c>
      <c r="F73" s="170" t="s">
        <v>178</v>
      </c>
      <c r="G73" s="170">
        <f>D73*E73</f>
        <v>864</v>
      </c>
      <c r="H73" s="301" t="s">
        <v>550</v>
      </c>
    </row>
    <row r="74" spans="1:8" s="297" customFormat="1" ht="13.5" thickBot="1" x14ac:dyDescent="0.25">
      <c r="A74" s="142" t="s">
        <v>179</v>
      </c>
      <c r="B74" s="169"/>
      <c r="C74" s="169"/>
      <c r="D74" s="169"/>
      <c r="E74" s="169"/>
      <c r="F74" s="169"/>
      <c r="G74" s="169">
        <f>SUM(G73)</f>
        <v>864</v>
      </c>
      <c r="H74" s="300"/>
    </row>
    <row r="75" spans="1:8" s="297" customFormat="1" ht="13.5" thickBot="1" x14ac:dyDescent="0.25">
      <c r="A75" s="220"/>
      <c r="B75" s="220"/>
      <c r="C75" s="220"/>
      <c r="D75" s="220"/>
      <c r="E75" s="220"/>
      <c r="F75" s="220"/>
      <c r="G75" s="220"/>
      <c r="H75" s="220"/>
    </row>
    <row r="76" spans="1:8" x14ac:dyDescent="0.2">
      <c r="A76" s="144" t="s">
        <v>174</v>
      </c>
      <c r="B76" s="170">
        <v>7</v>
      </c>
      <c r="C76" s="170" t="s">
        <v>174</v>
      </c>
      <c r="D76" s="170">
        <v>1000000</v>
      </c>
      <c r="E76" s="170">
        <v>1</v>
      </c>
      <c r="F76" s="170" t="s">
        <v>164</v>
      </c>
      <c r="G76" s="170">
        <f>D76*E76</f>
        <v>1000000</v>
      </c>
      <c r="H76" s="301" t="s">
        <v>175</v>
      </c>
    </row>
    <row r="77" spans="1:8" s="297" customFormat="1" ht="13.5" thickBot="1" x14ac:dyDescent="0.25">
      <c r="A77" s="142" t="s">
        <v>176</v>
      </c>
      <c r="B77" s="169"/>
      <c r="C77" s="169"/>
      <c r="D77" s="169"/>
      <c r="E77" s="169"/>
      <c r="F77" s="169"/>
      <c r="G77" s="169">
        <f>SUM(G76)</f>
        <v>1000000</v>
      </c>
      <c r="H77" s="300"/>
    </row>
    <row r="78" spans="1:8" s="297" customFormat="1" ht="13.5" thickBot="1" x14ac:dyDescent="0.25">
      <c r="A78" s="143"/>
      <c r="B78" s="143"/>
      <c r="C78" s="143"/>
      <c r="D78" s="143"/>
      <c r="E78" s="143"/>
      <c r="F78" s="143"/>
      <c r="G78" s="143"/>
      <c r="H78" s="143"/>
    </row>
    <row r="79" spans="1:8" x14ac:dyDescent="0.2">
      <c r="A79" s="144" t="s">
        <v>753</v>
      </c>
      <c r="B79" s="170">
        <v>8</v>
      </c>
      <c r="C79" s="170" t="s">
        <v>753</v>
      </c>
      <c r="D79" s="199">
        <f>'1．二次予算クロス集計'!F30</f>
        <v>1515439</v>
      </c>
      <c r="E79" s="170">
        <v>1</v>
      </c>
      <c r="F79" s="170" t="s">
        <v>164</v>
      </c>
      <c r="G79" s="170">
        <f>D79*E79</f>
        <v>1515439</v>
      </c>
      <c r="H79" s="301" t="s">
        <v>754</v>
      </c>
    </row>
    <row r="80" spans="1:8" s="297" customFormat="1" ht="13.5" thickBot="1" x14ac:dyDescent="0.25">
      <c r="A80" s="142" t="s">
        <v>180</v>
      </c>
      <c r="B80" s="169"/>
      <c r="C80" s="169"/>
      <c r="D80" s="169"/>
      <c r="E80" s="169"/>
      <c r="F80" s="169"/>
      <c r="G80" s="169">
        <f>SUM(G79)</f>
        <v>1515439</v>
      </c>
      <c r="H80" s="300"/>
    </row>
    <row r="81" spans="1:8" ht="13.5" thickBot="1" x14ac:dyDescent="0.25">
      <c r="A81" s="145"/>
      <c r="B81" s="145"/>
      <c r="C81" s="145"/>
      <c r="D81" s="145"/>
      <c r="E81" s="145"/>
      <c r="F81" s="145"/>
      <c r="G81" s="145"/>
      <c r="H81" s="145"/>
    </row>
    <row r="82" spans="1:8" ht="13.5" thickBot="1" x14ac:dyDescent="0.25">
      <c r="A82" s="146" t="s">
        <v>104</v>
      </c>
      <c r="B82" s="173"/>
      <c r="C82" s="173"/>
      <c r="D82" s="173"/>
      <c r="E82" s="173"/>
      <c r="F82" s="173"/>
      <c r="G82" s="204">
        <f>SUM(G80,G77,G71,G74)</f>
        <v>2622748</v>
      </c>
      <c r="H82" s="145"/>
    </row>
    <row r="83" spans="1:8" x14ac:dyDescent="0.2">
      <c r="A83" s="220"/>
      <c r="B83" s="220"/>
      <c r="C83" s="220"/>
      <c r="D83" s="220"/>
      <c r="E83" s="220"/>
      <c r="F83" s="220"/>
      <c r="G83" s="220"/>
      <c r="H83" s="145"/>
    </row>
    <row r="84" spans="1:8" ht="17" thickBot="1" x14ac:dyDescent="0.25">
      <c r="A84" s="139" t="s">
        <v>54</v>
      </c>
      <c r="B84" s="145"/>
      <c r="C84" s="145"/>
      <c r="D84" s="145"/>
      <c r="E84" s="145"/>
      <c r="F84" s="145"/>
      <c r="G84" s="145"/>
      <c r="H84" s="145"/>
    </row>
    <row r="85" spans="1:8" x14ac:dyDescent="0.2">
      <c r="A85" s="140" t="s">
        <v>115</v>
      </c>
      <c r="B85" s="168" t="s">
        <v>116</v>
      </c>
      <c r="C85" s="168" t="s">
        <v>117</v>
      </c>
      <c r="D85" s="168" t="s">
        <v>118</v>
      </c>
      <c r="E85" s="168" t="s">
        <v>119</v>
      </c>
      <c r="F85" s="168" t="s">
        <v>120</v>
      </c>
      <c r="G85" s="168" t="s">
        <v>121</v>
      </c>
      <c r="H85" s="296" t="s">
        <v>122</v>
      </c>
    </row>
    <row r="86" spans="1:8" x14ac:dyDescent="0.2">
      <c r="A86" s="236" t="s">
        <v>40</v>
      </c>
      <c r="B86" s="233">
        <v>1</v>
      </c>
      <c r="C86" s="344" t="s">
        <v>646</v>
      </c>
      <c r="D86" s="248">
        <v>5500</v>
      </c>
      <c r="E86" s="233">
        <v>2</v>
      </c>
      <c r="F86" s="233" t="s">
        <v>178</v>
      </c>
      <c r="G86" s="233">
        <f>D86*E86</f>
        <v>11000</v>
      </c>
      <c r="H86" s="311" t="s">
        <v>647</v>
      </c>
    </row>
    <row r="87" spans="1:8" ht="13.5" thickBot="1" x14ac:dyDescent="0.25">
      <c r="A87" s="142" t="s">
        <v>438</v>
      </c>
      <c r="B87" s="169"/>
      <c r="C87" s="169"/>
      <c r="D87" s="169"/>
      <c r="E87" s="169"/>
      <c r="F87" s="169"/>
      <c r="G87" s="169">
        <f>SUM(G86:G86)</f>
        <v>11000</v>
      </c>
      <c r="H87" s="300"/>
    </row>
    <row r="88" spans="1:8" ht="13.5" thickBot="1" x14ac:dyDescent="0.25">
      <c r="A88" s="145"/>
      <c r="B88" s="145"/>
      <c r="C88" s="145"/>
      <c r="D88" s="145"/>
      <c r="E88" s="145"/>
      <c r="F88" s="145"/>
      <c r="G88" s="145"/>
      <c r="H88" s="145"/>
    </row>
    <row r="89" spans="1:8" ht="13.5" thickBot="1" x14ac:dyDescent="0.25">
      <c r="A89" s="146" t="s">
        <v>104</v>
      </c>
      <c r="B89" s="173"/>
      <c r="C89" s="173"/>
      <c r="D89" s="173"/>
      <c r="E89" s="173"/>
      <c r="F89" s="173"/>
      <c r="G89" s="204">
        <f>SUM(G87)</f>
        <v>11000</v>
      </c>
      <c r="H89" s="145"/>
    </row>
    <row r="90" spans="1:8" x14ac:dyDescent="0.2">
      <c r="A90" s="145"/>
      <c r="B90" s="145"/>
      <c r="C90" s="145"/>
      <c r="D90" s="145"/>
      <c r="E90" s="145"/>
      <c r="F90" s="145"/>
      <c r="G90" s="145"/>
      <c r="H90" s="145"/>
    </row>
    <row r="91" spans="1:8" ht="17" thickBot="1" x14ac:dyDescent="0.25">
      <c r="A91" s="139" t="s">
        <v>181</v>
      </c>
      <c r="B91" s="145"/>
      <c r="C91" s="145"/>
      <c r="D91" s="145"/>
      <c r="E91" s="145"/>
      <c r="F91" s="145"/>
      <c r="G91" s="145"/>
      <c r="H91" s="145"/>
    </row>
    <row r="92" spans="1:8" x14ac:dyDescent="0.2">
      <c r="A92" s="140" t="s">
        <v>115</v>
      </c>
      <c r="B92" s="168" t="s">
        <v>116</v>
      </c>
      <c r="C92" s="168" t="s">
        <v>117</v>
      </c>
      <c r="D92" s="168" t="s">
        <v>118</v>
      </c>
      <c r="E92" s="168" t="s">
        <v>119</v>
      </c>
      <c r="F92" s="168" t="s">
        <v>120</v>
      </c>
      <c r="G92" s="168" t="s">
        <v>121</v>
      </c>
      <c r="H92" s="296" t="s">
        <v>122</v>
      </c>
    </row>
    <row r="93" spans="1:8" x14ac:dyDescent="0.2">
      <c r="A93" s="236" t="s">
        <v>182</v>
      </c>
      <c r="B93" s="233">
        <v>1</v>
      </c>
      <c r="C93" s="233" t="s">
        <v>781</v>
      </c>
      <c r="D93" s="233">
        <v>1200</v>
      </c>
      <c r="E93" s="233">
        <v>21</v>
      </c>
      <c r="F93" s="233" t="s">
        <v>432</v>
      </c>
      <c r="G93" s="233">
        <v>25200</v>
      </c>
      <c r="H93" s="311" t="s">
        <v>183</v>
      </c>
    </row>
    <row r="94" spans="1:8" x14ac:dyDescent="0.2">
      <c r="A94" s="236" t="s">
        <v>182</v>
      </c>
      <c r="B94" s="241">
        <v>2</v>
      </c>
      <c r="C94" s="241" t="s">
        <v>782</v>
      </c>
      <c r="D94" s="241">
        <v>3000</v>
      </c>
      <c r="E94" s="241">
        <v>2</v>
      </c>
      <c r="F94" s="241" t="s">
        <v>146</v>
      </c>
      <c r="G94" s="233">
        <v>6000</v>
      </c>
      <c r="H94" s="311" t="s">
        <v>183</v>
      </c>
    </row>
    <row r="95" spans="1:8" x14ac:dyDescent="0.2">
      <c r="A95" s="236" t="s">
        <v>182</v>
      </c>
      <c r="B95" s="233">
        <v>3</v>
      </c>
      <c r="C95" s="241" t="s">
        <v>783</v>
      </c>
      <c r="D95" s="241">
        <v>2300</v>
      </c>
      <c r="E95" s="241">
        <v>4</v>
      </c>
      <c r="F95" s="241" t="s">
        <v>146</v>
      </c>
      <c r="G95" s="233">
        <v>9200</v>
      </c>
      <c r="H95" s="311" t="s">
        <v>183</v>
      </c>
    </row>
    <row r="96" spans="1:8" x14ac:dyDescent="0.2">
      <c r="A96" s="236" t="s">
        <v>182</v>
      </c>
      <c r="B96" s="241">
        <v>4</v>
      </c>
      <c r="C96" s="241" t="s">
        <v>784</v>
      </c>
      <c r="D96" s="241">
        <v>850</v>
      </c>
      <c r="E96" s="241">
        <v>2</v>
      </c>
      <c r="F96" s="241" t="s">
        <v>146</v>
      </c>
      <c r="G96" s="233">
        <v>1700</v>
      </c>
      <c r="H96" s="311" t="s">
        <v>183</v>
      </c>
    </row>
    <row r="97" spans="1:8" x14ac:dyDescent="0.2">
      <c r="A97" s="236" t="s">
        <v>182</v>
      </c>
      <c r="B97" s="233">
        <v>5</v>
      </c>
      <c r="C97" s="241" t="s">
        <v>785</v>
      </c>
      <c r="D97" s="241">
        <v>1200</v>
      </c>
      <c r="E97" s="241">
        <v>2</v>
      </c>
      <c r="F97" s="241" t="s">
        <v>146</v>
      </c>
      <c r="G97" s="233">
        <v>2400</v>
      </c>
      <c r="H97" s="311" t="s">
        <v>183</v>
      </c>
    </row>
    <row r="98" spans="1:8" s="297" customFormat="1" ht="13.5" thickBot="1" x14ac:dyDescent="0.25">
      <c r="A98" s="142" t="s">
        <v>184</v>
      </c>
      <c r="B98" s="169"/>
      <c r="C98" s="169"/>
      <c r="D98" s="169"/>
      <c r="E98" s="169"/>
      <c r="F98" s="169"/>
      <c r="G98" s="169">
        <f>SUM(G93:G97)</f>
        <v>44500</v>
      </c>
      <c r="H98" s="300"/>
    </row>
    <row r="99" spans="1:8" ht="13.5" thickBot="1" x14ac:dyDescent="0.25">
      <c r="A99" s="145"/>
      <c r="B99" s="145"/>
      <c r="C99" s="145"/>
      <c r="D99" s="145"/>
      <c r="E99" s="145"/>
      <c r="F99" s="145"/>
      <c r="G99" s="145"/>
      <c r="H99" s="145"/>
    </row>
    <row r="100" spans="1:8" x14ac:dyDescent="0.2">
      <c r="A100" s="144" t="s">
        <v>185</v>
      </c>
      <c r="B100" s="170">
        <v>6</v>
      </c>
      <c r="C100" s="170" t="s">
        <v>186</v>
      </c>
      <c r="D100" s="170">
        <v>140</v>
      </c>
      <c r="E100" s="170">
        <v>151</v>
      </c>
      <c r="F100" s="170" t="s">
        <v>157</v>
      </c>
      <c r="G100" s="205">
        <f>D100*E100</f>
        <v>21140</v>
      </c>
      <c r="H100" s="301" t="s">
        <v>187</v>
      </c>
    </row>
    <row r="101" spans="1:8" x14ac:dyDescent="0.2">
      <c r="A101" s="141" t="s">
        <v>185</v>
      </c>
      <c r="B101" s="78">
        <v>7</v>
      </c>
      <c r="C101" s="78" t="s">
        <v>186</v>
      </c>
      <c r="D101" s="78">
        <v>3830</v>
      </c>
      <c r="E101" s="78">
        <v>1</v>
      </c>
      <c r="F101" s="78" t="s">
        <v>157</v>
      </c>
      <c r="G101" s="206">
        <f>D101*E101</f>
        <v>3830</v>
      </c>
      <c r="H101" s="298" t="s">
        <v>188</v>
      </c>
    </row>
    <row r="102" spans="1:8" s="297" customFormat="1" ht="13.5" thickBot="1" x14ac:dyDescent="0.25">
      <c r="A102" s="142" t="s">
        <v>127</v>
      </c>
      <c r="B102" s="169"/>
      <c r="C102" s="169"/>
      <c r="D102" s="169"/>
      <c r="E102" s="169"/>
      <c r="F102" s="169"/>
      <c r="G102" s="169">
        <f>SUM(G100:G101)</f>
        <v>24970</v>
      </c>
      <c r="H102" s="300"/>
    </row>
    <row r="103" spans="1:8" ht="13.5" thickBot="1" x14ac:dyDescent="0.25">
      <c r="A103" s="145"/>
      <c r="B103" s="145"/>
      <c r="C103" s="145"/>
      <c r="D103" s="145"/>
      <c r="E103" s="145"/>
      <c r="F103" s="145"/>
      <c r="G103" s="145"/>
      <c r="H103" s="145"/>
    </row>
    <row r="104" spans="1:8" x14ac:dyDescent="0.2">
      <c r="A104" s="144" t="s">
        <v>189</v>
      </c>
      <c r="B104" s="170">
        <v>8</v>
      </c>
      <c r="C104" s="170" t="s">
        <v>189</v>
      </c>
      <c r="D104" s="170">
        <v>1000</v>
      </c>
      <c r="E104" s="170">
        <v>1</v>
      </c>
      <c r="F104" s="170" t="s">
        <v>157</v>
      </c>
      <c r="G104" s="205">
        <f>D104*E104</f>
        <v>1000</v>
      </c>
      <c r="H104" s="301" t="s">
        <v>190</v>
      </c>
    </row>
    <row r="105" spans="1:8" s="297" customFormat="1" ht="13.5" thickBot="1" x14ac:dyDescent="0.25">
      <c r="A105" s="142" t="s">
        <v>191</v>
      </c>
      <c r="B105" s="169"/>
      <c r="C105" s="169"/>
      <c r="D105" s="169"/>
      <c r="E105" s="169"/>
      <c r="F105" s="169"/>
      <c r="G105" s="169">
        <f>SUM(G104)</f>
        <v>1000</v>
      </c>
      <c r="H105" s="300"/>
    </row>
    <row r="106" spans="1:8" ht="13.5" thickBot="1" x14ac:dyDescent="0.25">
      <c r="A106" s="145"/>
      <c r="B106" s="145"/>
      <c r="C106" s="145"/>
      <c r="D106" s="145"/>
      <c r="E106" s="145"/>
      <c r="F106" s="145"/>
      <c r="G106" s="145"/>
      <c r="H106" s="145"/>
    </row>
    <row r="107" spans="1:8" x14ac:dyDescent="0.2">
      <c r="A107" s="144" t="s">
        <v>192</v>
      </c>
      <c r="B107" s="170">
        <v>9</v>
      </c>
      <c r="C107" s="170" t="s">
        <v>193</v>
      </c>
      <c r="D107" s="170">
        <v>9590</v>
      </c>
      <c r="E107" s="170">
        <v>1</v>
      </c>
      <c r="F107" s="170" t="s">
        <v>157</v>
      </c>
      <c r="G107" s="205">
        <f t="shared" ref="G107:G115" si="2">D107*E107</f>
        <v>9590</v>
      </c>
      <c r="H107" s="301" t="s">
        <v>194</v>
      </c>
    </row>
    <row r="108" spans="1:8" x14ac:dyDescent="0.2">
      <c r="A108" s="141" t="s">
        <v>192</v>
      </c>
      <c r="B108" s="78">
        <v>10</v>
      </c>
      <c r="C108" s="78" t="s">
        <v>195</v>
      </c>
      <c r="D108" s="78">
        <v>1270</v>
      </c>
      <c r="E108" s="78">
        <v>1</v>
      </c>
      <c r="F108" s="78" t="s">
        <v>157</v>
      </c>
      <c r="G108" s="206">
        <f t="shared" si="2"/>
        <v>1270</v>
      </c>
      <c r="H108" s="78" t="s">
        <v>196</v>
      </c>
    </row>
    <row r="109" spans="1:8" x14ac:dyDescent="0.2">
      <c r="A109" s="141" t="s">
        <v>192</v>
      </c>
      <c r="B109" s="78">
        <v>11</v>
      </c>
      <c r="C109" s="78" t="s">
        <v>197</v>
      </c>
      <c r="D109" s="78">
        <v>17360</v>
      </c>
      <c r="E109" s="78">
        <v>1</v>
      </c>
      <c r="F109" s="78" t="s">
        <v>157</v>
      </c>
      <c r="G109" s="206">
        <f t="shared" si="2"/>
        <v>17360</v>
      </c>
      <c r="H109" s="298" t="s">
        <v>198</v>
      </c>
    </row>
    <row r="110" spans="1:8" x14ac:dyDescent="0.2">
      <c r="A110" s="141" t="s">
        <v>192</v>
      </c>
      <c r="B110" s="78">
        <v>12</v>
      </c>
      <c r="C110" s="78" t="s">
        <v>199</v>
      </c>
      <c r="D110" s="78">
        <v>1728</v>
      </c>
      <c r="E110" s="78">
        <v>8</v>
      </c>
      <c r="F110" s="78" t="s">
        <v>200</v>
      </c>
      <c r="G110" s="206">
        <f t="shared" si="2"/>
        <v>13824</v>
      </c>
      <c r="H110" s="298" t="s">
        <v>201</v>
      </c>
    </row>
    <row r="111" spans="1:8" x14ac:dyDescent="0.2">
      <c r="A111" s="141" t="s">
        <v>192</v>
      </c>
      <c r="B111" s="78">
        <v>13</v>
      </c>
      <c r="C111" s="78" t="s">
        <v>202</v>
      </c>
      <c r="D111" s="78">
        <v>1728</v>
      </c>
      <c r="E111" s="78">
        <v>2</v>
      </c>
      <c r="F111" s="78" t="s">
        <v>200</v>
      </c>
      <c r="G111" s="206">
        <f t="shared" si="2"/>
        <v>3456</v>
      </c>
      <c r="H111" s="298" t="s">
        <v>203</v>
      </c>
    </row>
    <row r="112" spans="1:8" x14ac:dyDescent="0.2">
      <c r="A112" s="141" t="s">
        <v>192</v>
      </c>
      <c r="B112" s="78">
        <v>14</v>
      </c>
      <c r="C112" s="78" t="s">
        <v>204</v>
      </c>
      <c r="D112" s="78">
        <v>110</v>
      </c>
      <c r="E112" s="78">
        <v>15</v>
      </c>
      <c r="F112" s="78" t="s">
        <v>205</v>
      </c>
      <c r="G112" s="206">
        <f t="shared" si="2"/>
        <v>1650</v>
      </c>
      <c r="H112" s="298" t="s">
        <v>206</v>
      </c>
    </row>
    <row r="113" spans="1:8" x14ac:dyDescent="0.2">
      <c r="A113" s="141" t="s">
        <v>192</v>
      </c>
      <c r="B113" s="78">
        <v>15</v>
      </c>
      <c r="C113" s="78" t="s">
        <v>207</v>
      </c>
      <c r="D113" s="78">
        <v>59400</v>
      </c>
      <c r="E113" s="78">
        <v>1</v>
      </c>
      <c r="F113" s="78" t="s">
        <v>157</v>
      </c>
      <c r="G113" s="206">
        <f t="shared" si="2"/>
        <v>59400</v>
      </c>
      <c r="H113" s="298" t="s">
        <v>208</v>
      </c>
    </row>
    <row r="114" spans="1:8" x14ac:dyDescent="0.2">
      <c r="A114" s="141" t="s">
        <v>192</v>
      </c>
      <c r="B114" s="78">
        <v>16</v>
      </c>
      <c r="C114" s="78" t="s">
        <v>209</v>
      </c>
      <c r="D114" s="233">
        <v>1875500</v>
      </c>
      <c r="E114" s="179">
        <v>1</v>
      </c>
      <c r="F114" s="78" t="s">
        <v>157</v>
      </c>
      <c r="G114" s="235">
        <f t="shared" si="2"/>
        <v>1875500</v>
      </c>
      <c r="H114" s="298" t="s">
        <v>210</v>
      </c>
    </row>
    <row r="115" spans="1:8" x14ac:dyDescent="0.2">
      <c r="A115" s="141" t="s">
        <v>192</v>
      </c>
      <c r="B115" s="78">
        <v>17</v>
      </c>
      <c r="C115" s="78" t="s">
        <v>211</v>
      </c>
      <c r="D115" s="78">
        <v>10288</v>
      </c>
      <c r="E115" s="78">
        <v>1</v>
      </c>
      <c r="F115" s="78" t="s">
        <v>157</v>
      </c>
      <c r="G115" s="206">
        <f t="shared" si="2"/>
        <v>10288</v>
      </c>
      <c r="H115" s="298" t="s">
        <v>212</v>
      </c>
    </row>
    <row r="116" spans="1:8" s="297" customFormat="1" ht="13.5" thickBot="1" x14ac:dyDescent="0.25">
      <c r="A116" s="142" t="s">
        <v>213</v>
      </c>
      <c r="B116" s="169"/>
      <c r="C116" s="169"/>
      <c r="D116" s="169"/>
      <c r="E116" s="169"/>
      <c r="F116" s="169"/>
      <c r="G116" s="169">
        <f>SUM(G107:G115)</f>
        <v>1992338</v>
      </c>
      <c r="H116" s="300"/>
    </row>
    <row r="117" spans="1:8" ht="13.5" thickBot="1" x14ac:dyDescent="0.25">
      <c r="A117" s="145"/>
      <c r="B117" s="145"/>
      <c r="C117" s="145"/>
      <c r="D117" s="145"/>
      <c r="E117" s="145"/>
      <c r="F117" s="145"/>
      <c r="G117" s="145"/>
      <c r="H117" s="145"/>
    </row>
    <row r="118" spans="1:8" x14ac:dyDescent="0.2">
      <c r="A118" s="144" t="s">
        <v>214</v>
      </c>
      <c r="B118" s="170">
        <v>18</v>
      </c>
      <c r="C118" s="170" t="s">
        <v>215</v>
      </c>
      <c r="D118" s="170">
        <v>264600</v>
      </c>
      <c r="E118" s="170">
        <v>1</v>
      </c>
      <c r="F118" s="170" t="s">
        <v>157</v>
      </c>
      <c r="G118" s="205">
        <f>D118*E118</f>
        <v>264600</v>
      </c>
      <c r="H118" s="301" t="s">
        <v>216</v>
      </c>
    </row>
    <row r="119" spans="1:8" s="297" customFormat="1" ht="13.5" thickBot="1" x14ac:dyDescent="0.25">
      <c r="A119" s="142" t="s">
        <v>217</v>
      </c>
      <c r="B119" s="169"/>
      <c r="C119" s="169"/>
      <c r="D119" s="169"/>
      <c r="E119" s="169"/>
      <c r="F119" s="169"/>
      <c r="G119" s="169">
        <f>SUM(G118)</f>
        <v>264600</v>
      </c>
      <c r="H119" s="300"/>
    </row>
    <row r="120" spans="1:8" s="297" customFormat="1" ht="13.5" thickBot="1" x14ac:dyDescent="0.25">
      <c r="A120" s="220"/>
      <c r="B120" s="220"/>
      <c r="C120" s="220"/>
      <c r="D120" s="220"/>
      <c r="E120" s="220"/>
      <c r="F120" s="220"/>
      <c r="G120" s="220"/>
      <c r="H120" s="220"/>
    </row>
    <row r="121" spans="1:8" s="297" customFormat="1" x14ac:dyDescent="0.2">
      <c r="A121" s="276" t="s">
        <v>287</v>
      </c>
      <c r="B121" s="229">
        <v>19</v>
      </c>
      <c r="C121" s="229" t="s">
        <v>787</v>
      </c>
      <c r="D121" s="229">
        <v>30000</v>
      </c>
      <c r="E121" s="229">
        <v>1</v>
      </c>
      <c r="F121" s="229" t="s">
        <v>164</v>
      </c>
      <c r="G121" s="230">
        <v>30000</v>
      </c>
      <c r="H121" s="312" t="s">
        <v>789</v>
      </c>
    </row>
    <row r="122" spans="1:8" s="297" customFormat="1" x14ac:dyDescent="0.2">
      <c r="A122" s="313" t="s">
        <v>44</v>
      </c>
      <c r="B122" s="231">
        <v>20</v>
      </c>
      <c r="C122" s="231" t="s">
        <v>788</v>
      </c>
      <c r="D122" s="231">
        <v>5500</v>
      </c>
      <c r="E122" s="231">
        <v>1</v>
      </c>
      <c r="F122" s="231" t="s">
        <v>164</v>
      </c>
      <c r="G122" s="232">
        <v>5500</v>
      </c>
      <c r="H122" s="314" t="s">
        <v>789</v>
      </c>
    </row>
    <row r="123" spans="1:8" s="297" customFormat="1" ht="13.5" thickBot="1" x14ac:dyDescent="0.25">
      <c r="A123" s="142" t="s">
        <v>786</v>
      </c>
      <c r="B123" s="169"/>
      <c r="C123" s="169"/>
      <c r="D123" s="169"/>
      <c r="E123" s="169"/>
      <c r="F123" s="169"/>
      <c r="G123" s="169">
        <f>SUM(G121:G122)</f>
        <v>35500</v>
      </c>
      <c r="H123" s="300"/>
    </row>
    <row r="124" spans="1:8" s="297" customFormat="1" ht="13.5" thickBot="1" x14ac:dyDescent="0.25">
      <c r="A124" s="145"/>
      <c r="B124" s="145"/>
      <c r="C124" s="145"/>
      <c r="D124" s="145"/>
      <c r="E124" s="145"/>
      <c r="F124" s="145"/>
      <c r="G124" s="145"/>
      <c r="H124" s="145"/>
    </row>
    <row r="125" spans="1:8" x14ac:dyDescent="0.2">
      <c r="A125" s="144" t="s">
        <v>222</v>
      </c>
      <c r="B125" s="170">
        <v>21</v>
      </c>
      <c r="C125" s="170" t="s">
        <v>223</v>
      </c>
      <c r="D125" s="170">
        <v>324</v>
      </c>
      <c r="E125" s="170">
        <v>1</v>
      </c>
      <c r="F125" s="170" t="s">
        <v>157</v>
      </c>
      <c r="G125" s="170">
        <f>D125*E125</f>
        <v>324</v>
      </c>
      <c r="H125" s="301" t="s">
        <v>551</v>
      </c>
    </row>
    <row r="126" spans="1:8" x14ac:dyDescent="0.2">
      <c r="A126" s="141" t="s">
        <v>222</v>
      </c>
      <c r="B126" s="78">
        <v>22</v>
      </c>
      <c r="C126" s="78" t="s">
        <v>224</v>
      </c>
      <c r="D126" s="78">
        <v>756</v>
      </c>
      <c r="E126" s="78">
        <v>1</v>
      </c>
      <c r="F126" s="78" t="s">
        <v>157</v>
      </c>
      <c r="G126" s="78">
        <f>D126*E126</f>
        <v>756</v>
      </c>
      <c r="H126" s="298" t="s">
        <v>551</v>
      </c>
    </row>
    <row r="127" spans="1:8" ht="13.5" thickBot="1" x14ac:dyDescent="0.25">
      <c r="A127" s="142" t="s">
        <v>225</v>
      </c>
      <c r="B127" s="169"/>
      <c r="C127" s="169"/>
      <c r="D127" s="169"/>
      <c r="E127" s="169"/>
      <c r="F127" s="169"/>
      <c r="G127" s="169">
        <f>SUM(G125:G126)</f>
        <v>1080</v>
      </c>
      <c r="H127" s="300"/>
    </row>
    <row r="128" spans="1:8" s="297" customFormat="1" ht="13.5" thickBot="1" x14ac:dyDescent="0.25">
      <c r="A128" s="145"/>
      <c r="B128" s="145"/>
      <c r="C128" s="145"/>
      <c r="D128" s="145"/>
      <c r="E128" s="145"/>
      <c r="F128" s="145"/>
      <c r="G128" s="145"/>
      <c r="H128" s="145"/>
    </row>
    <row r="129" spans="1:8" ht="13.5" thickBot="1" x14ac:dyDescent="0.25">
      <c r="A129" s="146" t="s">
        <v>104</v>
      </c>
      <c r="B129" s="173"/>
      <c r="C129" s="173"/>
      <c r="D129" s="173"/>
      <c r="E129" s="173"/>
      <c r="F129" s="173"/>
      <c r="G129" s="204">
        <f>SUM(G127,G119,G116,G105,G102,G98,G123)</f>
        <v>2363988</v>
      </c>
      <c r="H129" s="145"/>
    </row>
    <row r="130" spans="1:8" x14ac:dyDescent="0.2">
      <c r="A130" s="145"/>
      <c r="B130" s="145"/>
      <c r="C130" s="145"/>
      <c r="D130" s="145"/>
      <c r="E130" s="145"/>
      <c r="F130" s="145"/>
      <c r="G130" s="145"/>
      <c r="H130" s="145"/>
    </row>
    <row r="131" spans="1:8" ht="17" thickBot="1" x14ac:dyDescent="0.25">
      <c r="A131" s="139" t="s">
        <v>21</v>
      </c>
      <c r="B131" s="145"/>
      <c r="C131" s="145"/>
      <c r="D131" s="145"/>
      <c r="E131" s="145"/>
      <c r="F131" s="145"/>
      <c r="G131" s="145"/>
      <c r="H131" s="145"/>
    </row>
    <row r="132" spans="1:8" x14ac:dyDescent="0.2">
      <c r="A132" s="140" t="s">
        <v>115</v>
      </c>
      <c r="B132" s="168" t="s">
        <v>116</v>
      </c>
      <c r="C132" s="168" t="s">
        <v>117</v>
      </c>
      <c r="D132" s="168" t="s">
        <v>118</v>
      </c>
      <c r="E132" s="168" t="s">
        <v>119</v>
      </c>
      <c r="F132" s="168" t="s">
        <v>120</v>
      </c>
      <c r="G132" s="168" t="s">
        <v>121</v>
      </c>
      <c r="H132" s="296" t="s">
        <v>122</v>
      </c>
    </row>
    <row r="133" spans="1:8" x14ac:dyDescent="0.2">
      <c r="A133" s="141" t="s">
        <v>123</v>
      </c>
      <c r="B133" s="78">
        <v>1</v>
      </c>
      <c r="C133" s="78" t="s">
        <v>226</v>
      </c>
      <c r="D133" s="78">
        <v>140</v>
      </c>
      <c r="E133" s="78">
        <v>16</v>
      </c>
      <c r="F133" s="78" t="s">
        <v>164</v>
      </c>
      <c r="G133" s="78">
        <f>D133*E133</f>
        <v>2240</v>
      </c>
      <c r="H133" s="298" t="s">
        <v>227</v>
      </c>
    </row>
    <row r="134" spans="1:8" x14ac:dyDescent="0.2">
      <c r="A134" s="141" t="s">
        <v>123</v>
      </c>
      <c r="B134" s="78">
        <v>2</v>
      </c>
      <c r="C134" s="78" t="s">
        <v>228</v>
      </c>
      <c r="D134" s="78">
        <v>82</v>
      </c>
      <c r="E134" s="78">
        <v>5</v>
      </c>
      <c r="F134" s="78" t="s">
        <v>164</v>
      </c>
      <c r="G134" s="78">
        <f>D134*E134</f>
        <v>410</v>
      </c>
      <c r="H134" s="298" t="s">
        <v>552</v>
      </c>
    </row>
    <row r="135" spans="1:8" x14ac:dyDescent="0.2">
      <c r="A135" s="141" t="s">
        <v>123</v>
      </c>
      <c r="B135" s="78">
        <v>3</v>
      </c>
      <c r="C135" s="78" t="s">
        <v>229</v>
      </c>
      <c r="D135" s="78">
        <v>120</v>
      </c>
      <c r="E135" s="78">
        <v>170</v>
      </c>
      <c r="F135" s="78" t="s">
        <v>164</v>
      </c>
      <c r="G135" s="78">
        <f>D135*E135</f>
        <v>20400</v>
      </c>
      <c r="H135" s="298" t="s">
        <v>553</v>
      </c>
    </row>
    <row r="136" spans="1:8" x14ac:dyDescent="0.2">
      <c r="A136" s="141" t="s">
        <v>123</v>
      </c>
      <c r="B136" s="78">
        <v>4</v>
      </c>
      <c r="C136" s="78" t="s">
        <v>230</v>
      </c>
      <c r="D136" s="78">
        <v>10000</v>
      </c>
      <c r="E136" s="78">
        <v>1</v>
      </c>
      <c r="F136" s="78" t="s">
        <v>231</v>
      </c>
      <c r="G136" s="78">
        <f>D136*E136</f>
        <v>10000</v>
      </c>
      <c r="H136" s="298" t="s">
        <v>554</v>
      </c>
    </row>
    <row r="137" spans="1:8" ht="13.5" thickBot="1" x14ac:dyDescent="0.25">
      <c r="A137" s="142" t="s">
        <v>127</v>
      </c>
      <c r="B137" s="169"/>
      <c r="C137" s="169"/>
      <c r="D137" s="169"/>
      <c r="E137" s="169"/>
      <c r="F137" s="169"/>
      <c r="G137" s="169">
        <f>SUM(G133:G136)</f>
        <v>33050</v>
      </c>
      <c r="H137" s="300"/>
    </row>
    <row r="138" spans="1:8" s="297" customFormat="1" ht="13.5" thickBot="1" x14ac:dyDescent="0.25">
      <c r="A138" s="145"/>
      <c r="B138" s="145"/>
      <c r="C138" s="145"/>
      <c r="D138" s="145"/>
      <c r="E138" s="145"/>
      <c r="F138" s="145"/>
      <c r="G138" s="145"/>
      <c r="H138" s="145"/>
    </row>
    <row r="139" spans="1:8" x14ac:dyDescent="0.2">
      <c r="A139" s="144" t="s">
        <v>232</v>
      </c>
      <c r="B139" s="170">
        <v>5</v>
      </c>
      <c r="C139" s="170" t="s">
        <v>233</v>
      </c>
      <c r="D139" s="170">
        <v>15000</v>
      </c>
      <c r="E139" s="170">
        <v>1</v>
      </c>
      <c r="F139" s="170" t="s">
        <v>164</v>
      </c>
      <c r="G139" s="170">
        <f>D139*E139</f>
        <v>15000</v>
      </c>
      <c r="H139" s="301" t="s">
        <v>234</v>
      </c>
    </row>
    <row r="140" spans="1:8" ht="13.5" thickBot="1" x14ac:dyDescent="0.25">
      <c r="A140" s="142" t="s">
        <v>191</v>
      </c>
      <c r="B140" s="169"/>
      <c r="C140" s="169"/>
      <c r="D140" s="169"/>
      <c r="E140" s="169"/>
      <c r="F140" s="169"/>
      <c r="G140" s="169">
        <f>SUM(G139)</f>
        <v>15000</v>
      </c>
      <c r="H140" s="300"/>
    </row>
    <row r="141" spans="1:8" s="297" customFormat="1" ht="13.5" thickBot="1" x14ac:dyDescent="0.25">
      <c r="A141" s="145"/>
      <c r="B141" s="145"/>
      <c r="C141" s="145"/>
      <c r="D141" s="145"/>
      <c r="E141" s="145"/>
      <c r="F141" s="145"/>
      <c r="G141" s="145"/>
      <c r="H141" s="145"/>
    </row>
    <row r="142" spans="1:8" x14ac:dyDescent="0.2">
      <c r="A142" s="144" t="s">
        <v>134</v>
      </c>
      <c r="B142" s="170">
        <v>6</v>
      </c>
      <c r="C142" s="170" t="s">
        <v>235</v>
      </c>
      <c r="D142" s="170">
        <v>540</v>
      </c>
      <c r="E142" s="170">
        <v>5</v>
      </c>
      <c r="F142" s="170" t="s">
        <v>164</v>
      </c>
      <c r="G142" s="170">
        <f>D142*E142</f>
        <v>2700</v>
      </c>
      <c r="H142" s="301" t="s">
        <v>236</v>
      </c>
    </row>
    <row r="143" spans="1:8" ht="13.5" thickBot="1" x14ac:dyDescent="0.25">
      <c r="A143" s="142" t="s">
        <v>138</v>
      </c>
      <c r="B143" s="169"/>
      <c r="C143" s="169"/>
      <c r="D143" s="169"/>
      <c r="E143" s="169"/>
      <c r="F143" s="169"/>
      <c r="G143" s="169">
        <f>SUM(G142)</f>
        <v>2700</v>
      </c>
      <c r="H143" s="300"/>
    </row>
    <row r="144" spans="1:8" s="297" customFormat="1" ht="13.5" thickBot="1" x14ac:dyDescent="0.25">
      <c r="A144" s="145"/>
      <c r="B144" s="145"/>
      <c r="C144" s="145"/>
      <c r="D144" s="145"/>
      <c r="E144" s="145"/>
      <c r="F144" s="145"/>
      <c r="G144" s="145"/>
      <c r="H144" s="145"/>
    </row>
    <row r="145" spans="1:8" ht="13.5" thickBot="1" x14ac:dyDescent="0.25">
      <c r="A145" s="146" t="s">
        <v>104</v>
      </c>
      <c r="B145" s="173"/>
      <c r="C145" s="173"/>
      <c r="D145" s="173"/>
      <c r="E145" s="173"/>
      <c r="F145" s="173"/>
      <c r="G145" s="204">
        <f>SUM(G143,G140,G137)</f>
        <v>50750</v>
      </c>
      <c r="H145" s="145"/>
    </row>
    <row r="146" spans="1:8" x14ac:dyDescent="0.2">
      <c r="A146" s="143"/>
      <c r="B146" s="143"/>
      <c r="C146" s="143"/>
      <c r="D146" s="143"/>
      <c r="E146" s="143"/>
      <c r="F146" s="143"/>
      <c r="G146" s="143"/>
      <c r="H146" s="145"/>
    </row>
    <row r="147" spans="1:8" ht="17" thickBot="1" x14ac:dyDescent="0.25">
      <c r="A147" s="139" t="s">
        <v>22</v>
      </c>
      <c r="B147" s="145"/>
      <c r="C147" s="145"/>
      <c r="D147" s="145"/>
      <c r="E147" s="145"/>
      <c r="F147" s="145"/>
      <c r="G147" s="145"/>
      <c r="H147" s="145"/>
    </row>
    <row r="148" spans="1:8" x14ac:dyDescent="0.2">
      <c r="A148" s="149" t="s">
        <v>115</v>
      </c>
      <c r="B148" s="176" t="s">
        <v>116</v>
      </c>
      <c r="C148" s="176" t="s">
        <v>117</v>
      </c>
      <c r="D148" s="176" t="s">
        <v>118</v>
      </c>
      <c r="E148" s="176" t="s">
        <v>119</v>
      </c>
      <c r="F148" s="176" t="s">
        <v>120</v>
      </c>
      <c r="G148" s="176" t="s">
        <v>121</v>
      </c>
      <c r="H148" s="315" t="s">
        <v>122</v>
      </c>
    </row>
    <row r="149" spans="1:8" x14ac:dyDescent="0.2">
      <c r="A149" s="141" t="s">
        <v>237</v>
      </c>
      <c r="B149" s="78">
        <v>1</v>
      </c>
      <c r="C149" s="78" t="s">
        <v>238</v>
      </c>
      <c r="D149" s="78">
        <v>198</v>
      </c>
      <c r="E149" s="78">
        <v>2</v>
      </c>
      <c r="F149" s="78" t="s">
        <v>239</v>
      </c>
      <c r="G149" s="206">
        <f>D149*E149</f>
        <v>396</v>
      </c>
      <c r="H149" s="298" t="s">
        <v>240</v>
      </c>
    </row>
    <row r="150" spans="1:8" x14ac:dyDescent="0.2">
      <c r="A150" s="157" t="s">
        <v>241</v>
      </c>
      <c r="B150" s="200">
        <v>2</v>
      </c>
      <c r="C150" s="200" t="s">
        <v>242</v>
      </c>
      <c r="D150" s="239">
        <v>110</v>
      </c>
      <c r="E150" s="200">
        <v>17</v>
      </c>
      <c r="F150" s="200" t="s">
        <v>131</v>
      </c>
      <c r="G150" s="240">
        <f>E150*D150</f>
        <v>1870</v>
      </c>
      <c r="H150" s="316" t="s">
        <v>555</v>
      </c>
    </row>
    <row r="151" spans="1:8" x14ac:dyDescent="0.2">
      <c r="A151" s="157" t="s">
        <v>241</v>
      </c>
      <c r="B151" s="200">
        <v>3</v>
      </c>
      <c r="C151" s="200" t="s">
        <v>243</v>
      </c>
      <c r="D151" s="239">
        <v>1597</v>
      </c>
      <c r="E151" s="200">
        <v>17</v>
      </c>
      <c r="F151" s="200" t="s">
        <v>131</v>
      </c>
      <c r="G151" s="240">
        <f>E151*D151</f>
        <v>27149</v>
      </c>
      <c r="H151" s="316" t="s">
        <v>556</v>
      </c>
    </row>
    <row r="152" spans="1:8" x14ac:dyDescent="0.2">
      <c r="A152" s="157" t="s">
        <v>241</v>
      </c>
      <c r="B152" s="78">
        <v>4</v>
      </c>
      <c r="C152" s="200" t="s">
        <v>244</v>
      </c>
      <c r="D152" s="239">
        <v>330</v>
      </c>
      <c r="E152" s="200">
        <v>1</v>
      </c>
      <c r="F152" s="200" t="s">
        <v>245</v>
      </c>
      <c r="G152" s="240">
        <f>E152*D152</f>
        <v>330</v>
      </c>
      <c r="H152" s="316" t="s">
        <v>246</v>
      </c>
    </row>
    <row r="153" spans="1:8" x14ac:dyDescent="0.2">
      <c r="A153" s="141" t="s">
        <v>241</v>
      </c>
      <c r="B153" s="200">
        <v>5</v>
      </c>
      <c r="C153" s="78" t="s">
        <v>557</v>
      </c>
      <c r="D153" s="78">
        <v>3980</v>
      </c>
      <c r="E153" s="78">
        <v>10</v>
      </c>
      <c r="F153" s="78" t="s">
        <v>247</v>
      </c>
      <c r="G153" s="206">
        <f>E153*D153</f>
        <v>39800</v>
      </c>
      <c r="H153" s="298" t="s">
        <v>248</v>
      </c>
    </row>
    <row r="154" spans="1:8" x14ac:dyDescent="0.2">
      <c r="A154" s="157" t="s">
        <v>241</v>
      </c>
      <c r="B154" s="78">
        <v>6</v>
      </c>
      <c r="C154" s="200" t="s">
        <v>249</v>
      </c>
      <c r="D154" s="200">
        <v>810</v>
      </c>
      <c r="E154" s="200">
        <v>2</v>
      </c>
      <c r="F154" s="200" t="s">
        <v>247</v>
      </c>
      <c r="G154" s="207">
        <f>D154*E154</f>
        <v>1620</v>
      </c>
      <c r="H154" s="316" t="s">
        <v>250</v>
      </c>
    </row>
    <row r="155" spans="1:8" x14ac:dyDescent="0.2">
      <c r="A155" s="157" t="s">
        <v>241</v>
      </c>
      <c r="B155" s="200">
        <v>7</v>
      </c>
      <c r="C155" s="200" t="s">
        <v>251</v>
      </c>
      <c r="D155" s="200">
        <v>518</v>
      </c>
      <c r="E155" s="200">
        <v>3</v>
      </c>
      <c r="F155" s="200" t="s">
        <v>247</v>
      </c>
      <c r="G155" s="207">
        <f>D155*E155</f>
        <v>1554</v>
      </c>
      <c r="H155" s="316" t="s">
        <v>252</v>
      </c>
    </row>
    <row r="156" spans="1:8" x14ac:dyDescent="0.2">
      <c r="A156" s="141" t="s">
        <v>241</v>
      </c>
      <c r="B156" s="200">
        <v>8</v>
      </c>
      <c r="C156" s="78" t="s">
        <v>253</v>
      </c>
      <c r="D156" s="78">
        <v>204</v>
      </c>
      <c r="E156" s="78">
        <v>4</v>
      </c>
      <c r="F156" s="78" t="s">
        <v>247</v>
      </c>
      <c r="G156" s="206">
        <f t="shared" ref="G156:G162" si="3">E156*D156</f>
        <v>816</v>
      </c>
      <c r="H156" s="298" t="s">
        <v>254</v>
      </c>
    </row>
    <row r="157" spans="1:8" x14ac:dyDescent="0.2">
      <c r="A157" s="141" t="s">
        <v>241</v>
      </c>
      <c r="B157" s="78">
        <v>9</v>
      </c>
      <c r="C157" s="78" t="s">
        <v>255</v>
      </c>
      <c r="D157" s="78">
        <v>1398</v>
      </c>
      <c r="E157" s="78">
        <v>4</v>
      </c>
      <c r="F157" s="78" t="s">
        <v>131</v>
      </c>
      <c r="G157" s="206">
        <f t="shared" si="3"/>
        <v>5592</v>
      </c>
      <c r="H157" s="298" t="s">
        <v>256</v>
      </c>
    </row>
    <row r="158" spans="1:8" x14ac:dyDescent="0.2">
      <c r="A158" s="141" t="s">
        <v>241</v>
      </c>
      <c r="B158" s="200">
        <v>10</v>
      </c>
      <c r="C158" s="78" t="s">
        <v>257</v>
      </c>
      <c r="D158" s="78">
        <v>748</v>
      </c>
      <c r="E158" s="233">
        <v>6</v>
      </c>
      <c r="F158" s="78" t="s">
        <v>245</v>
      </c>
      <c r="G158" s="235">
        <f t="shared" si="3"/>
        <v>4488</v>
      </c>
      <c r="H158" s="298" t="s">
        <v>258</v>
      </c>
    </row>
    <row r="159" spans="1:8" x14ac:dyDescent="0.2">
      <c r="A159" s="141" t="s">
        <v>259</v>
      </c>
      <c r="B159" s="200">
        <v>11</v>
      </c>
      <c r="C159" s="78" t="s">
        <v>260</v>
      </c>
      <c r="D159" s="78">
        <v>280</v>
      </c>
      <c r="E159" s="78">
        <v>5</v>
      </c>
      <c r="F159" s="78" t="s">
        <v>261</v>
      </c>
      <c r="G159" s="206">
        <f t="shared" si="3"/>
        <v>1400</v>
      </c>
      <c r="H159" s="298" t="s">
        <v>240</v>
      </c>
    </row>
    <row r="160" spans="1:8" x14ac:dyDescent="0.2">
      <c r="A160" s="141" t="s">
        <v>259</v>
      </c>
      <c r="B160" s="78">
        <v>12</v>
      </c>
      <c r="C160" s="78" t="s">
        <v>262</v>
      </c>
      <c r="D160" s="78">
        <v>108</v>
      </c>
      <c r="E160" s="78">
        <v>400</v>
      </c>
      <c r="F160" s="78" t="s">
        <v>131</v>
      </c>
      <c r="G160" s="206">
        <f t="shared" si="3"/>
        <v>43200</v>
      </c>
      <c r="H160" s="298" t="s">
        <v>263</v>
      </c>
    </row>
    <row r="161" spans="1:8" x14ac:dyDescent="0.2">
      <c r="A161" s="141" t="s">
        <v>259</v>
      </c>
      <c r="B161" s="200">
        <v>13</v>
      </c>
      <c r="C161" s="78" t="s">
        <v>264</v>
      </c>
      <c r="D161" s="78">
        <v>478</v>
      </c>
      <c r="E161" s="78">
        <v>1</v>
      </c>
      <c r="F161" s="78" t="s">
        <v>157</v>
      </c>
      <c r="G161" s="206">
        <f t="shared" si="3"/>
        <v>478</v>
      </c>
      <c r="H161" s="298" t="s">
        <v>265</v>
      </c>
    </row>
    <row r="162" spans="1:8" x14ac:dyDescent="0.2">
      <c r="A162" s="141" t="s">
        <v>259</v>
      </c>
      <c r="B162" s="200">
        <v>14</v>
      </c>
      <c r="C162" s="78" t="s">
        <v>266</v>
      </c>
      <c r="D162" s="78">
        <v>158</v>
      </c>
      <c r="E162" s="78">
        <v>15</v>
      </c>
      <c r="F162" s="78" t="s">
        <v>157</v>
      </c>
      <c r="G162" s="206">
        <f t="shared" si="3"/>
        <v>2370</v>
      </c>
      <c r="H162" s="298" t="s">
        <v>265</v>
      </c>
    </row>
    <row r="163" spans="1:8" x14ac:dyDescent="0.2">
      <c r="A163" s="141" t="s">
        <v>259</v>
      </c>
      <c r="B163" s="78">
        <v>15</v>
      </c>
      <c r="C163" s="78" t="s">
        <v>267</v>
      </c>
      <c r="D163" s="78">
        <v>50000</v>
      </c>
      <c r="E163" s="78">
        <v>1</v>
      </c>
      <c r="F163" s="78" t="s">
        <v>157</v>
      </c>
      <c r="G163" s="206">
        <f>D163*E163</f>
        <v>50000</v>
      </c>
      <c r="H163" s="298" t="s">
        <v>268</v>
      </c>
    </row>
    <row r="164" spans="1:8" x14ac:dyDescent="0.2">
      <c r="A164" s="236" t="s">
        <v>259</v>
      </c>
      <c r="B164" s="241">
        <v>16</v>
      </c>
      <c r="C164" s="241" t="s">
        <v>636</v>
      </c>
      <c r="D164" s="241">
        <v>6600</v>
      </c>
      <c r="E164" s="241">
        <v>1</v>
      </c>
      <c r="F164" s="241" t="s">
        <v>247</v>
      </c>
      <c r="G164" s="242">
        <f>D164*E164</f>
        <v>6600</v>
      </c>
      <c r="H164" s="299" t="s">
        <v>637</v>
      </c>
    </row>
    <row r="165" spans="1:8" x14ac:dyDescent="0.2">
      <c r="A165" s="236" t="s">
        <v>259</v>
      </c>
      <c r="B165" s="239">
        <v>17</v>
      </c>
      <c r="C165" s="241" t="s">
        <v>640</v>
      </c>
      <c r="D165" s="241">
        <v>999</v>
      </c>
      <c r="E165" s="241">
        <v>30</v>
      </c>
      <c r="F165" s="241" t="s">
        <v>247</v>
      </c>
      <c r="G165" s="242">
        <f t="shared" ref="G165:G166" si="4">D165*E165</f>
        <v>29970</v>
      </c>
      <c r="H165" s="299" t="s">
        <v>642</v>
      </c>
    </row>
    <row r="166" spans="1:8" x14ac:dyDescent="0.2">
      <c r="A166" s="236" t="s">
        <v>259</v>
      </c>
      <c r="B166" s="233">
        <v>18</v>
      </c>
      <c r="C166" s="241" t="s">
        <v>643</v>
      </c>
      <c r="D166" s="241">
        <v>5000</v>
      </c>
      <c r="E166" s="241">
        <v>1</v>
      </c>
      <c r="F166" s="241" t="s">
        <v>635</v>
      </c>
      <c r="G166" s="242">
        <f t="shared" si="4"/>
        <v>5000</v>
      </c>
      <c r="H166" s="299" t="s">
        <v>641</v>
      </c>
    </row>
    <row r="167" spans="1:8" ht="13.5" thickBot="1" x14ac:dyDescent="0.25">
      <c r="A167" s="142" t="s">
        <v>529</v>
      </c>
      <c r="B167" s="171"/>
      <c r="C167" s="171"/>
      <c r="D167" s="171"/>
      <c r="E167" s="171"/>
      <c r="F167" s="171"/>
      <c r="G167" s="169">
        <f>SUM(G149:G166)</f>
        <v>222633</v>
      </c>
      <c r="H167" s="302"/>
    </row>
    <row r="168" spans="1:8" ht="13.5" thickBot="1" x14ac:dyDescent="0.25">
      <c r="A168" s="145"/>
      <c r="B168" s="145"/>
      <c r="C168" s="145"/>
      <c r="D168" s="145"/>
      <c r="E168" s="145"/>
      <c r="F168" s="145"/>
      <c r="G168" s="208"/>
      <c r="H168" s="208"/>
    </row>
    <row r="169" spans="1:8" x14ac:dyDescent="0.2">
      <c r="A169" s="144" t="s">
        <v>270</v>
      </c>
      <c r="B169" s="170">
        <v>19</v>
      </c>
      <c r="C169" s="170" t="s">
        <v>271</v>
      </c>
      <c r="D169" s="229">
        <v>22000</v>
      </c>
      <c r="E169" s="170">
        <v>1</v>
      </c>
      <c r="F169" s="170" t="s">
        <v>272</v>
      </c>
      <c r="G169" s="230">
        <f>E169*D169</f>
        <v>22000</v>
      </c>
      <c r="H169" s="301" t="s">
        <v>273</v>
      </c>
    </row>
    <row r="170" spans="1:8" x14ac:dyDescent="0.2">
      <c r="A170" s="141" t="s">
        <v>189</v>
      </c>
      <c r="B170" s="78">
        <v>20</v>
      </c>
      <c r="C170" s="78" t="s">
        <v>274</v>
      </c>
      <c r="D170" s="78">
        <v>2750</v>
      </c>
      <c r="E170" s="78">
        <v>1</v>
      </c>
      <c r="F170" s="78" t="s">
        <v>157</v>
      </c>
      <c r="G170" s="206">
        <f>D170*E170</f>
        <v>2750</v>
      </c>
      <c r="H170" s="298" t="s">
        <v>275</v>
      </c>
    </row>
    <row r="171" spans="1:8" x14ac:dyDescent="0.2">
      <c r="A171" s="141" t="s">
        <v>189</v>
      </c>
      <c r="B171" s="78">
        <v>21</v>
      </c>
      <c r="C171" s="78" t="s">
        <v>276</v>
      </c>
      <c r="D171" s="78">
        <v>150</v>
      </c>
      <c r="E171" s="78">
        <v>20</v>
      </c>
      <c r="F171" s="78" t="s">
        <v>418</v>
      </c>
      <c r="G171" s="206">
        <f>D171*E171</f>
        <v>3000</v>
      </c>
      <c r="H171" s="298" t="s">
        <v>277</v>
      </c>
    </row>
    <row r="172" spans="1:8" ht="13.5" thickBot="1" x14ac:dyDescent="0.25">
      <c r="A172" s="142" t="s">
        <v>530</v>
      </c>
      <c r="B172" s="169"/>
      <c r="C172" s="169"/>
      <c r="D172" s="169"/>
      <c r="E172" s="169"/>
      <c r="F172" s="169"/>
      <c r="G172" s="169">
        <f>SUM(G169:G171)</f>
        <v>27750</v>
      </c>
      <c r="H172" s="300"/>
    </row>
    <row r="173" spans="1:8" s="297" customFormat="1" ht="13.5" thickBot="1" x14ac:dyDescent="0.25">
      <c r="A173" s="145"/>
      <c r="B173" s="145"/>
      <c r="C173" s="145"/>
      <c r="D173" s="145"/>
      <c r="E173" s="145"/>
      <c r="F173" s="145"/>
      <c r="G173" s="145"/>
      <c r="H173" s="145"/>
    </row>
    <row r="174" spans="1:8" x14ac:dyDescent="0.2">
      <c r="A174" s="144" t="s">
        <v>214</v>
      </c>
      <c r="B174" s="170">
        <v>22</v>
      </c>
      <c r="C174" s="170" t="s">
        <v>278</v>
      </c>
      <c r="D174" s="170">
        <v>7164</v>
      </c>
      <c r="E174" s="229">
        <v>7</v>
      </c>
      <c r="F174" s="170" t="s">
        <v>279</v>
      </c>
      <c r="G174" s="230">
        <f>D174*E174</f>
        <v>50148</v>
      </c>
      <c r="H174" s="301" t="s">
        <v>280</v>
      </c>
    </row>
    <row r="175" spans="1:8" x14ac:dyDescent="0.2">
      <c r="A175" s="141" t="s">
        <v>214</v>
      </c>
      <c r="B175" s="78">
        <v>23</v>
      </c>
      <c r="C175" s="78" t="s">
        <v>281</v>
      </c>
      <c r="D175" s="145">
        <v>4320</v>
      </c>
      <c r="E175" s="206">
        <v>1</v>
      </c>
      <c r="F175" s="206" t="s">
        <v>157</v>
      </c>
      <c r="G175" s="206">
        <f>D175*E175</f>
        <v>4320</v>
      </c>
      <c r="H175" s="317" t="s">
        <v>282</v>
      </c>
    </row>
    <row r="176" spans="1:8" x14ac:dyDescent="0.2">
      <c r="A176" s="141" t="s">
        <v>214</v>
      </c>
      <c r="B176" s="78">
        <v>24</v>
      </c>
      <c r="C176" s="78" t="s">
        <v>283</v>
      </c>
      <c r="D176" s="233">
        <v>16500</v>
      </c>
      <c r="E176" s="78">
        <v>3</v>
      </c>
      <c r="F176" s="78" t="s">
        <v>284</v>
      </c>
      <c r="G176" s="235">
        <f>D176*E176</f>
        <v>49500</v>
      </c>
      <c r="H176" s="298" t="s">
        <v>285</v>
      </c>
    </row>
    <row r="177" spans="1:8" x14ac:dyDescent="0.2">
      <c r="A177" s="236" t="s">
        <v>214</v>
      </c>
      <c r="B177" s="241">
        <v>25</v>
      </c>
      <c r="C177" s="241" t="s">
        <v>638</v>
      </c>
      <c r="D177" s="241">
        <v>4320</v>
      </c>
      <c r="E177" s="241">
        <v>3</v>
      </c>
      <c r="F177" s="241" t="s">
        <v>284</v>
      </c>
      <c r="G177" s="235">
        <f>D177*E177</f>
        <v>12960</v>
      </c>
      <c r="H177" s="299" t="s">
        <v>639</v>
      </c>
    </row>
    <row r="178" spans="1:8" ht="13.5" thickBot="1" x14ac:dyDescent="0.25">
      <c r="A178" s="142" t="s">
        <v>286</v>
      </c>
      <c r="B178" s="169"/>
      <c r="C178" s="169"/>
      <c r="D178" s="169"/>
      <c r="E178" s="169"/>
      <c r="F178" s="169"/>
      <c r="G178" s="169">
        <f>SUM(G174:G177)</f>
        <v>116928</v>
      </c>
      <c r="H178" s="300"/>
    </row>
    <row r="179" spans="1:8" s="297" customFormat="1" ht="13.5" thickBot="1" x14ac:dyDescent="0.25">
      <c r="A179" s="145"/>
      <c r="B179" s="145"/>
      <c r="C179" s="145"/>
      <c r="D179" s="145"/>
      <c r="E179" s="145"/>
      <c r="F179" s="145"/>
      <c r="G179" s="145"/>
      <c r="H179" s="145"/>
    </row>
    <row r="180" spans="1:8" x14ac:dyDescent="0.2">
      <c r="A180" s="158" t="s">
        <v>287</v>
      </c>
      <c r="B180" s="318">
        <v>26</v>
      </c>
      <c r="C180" s="318" t="s">
        <v>288</v>
      </c>
      <c r="D180" s="237">
        <v>2879</v>
      </c>
      <c r="E180" s="318">
        <v>16</v>
      </c>
      <c r="F180" s="318" t="s">
        <v>247</v>
      </c>
      <c r="G180" s="238">
        <f>E180*D180</f>
        <v>46064</v>
      </c>
      <c r="H180" s="319" t="s">
        <v>558</v>
      </c>
    </row>
    <row r="181" spans="1:8" x14ac:dyDescent="0.2">
      <c r="A181" s="157" t="s">
        <v>287</v>
      </c>
      <c r="B181" s="78">
        <v>27</v>
      </c>
      <c r="C181" s="78" t="s">
        <v>289</v>
      </c>
      <c r="D181" s="78">
        <v>86000</v>
      </c>
      <c r="E181" s="78">
        <v>1</v>
      </c>
      <c r="F181" s="78" t="s">
        <v>290</v>
      </c>
      <c r="G181" s="206">
        <v>86000</v>
      </c>
      <c r="H181" s="298" t="s">
        <v>291</v>
      </c>
    </row>
    <row r="182" spans="1:8" ht="13.5" thickBot="1" x14ac:dyDescent="0.25">
      <c r="A182" s="142" t="s">
        <v>292</v>
      </c>
      <c r="B182" s="169"/>
      <c r="C182" s="169"/>
      <c r="D182" s="169"/>
      <c r="E182" s="169"/>
      <c r="F182" s="169"/>
      <c r="G182" s="169">
        <f>SUM(G180:G181)</f>
        <v>132064</v>
      </c>
      <c r="H182" s="300"/>
    </row>
    <row r="183" spans="1:8" s="297" customFormat="1" ht="13.5" thickBot="1" x14ac:dyDescent="0.25">
      <c r="A183" s="145"/>
      <c r="B183" s="145"/>
      <c r="C183" s="145"/>
      <c r="D183" s="145"/>
      <c r="E183" s="145"/>
      <c r="F183" s="145"/>
      <c r="G183" s="145"/>
      <c r="H183" s="145"/>
    </row>
    <row r="184" spans="1:8" x14ac:dyDescent="0.2">
      <c r="A184" s="144" t="s">
        <v>222</v>
      </c>
      <c r="B184" s="170">
        <v>28</v>
      </c>
      <c r="C184" s="170" t="s">
        <v>293</v>
      </c>
      <c r="D184" s="229">
        <v>1100</v>
      </c>
      <c r="E184" s="170">
        <v>1</v>
      </c>
      <c r="F184" s="170" t="s">
        <v>290</v>
      </c>
      <c r="G184" s="230">
        <f>D184*E184</f>
        <v>1100</v>
      </c>
      <c r="H184" s="301" t="s">
        <v>551</v>
      </c>
    </row>
    <row r="185" spans="1:8" ht="13.5" thickBot="1" x14ac:dyDescent="0.25">
      <c r="A185" s="142" t="s">
        <v>225</v>
      </c>
      <c r="B185" s="169"/>
      <c r="C185" s="169"/>
      <c r="D185" s="169"/>
      <c r="E185" s="169"/>
      <c r="F185" s="169"/>
      <c r="G185" s="169">
        <f>SUM(G184:G184)</f>
        <v>1100</v>
      </c>
      <c r="H185" s="300"/>
    </row>
    <row r="186" spans="1:8" s="297" customFormat="1" ht="13.5" thickBot="1" x14ac:dyDescent="0.25">
      <c r="A186" s="145"/>
      <c r="B186" s="145"/>
      <c r="C186" s="145"/>
      <c r="D186" s="145"/>
      <c r="E186" s="145"/>
      <c r="F186" s="145"/>
      <c r="G186" s="145"/>
      <c r="H186" s="145"/>
    </row>
    <row r="187" spans="1:8" ht="13.5" thickBot="1" x14ac:dyDescent="0.25">
      <c r="A187" s="146" t="s">
        <v>104</v>
      </c>
      <c r="B187" s="173"/>
      <c r="C187" s="173"/>
      <c r="D187" s="173"/>
      <c r="E187" s="173"/>
      <c r="F187" s="173"/>
      <c r="G187" s="204">
        <f>SUM(G167,G172,G178,G182,G185)</f>
        <v>500475</v>
      </c>
      <c r="H187" s="145"/>
    </row>
    <row r="188" spans="1:8" x14ac:dyDescent="0.2">
      <c r="A188" s="143"/>
      <c r="B188" s="143"/>
      <c r="C188" s="143"/>
      <c r="D188" s="143"/>
      <c r="E188" s="143"/>
      <c r="F188" s="143"/>
      <c r="G188" s="143"/>
      <c r="H188" s="145"/>
    </row>
    <row r="189" spans="1:8" ht="17" thickBot="1" x14ac:dyDescent="0.25">
      <c r="A189" s="139" t="s">
        <v>294</v>
      </c>
      <c r="B189" s="143"/>
      <c r="C189" s="143"/>
      <c r="D189" s="143"/>
      <c r="E189" s="143"/>
      <c r="F189" s="143"/>
      <c r="G189" s="143"/>
      <c r="H189" s="145"/>
    </row>
    <row r="190" spans="1:8" x14ac:dyDescent="0.2">
      <c r="A190" s="140" t="s">
        <v>115</v>
      </c>
      <c r="B190" s="168" t="s">
        <v>116</v>
      </c>
      <c r="C190" s="168" t="s">
        <v>117</v>
      </c>
      <c r="D190" s="168" t="s">
        <v>118</v>
      </c>
      <c r="E190" s="168" t="s">
        <v>119</v>
      </c>
      <c r="F190" s="168" t="s">
        <v>120</v>
      </c>
      <c r="G190" s="168" t="s">
        <v>121</v>
      </c>
      <c r="H190" s="296" t="s">
        <v>122</v>
      </c>
    </row>
    <row r="191" spans="1:8" x14ac:dyDescent="0.2">
      <c r="A191" s="150" t="s">
        <v>241</v>
      </c>
      <c r="B191" s="177">
        <v>1</v>
      </c>
      <c r="C191" s="178" t="s">
        <v>295</v>
      </c>
      <c r="D191" s="178">
        <v>108</v>
      </c>
      <c r="E191" s="178">
        <v>5</v>
      </c>
      <c r="F191" s="178" t="s">
        <v>131</v>
      </c>
      <c r="G191" s="178">
        <f t="shared" ref="G191:G208" si="5">D191*E191</f>
        <v>540</v>
      </c>
      <c r="H191" s="320" t="s">
        <v>559</v>
      </c>
    </row>
    <row r="192" spans="1:8" x14ac:dyDescent="0.2">
      <c r="A192" s="150" t="s">
        <v>241</v>
      </c>
      <c r="B192" s="178">
        <v>2</v>
      </c>
      <c r="C192" s="178" t="s">
        <v>296</v>
      </c>
      <c r="D192" s="178">
        <v>368</v>
      </c>
      <c r="E192" s="225">
        <v>23</v>
      </c>
      <c r="F192" s="178" t="s">
        <v>131</v>
      </c>
      <c r="G192" s="225">
        <f t="shared" si="5"/>
        <v>8464</v>
      </c>
      <c r="H192" s="320" t="s">
        <v>560</v>
      </c>
    </row>
    <row r="193" spans="1:10" x14ac:dyDescent="0.2">
      <c r="A193" s="150" t="s">
        <v>241</v>
      </c>
      <c r="B193" s="177">
        <v>3</v>
      </c>
      <c r="C193" s="178" t="s">
        <v>297</v>
      </c>
      <c r="D193" s="178">
        <v>315</v>
      </c>
      <c r="E193" s="178">
        <v>7</v>
      </c>
      <c r="F193" s="178" t="s">
        <v>247</v>
      </c>
      <c r="G193" s="178">
        <f t="shared" si="5"/>
        <v>2205</v>
      </c>
      <c r="H193" s="320" t="s">
        <v>560</v>
      </c>
    </row>
    <row r="194" spans="1:10" x14ac:dyDescent="0.2">
      <c r="A194" s="150" t="s">
        <v>241</v>
      </c>
      <c r="B194" s="177">
        <v>4</v>
      </c>
      <c r="C194" s="178" t="s">
        <v>298</v>
      </c>
      <c r="D194" s="178">
        <v>298</v>
      </c>
      <c r="E194" s="178">
        <v>20</v>
      </c>
      <c r="F194" s="178" t="s">
        <v>131</v>
      </c>
      <c r="G194" s="178">
        <f t="shared" si="5"/>
        <v>5960</v>
      </c>
      <c r="H194" s="320" t="s">
        <v>561</v>
      </c>
    </row>
    <row r="195" spans="1:10" x14ac:dyDescent="0.2">
      <c r="A195" s="150" t="s">
        <v>241</v>
      </c>
      <c r="B195" s="178">
        <v>5</v>
      </c>
      <c r="C195" s="178" t="s">
        <v>299</v>
      </c>
      <c r="D195" s="178">
        <v>108</v>
      </c>
      <c r="E195" s="225">
        <v>3</v>
      </c>
      <c r="F195" s="178" t="s">
        <v>131</v>
      </c>
      <c r="G195" s="225">
        <f t="shared" si="5"/>
        <v>324</v>
      </c>
      <c r="H195" s="321" t="s">
        <v>562</v>
      </c>
    </row>
    <row r="196" spans="1:10" x14ac:dyDescent="0.2">
      <c r="A196" s="150" t="s">
        <v>241</v>
      </c>
      <c r="B196" s="177">
        <v>6</v>
      </c>
      <c r="C196" s="178" t="s">
        <v>300</v>
      </c>
      <c r="D196" s="178">
        <v>1811</v>
      </c>
      <c r="E196" s="178">
        <v>6</v>
      </c>
      <c r="F196" s="178" t="s">
        <v>247</v>
      </c>
      <c r="G196" s="178">
        <f t="shared" si="5"/>
        <v>10866</v>
      </c>
      <c r="H196" s="321" t="s">
        <v>563</v>
      </c>
    </row>
    <row r="197" spans="1:10" x14ac:dyDescent="0.2">
      <c r="A197" s="150" t="s">
        <v>241</v>
      </c>
      <c r="B197" s="177">
        <v>7</v>
      </c>
      <c r="C197" s="178" t="s">
        <v>301</v>
      </c>
      <c r="D197" s="178">
        <v>108</v>
      </c>
      <c r="E197" s="178">
        <v>5</v>
      </c>
      <c r="F197" s="178" t="s">
        <v>131</v>
      </c>
      <c r="G197" s="178">
        <f t="shared" si="5"/>
        <v>540</v>
      </c>
      <c r="H197" s="321" t="s">
        <v>564</v>
      </c>
    </row>
    <row r="198" spans="1:10" x14ac:dyDescent="0.2">
      <c r="A198" s="150" t="s">
        <v>241</v>
      </c>
      <c r="B198" s="178">
        <v>8</v>
      </c>
      <c r="C198" s="178" t="s">
        <v>302</v>
      </c>
      <c r="D198" s="178">
        <v>5640</v>
      </c>
      <c r="E198" s="178">
        <v>20</v>
      </c>
      <c r="F198" s="178" t="s">
        <v>157</v>
      </c>
      <c r="G198" s="178">
        <f t="shared" si="5"/>
        <v>112800</v>
      </c>
      <c r="H198" s="320" t="s">
        <v>565</v>
      </c>
    </row>
    <row r="199" spans="1:10" x14ac:dyDescent="0.2">
      <c r="A199" s="150" t="s">
        <v>241</v>
      </c>
      <c r="B199" s="177">
        <v>9</v>
      </c>
      <c r="C199" s="178" t="s">
        <v>303</v>
      </c>
      <c r="D199" s="178">
        <v>108</v>
      </c>
      <c r="E199" s="178">
        <v>2</v>
      </c>
      <c r="F199" s="178" t="s">
        <v>131</v>
      </c>
      <c r="G199" s="178">
        <f t="shared" si="5"/>
        <v>216</v>
      </c>
      <c r="H199" s="320" t="s">
        <v>566</v>
      </c>
    </row>
    <row r="200" spans="1:10" x14ac:dyDescent="0.2">
      <c r="A200" s="150" t="s">
        <v>241</v>
      </c>
      <c r="B200" s="177">
        <v>10</v>
      </c>
      <c r="C200" s="178" t="s">
        <v>304</v>
      </c>
      <c r="D200" s="178">
        <v>108</v>
      </c>
      <c r="E200" s="178">
        <v>1</v>
      </c>
      <c r="F200" s="178" t="s">
        <v>247</v>
      </c>
      <c r="G200" s="178">
        <f t="shared" si="5"/>
        <v>108</v>
      </c>
      <c r="H200" s="320" t="s">
        <v>567</v>
      </c>
    </row>
    <row r="201" spans="1:10" x14ac:dyDescent="0.2">
      <c r="A201" s="150" t="s">
        <v>241</v>
      </c>
      <c r="B201" s="178">
        <v>11</v>
      </c>
      <c r="C201" s="178" t="s">
        <v>305</v>
      </c>
      <c r="D201" s="178">
        <v>108</v>
      </c>
      <c r="E201" s="178">
        <v>3</v>
      </c>
      <c r="F201" s="178" t="s">
        <v>247</v>
      </c>
      <c r="G201" s="178">
        <f t="shared" si="5"/>
        <v>324</v>
      </c>
      <c r="H201" s="320" t="s">
        <v>568</v>
      </c>
    </row>
    <row r="202" spans="1:10" x14ac:dyDescent="0.2">
      <c r="A202" s="150" t="s">
        <v>241</v>
      </c>
      <c r="B202" s="177">
        <v>12</v>
      </c>
      <c r="C202" s="178" t="s">
        <v>306</v>
      </c>
      <c r="D202" s="178">
        <v>108</v>
      </c>
      <c r="E202" s="178">
        <v>2</v>
      </c>
      <c r="F202" s="178" t="s">
        <v>131</v>
      </c>
      <c r="G202" s="178">
        <f t="shared" si="5"/>
        <v>216</v>
      </c>
      <c r="H202" s="320" t="s">
        <v>569</v>
      </c>
    </row>
    <row r="203" spans="1:10" s="297" customFormat="1" x14ac:dyDescent="0.2">
      <c r="A203" s="150" t="s">
        <v>241</v>
      </c>
      <c r="B203" s="177">
        <v>13</v>
      </c>
      <c r="C203" s="178" t="s">
        <v>307</v>
      </c>
      <c r="D203" s="178">
        <v>108</v>
      </c>
      <c r="E203" s="178">
        <v>2</v>
      </c>
      <c r="F203" s="178" t="s">
        <v>247</v>
      </c>
      <c r="G203" s="178">
        <f t="shared" si="5"/>
        <v>216</v>
      </c>
      <c r="H203" s="320" t="s">
        <v>569</v>
      </c>
      <c r="I203" s="295"/>
      <c r="J203" s="295"/>
    </row>
    <row r="204" spans="1:10" s="297" customFormat="1" x14ac:dyDescent="0.2">
      <c r="A204" s="150" t="s">
        <v>241</v>
      </c>
      <c r="B204" s="178">
        <v>14</v>
      </c>
      <c r="C204" s="178" t="s">
        <v>308</v>
      </c>
      <c r="D204" s="178">
        <v>108</v>
      </c>
      <c r="E204" s="178">
        <v>5</v>
      </c>
      <c r="F204" s="178" t="s">
        <v>131</v>
      </c>
      <c r="G204" s="178">
        <f t="shared" si="5"/>
        <v>540</v>
      </c>
      <c r="H204" s="320" t="s">
        <v>570</v>
      </c>
      <c r="I204" s="295"/>
      <c r="J204" s="295"/>
    </row>
    <row r="205" spans="1:10" s="297" customFormat="1" x14ac:dyDescent="0.2">
      <c r="A205" s="150" t="s">
        <v>241</v>
      </c>
      <c r="B205" s="177">
        <v>15</v>
      </c>
      <c r="C205" s="178" t="s">
        <v>309</v>
      </c>
      <c r="D205" s="178">
        <v>108</v>
      </c>
      <c r="E205" s="178">
        <v>2</v>
      </c>
      <c r="F205" s="178" t="s">
        <v>247</v>
      </c>
      <c r="G205" s="178">
        <f t="shared" si="5"/>
        <v>216</v>
      </c>
      <c r="H205" s="320" t="s">
        <v>566</v>
      </c>
      <c r="I205" s="295"/>
      <c r="J205" s="295"/>
    </row>
    <row r="206" spans="1:10" s="297" customFormat="1" x14ac:dyDescent="0.2">
      <c r="A206" s="150" t="s">
        <v>241</v>
      </c>
      <c r="B206" s="177">
        <v>16</v>
      </c>
      <c r="C206" s="178" t="s">
        <v>310</v>
      </c>
      <c r="D206" s="178">
        <v>108</v>
      </c>
      <c r="E206" s="178">
        <v>5</v>
      </c>
      <c r="F206" s="178" t="s">
        <v>131</v>
      </c>
      <c r="G206" s="178">
        <f t="shared" si="5"/>
        <v>540</v>
      </c>
      <c r="H206" s="320" t="s">
        <v>571</v>
      </c>
      <c r="I206" s="295"/>
      <c r="J206" s="295"/>
    </row>
    <row r="207" spans="1:10" s="297" customFormat="1" x14ac:dyDescent="0.2">
      <c r="A207" s="150" t="s">
        <v>241</v>
      </c>
      <c r="B207" s="178">
        <v>17</v>
      </c>
      <c r="C207" s="178" t="s">
        <v>311</v>
      </c>
      <c r="D207" s="178">
        <v>38</v>
      </c>
      <c r="E207" s="178">
        <v>30</v>
      </c>
      <c r="F207" s="178" t="s">
        <v>157</v>
      </c>
      <c r="G207" s="178">
        <f t="shared" si="5"/>
        <v>1140</v>
      </c>
      <c r="H207" s="320" t="s">
        <v>572</v>
      </c>
      <c r="I207" s="295"/>
      <c r="J207" s="295"/>
    </row>
    <row r="208" spans="1:10" s="297" customFormat="1" x14ac:dyDescent="0.2">
      <c r="A208" s="150" t="s">
        <v>241</v>
      </c>
      <c r="B208" s="177">
        <v>18</v>
      </c>
      <c r="C208" s="178" t="s">
        <v>312</v>
      </c>
      <c r="D208" s="178">
        <v>108</v>
      </c>
      <c r="E208" s="178">
        <v>8</v>
      </c>
      <c r="F208" s="178" t="s">
        <v>247</v>
      </c>
      <c r="G208" s="178">
        <f t="shared" si="5"/>
        <v>864</v>
      </c>
      <c r="H208" s="320" t="s">
        <v>573</v>
      </c>
      <c r="I208" s="295"/>
      <c r="J208" s="295"/>
    </row>
    <row r="209" spans="1:10" s="297" customFormat="1" x14ac:dyDescent="0.2">
      <c r="A209" s="150" t="s">
        <v>241</v>
      </c>
      <c r="B209" s="177">
        <v>19</v>
      </c>
      <c r="C209" s="178" t="s">
        <v>313</v>
      </c>
      <c r="D209" s="178">
        <v>3480</v>
      </c>
      <c r="E209" s="177">
        <v>2</v>
      </c>
      <c r="F209" s="178" t="s">
        <v>131</v>
      </c>
      <c r="G209" s="178">
        <f>E209*D209</f>
        <v>6960</v>
      </c>
      <c r="H209" s="320" t="s">
        <v>314</v>
      </c>
      <c r="I209" s="295"/>
      <c r="J209" s="295"/>
    </row>
    <row r="210" spans="1:10" s="297" customFormat="1" x14ac:dyDescent="0.2">
      <c r="A210" s="150" t="s">
        <v>241</v>
      </c>
      <c r="B210" s="178">
        <v>20</v>
      </c>
      <c r="C210" s="178" t="s">
        <v>315</v>
      </c>
      <c r="D210" s="178">
        <v>1864</v>
      </c>
      <c r="E210" s="178">
        <v>6</v>
      </c>
      <c r="F210" s="178" t="s">
        <v>247</v>
      </c>
      <c r="G210" s="178">
        <f>E210*D210</f>
        <v>11184</v>
      </c>
      <c r="H210" s="320" t="s">
        <v>316</v>
      </c>
      <c r="I210" s="295"/>
      <c r="J210" s="295"/>
    </row>
    <row r="211" spans="1:10" s="297" customFormat="1" x14ac:dyDescent="0.2">
      <c r="A211" s="150" t="s">
        <v>241</v>
      </c>
      <c r="B211" s="177">
        <v>21</v>
      </c>
      <c r="C211" s="178" t="s">
        <v>317</v>
      </c>
      <c r="D211" s="178">
        <v>350</v>
      </c>
      <c r="E211" s="178">
        <v>10</v>
      </c>
      <c r="F211" s="178" t="s">
        <v>131</v>
      </c>
      <c r="G211" s="178">
        <f>E211*D211</f>
        <v>3500</v>
      </c>
      <c r="H211" s="320" t="s">
        <v>316</v>
      </c>
      <c r="I211" s="295"/>
      <c r="J211" s="295"/>
    </row>
    <row r="212" spans="1:10" s="297" customFormat="1" x14ac:dyDescent="0.2">
      <c r="A212" s="150" t="s">
        <v>241</v>
      </c>
      <c r="B212" s="177">
        <v>22</v>
      </c>
      <c r="C212" s="178" t="s">
        <v>318</v>
      </c>
      <c r="D212" s="178">
        <v>108</v>
      </c>
      <c r="E212" s="178">
        <v>3</v>
      </c>
      <c r="F212" s="178" t="s">
        <v>131</v>
      </c>
      <c r="G212" s="178">
        <f>E212*D212</f>
        <v>324</v>
      </c>
      <c r="H212" s="320" t="s">
        <v>526</v>
      </c>
      <c r="I212" s="295"/>
      <c r="J212" s="295"/>
    </row>
    <row r="213" spans="1:10" s="297" customFormat="1" x14ac:dyDescent="0.2">
      <c r="A213" s="150" t="s">
        <v>241</v>
      </c>
      <c r="B213" s="178">
        <v>23</v>
      </c>
      <c r="C213" s="178" t="s">
        <v>319</v>
      </c>
      <c r="D213" s="178">
        <v>201</v>
      </c>
      <c r="E213" s="178">
        <v>11</v>
      </c>
      <c r="F213" s="178" t="s">
        <v>131</v>
      </c>
      <c r="G213" s="178">
        <f>E213*D213</f>
        <v>2211</v>
      </c>
      <c r="H213" s="320" t="s">
        <v>316</v>
      </c>
      <c r="I213" s="295"/>
      <c r="J213" s="295"/>
    </row>
    <row r="214" spans="1:10" s="297" customFormat="1" x14ac:dyDescent="0.2">
      <c r="A214" s="150" t="s">
        <v>320</v>
      </c>
      <c r="B214" s="177">
        <v>24</v>
      </c>
      <c r="C214" s="178" t="s">
        <v>321</v>
      </c>
      <c r="D214" s="178">
        <v>648</v>
      </c>
      <c r="E214" s="178">
        <v>4</v>
      </c>
      <c r="F214" s="178" t="s">
        <v>200</v>
      </c>
      <c r="G214" s="178">
        <f>D214*E214</f>
        <v>2592</v>
      </c>
      <c r="H214" s="320" t="s">
        <v>322</v>
      </c>
      <c r="I214" s="295"/>
      <c r="J214" s="295"/>
    </row>
    <row r="215" spans="1:10" s="297" customFormat="1" x14ac:dyDescent="0.2">
      <c r="A215" s="227" t="s">
        <v>320</v>
      </c>
      <c r="B215" s="228">
        <v>25</v>
      </c>
      <c r="C215" s="322" t="s">
        <v>611</v>
      </c>
      <c r="D215" s="322">
        <v>438</v>
      </c>
      <c r="E215" s="322">
        <v>130</v>
      </c>
      <c r="F215" s="226" t="s">
        <v>131</v>
      </c>
      <c r="G215" s="225">
        <f>D215*E215</f>
        <v>56940</v>
      </c>
      <c r="H215" s="323" t="s">
        <v>612</v>
      </c>
      <c r="I215" s="295"/>
      <c r="J215" s="295"/>
    </row>
    <row r="216" spans="1:10" s="297" customFormat="1" ht="13.5" thickBot="1" x14ac:dyDescent="0.25">
      <c r="A216" s="142" t="s">
        <v>326</v>
      </c>
      <c r="B216" s="169"/>
      <c r="C216" s="190"/>
      <c r="D216" s="169"/>
      <c r="E216" s="169"/>
      <c r="F216" s="169"/>
      <c r="G216" s="169">
        <f>SUM(G191:G215)</f>
        <v>229790</v>
      </c>
      <c r="H216" s="300"/>
      <c r="I216" s="295"/>
      <c r="J216" s="295"/>
    </row>
    <row r="217" spans="1:10" s="297" customFormat="1" ht="13.5" thickBot="1" x14ac:dyDescent="0.25">
      <c r="A217" s="151"/>
      <c r="B217" s="143"/>
      <c r="C217" s="143"/>
      <c r="D217" s="143"/>
      <c r="E217" s="143"/>
      <c r="F217" s="143"/>
      <c r="G217" s="143"/>
      <c r="H217" s="143"/>
    </row>
    <row r="218" spans="1:10" s="297" customFormat="1" x14ac:dyDescent="0.2">
      <c r="A218" s="144" t="s">
        <v>41</v>
      </c>
      <c r="B218" s="170">
        <v>26</v>
      </c>
      <c r="C218" s="191" t="s">
        <v>276</v>
      </c>
      <c r="D218" s="191">
        <v>142</v>
      </c>
      <c r="E218" s="191">
        <v>6</v>
      </c>
      <c r="F218" s="191" t="s">
        <v>327</v>
      </c>
      <c r="G218" s="209">
        <f>D218*E218</f>
        <v>852</v>
      </c>
      <c r="H218" s="324" t="s">
        <v>328</v>
      </c>
    </row>
    <row r="219" spans="1:10" s="297" customFormat="1" ht="13.5" thickBot="1" x14ac:dyDescent="0.25">
      <c r="A219" s="152" t="s">
        <v>528</v>
      </c>
      <c r="B219" s="169"/>
      <c r="C219" s="169"/>
      <c r="D219" s="169"/>
      <c r="E219" s="169"/>
      <c r="F219" s="169"/>
      <c r="G219" s="169">
        <f>SUM(G218)</f>
        <v>852</v>
      </c>
      <c r="H219" s="300"/>
    </row>
    <row r="220" spans="1:10" s="297" customFormat="1" ht="13.5" thickBot="1" x14ac:dyDescent="0.25">
      <c r="A220" s="153"/>
      <c r="B220" s="143"/>
      <c r="C220" s="143"/>
      <c r="D220" s="143"/>
      <c r="E220" s="143"/>
      <c r="F220" s="143"/>
      <c r="G220" s="143"/>
      <c r="H220" s="143"/>
    </row>
    <row r="221" spans="1:10" s="297" customFormat="1" x14ac:dyDescent="0.2">
      <c r="A221" s="144" t="s">
        <v>43</v>
      </c>
      <c r="B221" s="170">
        <v>27</v>
      </c>
      <c r="C221" s="191" t="s">
        <v>329</v>
      </c>
      <c r="D221" s="201">
        <v>4860</v>
      </c>
      <c r="E221" s="191">
        <v>10</v>
      </c>
      <c r="F221" s="191" t="s">
        <v>131</v>
      </c>
      <c r="G221" s="209">
        <f>D221*E221</f>
        <v>48600</v>
      </c>
      <c r="H221" s="324" t="s">
        <v>330</v>
      </c>
    </row>
    <row r="222" spans="1:10" s="297" customFormat="1" ht="13.5" thickBot="1" x14ac:dyDescent="0.25">
      <c r="A222" s="142" t="s">
        <v>531</v>
      </c>
      <c r="B222" s="169"/>
      <c r="C222" s="169"/>
      <c r="D222" s="169"/>
      <c r="E222" s="169"/>
      <c r="F222" s="169"/>
      <c r="G222" s="169">
        <f>SUM(G221)</f>
        <v>48600</v>
      </c>
      <c r="H222" s="300"/>
    </row>
    <row r="223" spans="1:10" s="297" customFormat="1" ht="13.5" thickBot="1" x14ac:dyDescent="0.25">
      <c r="A223" s="325"/>
      <c r="B223" s="325"/>
      <c r="C223" s="325"/>
      <c r="D223" s="325"/>
      <c r="E223" s="325"/>
      <c r="F223" s="325"/>
      <c r="G223" s="325"/>
      <c r="H223" s="325"/>
      <c r="I223" s="295"/>
      <c r="J223" s="295"/>
    </row>
    <row r="224" spans="1:10" x14ac:dyDescent="0.2">
      <c r="A224" s="144" t="s">
        <v>323</v>
      </c>
      <c r="B224" s="170">
        <v>28</v>
      </c>
      <c r="C224" s="191" t="s">
        <v>331</v>
      </c>
      <c r="D224" s="191">
        <v>226800</v>
      </c>
      <c r="E224" s="191">
        <v>1</v>
      </c>
      <c r="F224" s="191" t="s">
        <v>157</v>
      </c>
      <c r="G224" s="191">
        <f>D224*E224</f>
        <v>226800</v>
      </c>
      <c r="H224" s="324" t="s">
        <v>332</v>
      </c>
    </row>
    <row r="225" spans="1:8" x14ac:dyDescent="0.2">
      <c r="A225" s="141" t="s">
        <v>323</v>
      </c>
      <c r="B225" s="78">
        <v>29</v>
      </c>
      <c r="C225" s="177" t="s">
        <v>324</v>
      </c>
      <c r="D225" s="177">
        <v>4.3</v>
      </c>
      <c r="E225" s="177">
        <v>12000</v>
      </c>
      <c r="F225" s="177" t="s">
        <v>200</v>
      </c>
      <c r="G225" s="177">
        <f>D225*E225</f>
        <v>51600</v>
      </c>
      <c r="H225" s="326" t="s">
        <v>325</v>
      </c>
    </row>
    <row r="226" spans="1:8" ht="13.5" thickBot="1" x14ac:dyDescent="0.25">
      <c r="A226" s="142" t="s">
        <v>333</v>
      </c>
      <c r="B226" s="169"/>
      <c r="C226" s="169"/>
      <c r="D226" s="169"/>
      <c r="E226" s="169"/>
      <c r="F226" s="169"/>
      <c r="G226" s="169">
        <f>SUM(G224:G225)</f>
        <v>278400</v>
      </c>
      <c r="H226" s="300"/>
    </row>
    <row r="227" spans="1:8" s="297" customFormat="1" ht="13.5" thickBot="1" x14ac:dyDescent="0.25">
      <c r="A227" s="145"/>
      <c r="B227" s="145"/>
      <c r="C227" s="145"/>
      <c r="D227" s="145"/>
      <c r="E227" s="145"/>
      <c r="F227" s="145"/>
      <c r="G227" s="145"/>
      <c r="H227" s="145"/>
    </row>
    <row r="228" spans="1:8" x14ac:dyDescent="0.2">
      <c r="A228" s="144" t="s">
        <v>134</v>
      </c>
      <c r="B228" s="170">
        <v>30</v>
      </c>
      <c r="C228" s="191" t="s">
        <v>334</v>
      </c>
      <c r="D228" s="191">
        <v>540</v>
      </c>
      <c r="E228" s="191">
        <v>1</v>
      </c>
      <c r="F228" s="191" t="s">
        <v>290</v>
      </c>
      <c r="G228" s="209">
        <f>D228*E228</f>
        <v>540</v>
      </c>
      <c r="H228" s="324" t="s">
        <v>551</v>
      </c>
    </row>
    <row r="229" spans="1:8" x14ac:dyDescent="0.2">
      <c r="A229" s="141" t="s">
        <v>134</v>
      </c>
      <c r="B229" s="78">
        <v>31</v>
      </c>
      <c r="C229" s="192" t="s">
        <v>335</v>
      </c>
      <c r="D229" s="178">
        <v>756</v>
      </c>
      <c r="E229" s="178">
        <v>1</v>
      </c>
      <c r="F229" s="178" t="s">
        <v>290</v>
      </c>
      <c r="G229" s="210">
        <f>D229*E229</f>
        <v>756</v>
      </c>
      <c r="H229" s="320" t="s">
        <v>551</v>
      </c>
    </row>
    <row r="230" spans="1:8" ht="13.5" thickBot="1" x14ac:dyDescent="0.25">
      <c r="A230" s="142" t="s">
        <v>225</v>
      </c>
      <c r="B230" s="169"/>
      <c r="C230" s="169"/>
      <c r="D230" s="169"/>
      <c r="E230" s="169"/>
      <c r="F230" s="169"/>
      <c r="G230" s="169">
        <f>SUM(G228:G229)</f>
        <v>1296</v>
      </c>
      <c r="H230" s="300"/>
    </row>
    <row r="231" spans="1:8" s="297" customFormat="1" ht="13.5" thickBot="1" x14ac:dyDescent="0.25">
      <c r="A231" s="145"/>
      <c r="B231" s="145"/>
      <c r="C231" s="145"/>
      <c r="D231" s="145"/>
      <c r="E231" s="145"/>
      <c r="F231" s="145"/>
      <c r="G231" s="145"/>
      <c r="H231" s="145"/>
    </row>
    <row r="232" spans="1:8" ht="13.5" thickBot="1" x14ac:dyDescent="0.25">
      <c r="A232" s="146" t="s">
        <v>104</v>
      </c>
      <c r="B232" s="173"/>
      <c r="C232" s="173"/>
      <c r="D232" s="173"/>
      <c r="E232" s="173"/>
      <c r="F232" s="173"/>
      <c r="G232" s="204">
        <f>SUM(G216,G219,G222,G226,G230)</f>
        <v>558938</v>
      </c>
      <c r="H232" s="145"/>
    </row>
    <row r="233" spans="1:8" x14ac:dyDescent="0.2">
      <c r="A233" s="145"/>
      <c r="B233" s="145"/>
      <c r="C233" s="145"/>
      <c r="D233" s="145"/>
      <c r="E233" s="145"/>
      <c r="F233" s="145"/>
      <c r="G233" s="145"/>
      <c r="H233" s="145"/>
    </row>
    <row r="234" spans="1:8" ht="17" thickBot="1" x14ac:dyDescent="0.25">
      <c r="A234" s="398" t="s">
        <v>24</v>
      </c>
      <c r="B234" s="398"/>
      <c r="C234" s="145"/>
      <c r="D234" s="145"/>
      <c r="E234" s="145"/>
      <c r="F234" s="145"/>
      <c r="G234" s="145"/>
      <c r="H234" s="145"/>
    </row>
    <row r="235" spans="1:8" x14ac:dyDescent="0.2">
      <c r="A235" s="149" t="s">
        <v>115</v>
      </c>
      <c r="B235" s="176" t="s">
        <v>116</v>
      </c>
      <c r="C235" s="176" t="s">
        <v>117</v>
      </c>
      <c r="D235" s="176" t="s">
        <v>118</v>
      </c>
      <c r="E235" s="176" t="s">
        <v>119</v>
      </c>
      <c r="F235" s="176" t="s">
        <v>120</v>
      </c>
      <c r="G235" s="176" t="s">
        <v>121</v>
      </c>
      <c r="H235" s="315" t="s">
        <v>122</v>
      </c>
    </row>
    <row r="236" spans="1:8" x14ac:dyDescent="0.2">
      <c r="A236" s="141" t="s">
        <v>241</v>
      </c>
      <c r="B236" s="78">
        <v>1</v>
      </c>
      <c r="C236" s="189" t="s">
        <v>336</v>
      </c>
      <c r="D236" s="78">
        <v>4500</v>
      </c>
      <c r="E236" s="78">
        <v>2</v>
      </c>
      <c r="F236" s="78" t="s">
        <v>131</v>
      </c>
      <c r="G236" s="206">
        <f t="shared" ref="G236:G244" si="6">D236*E236</f>
        <v>9000</v>
      </c>
      <c r="H236" s="298" t="s">
        <v>574</v>
      </c>
    </row>
    <row r="237" spans="1:8" x14ac:dyDescent="0.2">
      <c r="A237" s="141" t="s">
        <v>241</v>
      </c>
      <c r="B237" s="78">
        <v>2</v>
      </c>
      <c r="C237" s="189" t="s">
        <v>521</v>
      </c>
      <c r="D237" s="78">
        <v>6571</v>
      </c>
      <c r="E237" s="78">
        <v>2</v>
      </c>
      <c r="F237" s="78" t="s">
        <v>131</v>
      </c>
      <c r="G237" s="206">
        <f t="shared" si="6"/>
        <v>13142</v>
      </c>
      <c r="H237" s="298" t="s">
        <v>575</v>
      </c>
    </row>
    <row r="238" spans="1:8" x14ac:dyDescent="0.2">
      <c r="A238" s="141" t="s">
        <v>241</v>
      </c>
      <c r="B238" s="78">
        <v>3</v>
      </c>
      <c r="C238" s="145" t="s">
        <v>520</v>
      </c>
      <c r="D238" s="78">
        <v>65580</v>
      </c>
      <c r="E238" s="78">
        <v>1</v>
      </c>
      <c r="F238" s="327" t="s">
        <v>131</v>
      </c>
      <c r="G238" s="206">
        <f t="shared" si="6"/>
        <v>65580</v>
      </c>
      <c r="H238" s="328" t="s">
        <v>576</v>
      </c>
    </row>
    <row r="239" spans="1:8" x14ac:dyDescent="0.2">
      <c r="A239" s="141" t="s">
        <v>241</v>
      </c>
      <c r="B239" s="78">
        <v>4</v>
      </c>
      <c r="C239" s="189" t="s">
        <v>522</v>
      </c>
      <c r="D239" s="78">
        <v>6390</v>
      </c>
      <c r="E239" s="329">
        <v>1</v>
      </c>
      <c r="F239" s="78" t="s">
        <v>131</v>
      </c>
      <c r="G239" s="206">
        <f t="shared" si="6"/>
        <v>6390</v>
      </c>
      <c r="H239" s="298" t="s">
        <v>337</v>
      </c>
    </row>
    <row r="240" spans="1:8" x14ac:dyDescent="0.2">
      <c r="A240" s="141" t="s">
        <v>241</v>
      </c>
      <c r="B240" s="78">
        <v>5</v>
      </c>
      <c r="C240" s="189" t="s">
        <v>523</v>
      </c>
      <c r="D240" s="78">
        <v>2343</v>
      </c>
      <c r="E240" s="78">
        <v>1</v>
      </c>
      <c r="F240" s="78" t="s">
        <v>131</v>
      </c>
      <c r="G240" s="206">
        <f t="shared" si="6"/>
        <v>2343</v>
      </c>
      <c r="H240" s="330" t="s">
        <v>577</v>
      </c>
    </row>
    <row r="241" spans="1:8" x14ac:dyDescent="0.2">
      <c r="A241" s="141" t="s">
        <v>241</v>
      </c>
      <c r="B241" s="78">
        <v>6</v>
      </c>
      <c r="C241" s="189" t="s">
        <v>524</v>
      </c>
      <c r="D241" s="78">
        <v>12000</v>
      </c>
      <c r="E241" s="78">
        <v>1</v>
      </c>
      <c r="F241" s="78" t="s">
        <v>200</v>
      </c>
      <c r="G241" s="206">
        <f t="shared" si="6"/>
        <v>12000</v>
      </c>
      <c r="H241" s="330" t="s">
        <v>578</v>
      </c>
    </row>
    <row r="242" spans="1:8" s="297" customFormat="1" x14ac:dyDescent="0.2">
      <c r="A242" s="141" t="s">
        <v>241</v>
      </c>
      <c r="B242" s="78">
        <v>7</v>
      </c>
      <c r="C242" s="78" t="s">
        <v>338</v>
      </c>
      <c r="D242" s="78">
        <v>5480</v>
      </c>
      <c r="E242" s="78">
        <v>4</v>
      </c>
      <c r="F242" s="78" t="s">
        <v>131</v>
      </c>
      <c r="G242" s="206">
        <f t="shared" si="6"/>
        <v>21920</v>
      </c>
      <c r="H242" s="298" t="s">
        <v>339</v>
      </c>
    </row>
    <row r="243" spans="1:8" s="297" customFormat="1" x14ac:dyDescent="0.2">
      <c r="A243" s="141" t="s">
        <v>340</v>
      </c>
      <c r="B243" s="78">
        <v>8</v>
      </c>
      <c r="C243" s="78" t="s">
        <v>519</v>
      </c>
      <c r="D243" s="78">
        <v>802</v>
      </c>
      <c r="E243" s="78">
        <v>1</v>
      </c>
      <c r="F243" s="78" t="s">
        <v>146</v>
      </c>
      <c r="G243" s="206">
        <f t="shared" si="6"/>
        <v>802</v>
      </c>
      <c r="H243" s="298" t="s">
        <v>341</v>
      </c>
    </row>
    <row r="244" spans="1:8" s="297" customFormat="1" x14ac:dyDescent="0.2">
      <c r="A244" s="141" t="s">
        <v>340</v>
      </c>
      <c r="B244" s="78">
        <v>9</v>
      </c>
      <c r="C244" s="78" t="s">
        <v>525</v>
      </c>
      <c r="D244" s="78">
        <v>1480</v>
      </c>
      <c r="E244" s="78">
        <v>1</v>
      </c>
      <c r="F244" s="78" t="s">
        <v>146</v>
      </c>
      <c r="G244" s="206">
        <f t="shared" si="6"/>
        <v>1480</v>
      </c>
      <c r="H244" s="298" t="s">
        <v>341</v>
      </c>
    </row>
    <row r="245" spans="1:8" s="297" customFormat="1" ht="13.5" thickBot="1" x14ac:dyDescent="0.25">
      <c r="A245" s="142" t="s">
        <v>532</v>
      </c>
      <c r="B245" s="169"/>
      <c r="C245" s="169"/>
      <c r="D245" s="169"/>
      <c r="E245" s="169"/>
      <c r="F245" s="169"/>
      <c r="G245" s="169">
        <f>SUM(G236:G244)</f>
        <v>132657</v>
      </c>
      <c r="H245" s="300"/>
    </row>
    <row r="246" spans="1:8" s="297" customFormat="1" ht="13.5" thickBot="1" x14ac:dyDescent="0.25">
      <c r="A246" s="220"/>
      <c r="B246" s="220"/>
      <c r="C246" s="220"/>
      <c r="D246" s="220"/>
      <c r="E246" s="220"/>
      <c r="F246" s="220"/>
      <c r="G246" s="220"/>
      <c r="H246" s="220"/>
    </row>
    <row r="247" spans="1:8" s="297" customFormat="1" x14ac:dyDescent="0.2">
      <c r="A247" s="144" t="s">
        <v>345</v>
      </c>
      <c r="B247" s="170">
        <v>10</v>
      </c>
      <c r="C247" s="170" t="s">
        <v>346</v>
      </c>
      <c r="D247" s="170">
        <v>1080</v>
      </c>
      <c r="E247" s="229">
        <v>2</v>
      </c>
      <c r="F247" s="170" t="s">
        <v>157</v>
      </c>
      <c r="G247" s="170">
        <f>D247*E247</f>
        <v>2160</v>
      </c>
      <c r="H247" s="331" t="s">
        <v>347</v>
      </c>
    </row>
    <row r="248" spans="1:8" s="297" customFormat="1" ht="13.5" thickBot="1" x14ac:dyDescent="0.25">
      <c r="A248" s="142" t="s">
        <v>348</v>
      </c>
      <c r="B248" s="169"/>
      <c r="C248" s="169"/>
      <c r="D248" s="169"/>
      <c r="E248" s="169"/>
      <c r="F248" s="169"/>
      <c r="G248" s="169">
        <f>SUM(G247)</f>
        <v>2160</v>
      </c>
      <c r="H248" s="332"/>
    </row>
    <row r="249" spans="1:8" s="297" customFormat="1" ht="13.5" thickBot="1" x14ac:dyDescent="0.25">
      <c r="A249" s="220"/>
      <c r="B249" s="220"/>
      <c r="C249" s="220"/>
      <c r="D249" s="220"/>
      <c r="E249" s="220"/>
      <c r="F249" s="220"/>
      <c r="G249" s="220"/>
      <c r="H249" s="220"/>
    </row>
    <row r="250" spans="1:8" s="297" customFormat="1" x14ac:dyDescent="0.2">
      <c r="A250" s="144" t="s">
        <v>214</v>
      </c>
      <c r="B250" s="170">
        <v>11</v>
      </c>
      <c r="C250" s="188" t="s">
        <v>343</v>
      </c>
      <c r="D250" s="229">
        <v>2375</v>
      </c>
      <c r="E250" s="229">
        <v>6</v>
      </c>
      <c r="F250" s="170" t="s">
        <v>131</v>
      </c>
      <c r="G250" s="205">
        <f>D250*E250</f>
        <v>14250</v>
      </c>
      <c r="H250" s="331" t="s">
        <v>579</v>
      </c>
    </row>
    <row r="251" spans="1:8" s="297" customFormat="1" x14ac:dyDescent="0.2">
      <c r="A251" s="141" t="s">
        <v>214</v>
      </c>
      <c r="B251" s="78">
        <v>12</v>
      </c>
      <c r="C251" s="189" t="s">
        <v>601</v>
      </c>
      <c r="D251" s="78">
        <v>10000</v>
      </c>
      <c r="E251" s="78">
        <v>2</v>
      </c>
      <c r="F251" s="78" t="s">
        <v>200</v>
      </c>
      <c r="G251" s="206">
        <f>D251*E251</f>
        <v>20000</v>
      </c>
      <c r="H251" s="330" t="s">
        <v>580</v>
      </c>
    </row>
    <row r="252" spans="1:8" s="297" customFormat="1" ht="13.5" thickBot="1" x14ac:dyDescent="0.25">
      <c r="A252" s="142" t="s">
        <v>531</v>
      </c>
      <c r="B252" s="169"/>
      <c r="C252" s="193"/>
      <c r="D252" s="193"/>
      <c r="E252" s="193"/>
      <c r="F252" s="171"/>
      <c r="G252" s="169">
        <f>SUM(G250:G251)</f>
        <v>34250</v>
      </c>
      <c r="H252" s="300"/>
    </row>
    <row r="253" spans="1:8" s="297" customFormat="1" ht="13.5" thickBot="1" x14ac:dyDescent="0.25">
      <c r="A253" s="145"/>
      <c r="B253" s="145"/>
      <c r="C253" s="145"/>
      <c r="D253" s="194"/>
      <c r="E253" s="194"/>
      <c r="F253" s="145"/>
      <c r="G253" s="145"/>
      <c r="H253" s="145"/>
    </row>
    <row r="254" spans="1:8" x14ac:dyDescent="0.2">
      <c r="A254" s="144" t="s">
        <v>287</v>
      </c>
      <c r="B254" s="170">
        <v>13</v>
      </c>
      <c r="C254" s="188" t="s">
        <v>344</v>
      </c>
      <c r="D254" s="170">
        <v>1598</v>
      </c>
      <c r="E254" s="170">
        <v>1</v>
      </c>
      <c r="F254" s="170" t="s">
        <v>290</v>
      </c>
      <c r="G254" s="205">
        <f>D254*E254</f>
        <v>1598</v>
      </c>
      <c r="H254" s="331" t="s">
        <v>581</v>
      </c>
    </row>
    <row r="255" spans="1:8" ht="13.5" thickBot="1" x14ac:dyDescent="0.25">
      <c r="A255" s="142" t="s">
        <v>292</v>
      </c>
      <c r="B255" s="169"/>
      <c r="C255" s="169"/>
      <c r="D255" s="169"/>
      <c r="E255" s="169"/>
      <c r="F255" s="169"/>
      <c r="G255" s="169">
        <f>SUM(G254:G254)</f>
        <v>1598</v>
      </c>
      <c r="H255" s="300"/>
    </row>
    <row r="256" spans="1:8" ht="13.5" thickBot="1" x14ac:dyDescent="0.25">
      <c r="A256" s="145"/>
      <c r="B256" s="145"/>
      <c r="C256" s="145"/>
      <c r="D256" s="145"/>
      <c r="E256" s="145"/>
      <c r="F256" s="145"/>
      <c r="G256" s="145"/>
      <c r="H256" s="333"/>
    </row>
    <row r="257" spans="1:8" x14ac:dyDescent="0.2">
      <c r="A257" s="144" t="s">
        <v>222</v>
      </c>
      <c r="B257" s="170">
        <v>14</v>
      </c>
      <c r="C257" s="170" t="s">
        <v>349</v>
      </c>
      <c r="D257" s="170">
        <v>162</v>
      </c>
      <c r="E257" s="170">
        <v>1</v>
      </c>
      <c r="F257" s="170" t="s">
        <v>157</v>
      </c>
      <c r="G257" s="205">
        <f>D257*E257</f>
        <v>162</v>
      </c>
      <c r="H257" s="331" t="s">
        <v>582</v>
      </c>
    </row>
    <row r="258" spans="1:8" ht="13.5" thickBot="1" x14ac:dyDescent="0.25">
      <c r="A258" s="142" t="s">
        <v>225</v>
      </c>
      <c r="B258" s="169"/>
      <c r="C258" s="193"/>
      <c r="D258" s="193"/>
      <c r="E258" s="193"/>
      <c r="F258" s="169"/>
      <c r="G258" s="169">
        <f>SUM(G257)</f>
        <v>162</v>
      </c>
      <c r="H258" s="300"/>
    </row>
    <row r="259" spans="1:8" s="297" customFormat="1" ht="13.5" thickBot="1" x14ac:dyDescent="0.25">
      <c r="A259" s="143"/>
      <c r="B259" s="143"/>
      <c r="C259" s="194"/>
      <c r="D259" s="194"/>
      <c r="E259" s="194"/>
      <c r="F259" s="143"/>
      <c r="G259" s="143"/>
      <c r="H259" s="143"/>
    </row>
    <row r="260" spans="1:8" s="297" customFormat="1" ht="13.5" thickBot="1" x14ac:dyDescent="0.25">
      <c r="A260" s="146" t="s">
        <v>104</v>
      </c>
      <c r="B260" s="173"/>
      <c r="C260" s="173"/>
      <c r="D260" s="173"/>
      <c r="E260" s="173"/>
      <c r="F260" s="173"/>
      <c r="G260" s="204">
        <f>SUM(G245,G252,G248,G255,G258)</f>
        <v>170827</v>
      </c>
      <c r="H260" s="145"/>
    </row>
    <row r="261" spans="1:8" x14ac:dyDescent="0.2">
      <c r="A261" s="145"/>
      <c r="B261" s="145"/>
      <c r="C261" s="145"/>
      <c r="D261" s="145"/>
      <c r="E261" s="145"/>
      <c r="F261" s="145"/>
      <c r="G261" s="145"/>
      <c r="H261" s="145"/>
    </row>
    <row r="262" spans="1:8" ht="17" thickBot="1" x14ac:dyDescent="0.25">
      <c r="A262" s="139" t="s">
        <v>350</v>
      </c>
      <c r="B262" s="145"/>
      <c r="C262" s="145"/>
      <c r="D262" s="145"/>
      <c r="E262" s="145"/>
      <c r="F262" s="145"/>
      <c r="G262" s="145"/>
      <c r="H262" s="145"/>
    </row>
    <row r="263" spans="1:8" x14ac:dyDescent="0.2">
      <c r="A263" s="149" t="s">
        <v>115</v>
      </c>
      <c r="B263" s="176" t="s">
        <v>116</v>
      </c>
      <c r="C263" s="176" t="s">
        <v>117</v>
      </c>
      <c r="D263" s="176" t="s">
        <v>118</v>
      </c>
      <c r="E263" s="176" t="s">
        <v>119</v>
      </c>
      <c r="F263" s="176" t="s">
        <v>120</v>
      </c>
      <c r="G263" s="176" t="s">
        <v>121</v>
      </c>
      <c r="H263" s="315" t="s">
        <v>122</v>
      </c>
    </row>
    <row r="264" spans="1:8" x14ac:dyDescent="0.2">
      <c r="A264" s="141" t="s">
        <v>241</v>
      </c>
      <c r="B264" s="78">
        <v>1</v>
      </c>
      <c r="C264" s="78" t="s">
        <v>351</v>
      </c>
      <c r="D264" s="78">
        <v>1000</v>
      </c>
      <c r="E264" s="78">
        <v>1</v>
      </c>
      <c r="F264" s="78" t="s">
        <v>352</v>
      </c>
      <c r="G264" s="206">
        <f t="shared" ref="G264:G270" si="7">D264*E264</f>
        <v>1000</v>
      </c>
      <c r="H264" s="298" t="s">
        <v>583</v>
      </c>
    </row>
    <row r="265" spans="1:8" x14ac:dyDescent="0.2">
      <c r="A265" s="141" t="s">
        <v>241</v>
      </c>
      <c r="B265" s="78">
        <v>2</v>
      </c>
      <c r="C265" s="78" t="s">
        <v>353</v>
      </c>
      <c r="D265" s="78">
        <v>742</v>
      </c>
      <c r="E265" s="78">
        <v>1</v>
      </c>
      <c r="F265" s="78" t="s">
        <v>247</v>
      </c>
      <c r="G265" s="206">
        <f t="shared" si="7"/>
        <v>742</v>
      </c>
      <c r="H265" s="298" t="s">
        <v>584</v>
      </c>
    </row>
    <row r="266" spans="1:8" x14ac:dyDescent="0.2">
      <c r="A266" s="141" t="s">
        <v>241</v>
      </c>
      <c r="B266" s="78">
        <v>3</v>
      </c>
      <c r="C266" s="78" t="s">
        <v>354</v>
      </c>
      <c r="D266" s="78">
        <v>765</v>
      </c>
      <c r="E266" s="78">
        <v>1</v>
      </c>
      <c r="F266" s="78" t="s">
        <v>247</v>
      </c>
      <c r="G266" s="206">
        <f t="shared" si="7"/>
        <v>765</v>
      </c>
      <c r="H266" s="298" t="s">
        <v>584</v>
      </c>
    </row>
    <row r="267" spans="1:8" x14ac:dyDescent="0.2">
      <c r="A267" s="141" t="s">
        <v>241</v>
      </c>
      <c r="B267" s="78">
        <v>4</v>
      </c>
      <c r="C267" s="78" t="s">
        <v>355</v>
      </c>
      <c r="D267" s="78">
        <v>742</v>
      </c>
      <c r="E267" s="78">
        <v>1</v>
      </c>
      <c r="F267" s="78" t="s">
        <v>247</v>
      </c>
      <c r="G267" s="206">
        <f t="shared" si="7"/>
        <v>742</v>
      </c>
      <c r="H267" s="298" t="s">
        <v>584</v>
      </c>
    </row>
    <row r="268" spans="1:8" x14ac:dyDescent="0.2">
      <c r="A268" s="141" t="s">
        <v>241</v>
      </c>
      <c r="B268" s="78">
        <v>5</v>
      </c>
      <c r="C268" s="78" t="s">
        <v>356</v>
      </c>
      <c r="D268" s="78">
        <v>216</v>
      </c>
      <c r="E268" s="78">
        <v>3</v>
      </c>
      <c r="F268" s="78" t="s">
        <v>245</v>
      </c>
      <c r="G268" s="206">
        <f t="shared" si="7"/>
        <v>648</v>
      </c>
      <c r="H268" s="298" t="s">
        <v>357</v>
      </c>
    </row>
    <row r="269" spans="1:8" x14ac:dyDescent="0.2">
      <c r="A269" s="334" t="s">
        <v>67</v>
      </c>
      <c r="B269" s="172">
        <v>6</v>
      </c>
      <c r="C269" s="172" t="s">
        <v>358</v>
      </c>
      <c r="D269" s="172">
        <v>1800</v>
      </c>
      <c r="E269" s="172">
        <v>1</v>
      </c>
      <c r="F269" s="78" t="s">
        <v>131</v>
      </c>
      <c r="G269" s="211">
        <f t="shared" si="7"/>
        <v>1800</v>
      </c>
      <c r="H269" s="317" t="s">
        <v>359</v>
      </c>
    </row>
    <row r="270" spans="1:8" x14ac:dyDescent="0.2">
      <c r="A270" s="247" t="s">
        <v>67</v>
      </c>
      <c r="B270" s="241">
        <v>7</v>
      </c>
      <c r="C270" s="241" t="s">
        <v>657</v>
      </c>
      <c r="D270" s="241">
        <v>209000</v>
      </c>
      <c r="E270" s="241">
        <v>1</v>
      </c>
      <c r="F270" s="241" t="s">
        <v>164</v>
      </c>
      <c r="G270" s="242">
        <f t="shared" si="7"/>
        <v>209000</v>
      </c>
      <c r="H270" s="299" t="s">
        <v>658</v>
      </c>
    </row>
    <row r="271" spans="1:8" ht="13.5" thickBot="1" x14ac:dyDescent="0.25">
      <c r="A271" s="142" t="s">
        <v>326</v>
      </c>
      <c r="B271" s="169"/>
      <c r="C271" s="169"/>
      <c r="D271" s="169"/>
      <c r="E271" s="169"/>
      <c r="F271" s="169"/>
      <c r="G271" s="169">
        <f>SUM(G264:G270)</f>
        <v>214697</v>
      </c>
      <c r="H271" s="300"/>
    </row>
    <row r="272" spans="1:8" s="297" customFormat="1" ht="13.5" thickBot="1" x14ac:dyDescent="0.25">
      <c r="A272" s="145"/>
      <c r="B272" s="145"/>
      <c r="C272" s="145"/>
      <c r="D272" s="145"/>
      <c r="E272" s="145"/>
      <c r="F272" s="145"/>
      <c r="G272" s="145"/>
      <c r="H272" s="145"/>
    </row>
    <row r="273" spans="1:8" x14ac:dyDescent="0.2">
      <c r="A273" s="144" t="s">
        <v>185</v>
      </c>
      <c r="B273" s="170">
        <v>8</v>
      </c>
      <c r="C273" s="170" t="s">
        <v>360</v>
      </c>
      <c r="D273" s="170">
        <v>82</v>
      </c>
      <c r="E273" s="170">
        <v>2</v>
      </c>
      <c r="F273" s="170" t="s">
        <v>290</v>
      </c>
      <c r="G273" s="205">
        <f>D273*E273</f>
        <v>164</v>
      </c>
      <c r="H273" s="301" t="s">
        <v>585</v>
      </c>
    </row>
    <row r="274" spans="1:8" ht="13.5" thickBot="1" x14ac:dyDescent="0.25">
      <c r="A274" s="142" t="s">
        <v>361</v>
      </c>
      <c r="B274" s="169"/>
      <c r="C274" s="169"/>
      <c r="D274" s="169"/>
      <c r="E274" s="169"/>
      <c r="F274" s="169"/>
      <c r="G274" s="169">
        <f>SUM(G273)</f>
        <v>164</v>
      </c>
      <c r="H274" s="300"/>
    </row>
    <row r="275" spans="1:8" s="297" customFormat="1" ht="13.5" thickBot="1" x14ac:dyDescent="0.25">
      <c r="A275" s="143"/>
      <c r="B275" s="143"/>
      <c r="C275" s="143"/>
      <c r="D275" s="143"/>
      <c r="E275" s="143"/>
      <c r="F275" s="143"/>
      <c r="G275" s="143"/>
      <c r="H275" s="143"/>
    </row>
    <row r="276" spans="1:8" s="297" customFormat="1" x14ac:dyDescent="0.2">
      <c r="A276" s="276" t="s">
        <v>362</v>
      </c>
      <c r="B276" s="229">
        <v>9</v>
      </c>
      <c r="C276" s="229" t="s">
        <v>189</v>
      </c>
      <c r="D276" s="229">
        <f>4260+15700</f>
        <v>19960</v>
      </c>
      <c r="E276" s="229">
        <v>1</v>
      </c>
      <c r="F276" s="229" t="s">
        <v>128</v>
      </c>
      <c r="G276" s="230">
        <f>D276*E276</f>
        <v>19960</v>
      </c>
      <c r="H276" s="312" t="s">
        <v>662</v>
      </c>
    </row>
    <row r="277" spans="1:8" s="297" customFormat="1" ht="13.5" thickBot="1" x14ac:dyDescent="0.25">
      <c r="A277" s="142" t="s">
        <v>191</v>
      </c>
      <c r="B277" s="169"/>
      <c r="C277" s="169"/>
      <c r="D277" s="169"/>
      <c r="E277" s="169"/>
      <c r="F277" s="169"/>
      <c r="G277" s="169">
        <f>SUM(G276)</f>
        <v>19960</v>
      </c>
      <c r="H277" s="300"/>
    </row>
    <row r="278" spans="1:8" s="297" customFormat="1" ht="13.5" thickBot="1" x14ac:dyDescent="0.25">
      <c r="A278" s="145"/>
      <c r="B278" s="145"/>
      <c r="C278" s="145"/>
      <c r="D278" s="145"/>
      <c r="E278" s="145"/>
      <c r="F278" s="145"/>
      <c r="G278" s="145"/>
      <c r="H278" s="145"/>
    </row>
    <row r="279" spans="1:8" x14ac:dyDescent="0.2">
      <c r="A279" s="144" t="s">
        <v>287</v>
      </c>
      <c r="B279" s="170">
        <v>10</v>
      </c>
      <c r="C279" s="170" t="s">
        <v>363</v>
      </c>
      <c r="D279" s="170">
        <v>669600</v>
      </c>
      <c r="E279" s="170">
        <v>1</v>
      </c>
      <c r="F279" s="170" t="s">
        <v>157</v>
      </c>
      <c r="G279" s="170">
        <f t="shared" ref="G279:G292" si="8">D279*E279</f>
        <v>669600</v>
      </c>
      <c r="H279" s="301" t="s">
        <v>364</v>
      </c>
    </row>
    <row r="280" spans="1:8" x14ac:dyDescent="0.2">
      <c r="A280" s="141" t="s">
        <v>287</v>
      </c>
      <c r="B280" s="78">
        <v>11</v>
      </c>
      <c r="C280" s="78" t="s">
        <v>365</v>
      </c>
      <c r="D280" s="78">
        <v>734400</v>
      </c>
      <c r="E280" s="78">
        <v>1</v>
      </c>
      <c r="F280" s="78" t="s">
        <v>157</v>
      </c>
      <c r="G280" s="78">
        <f t="shared" si="8"/>
        <v>734400</v>
      </c>
      <c r="H280" s="298" t="s">
        <v>364</v>
      </c>
    </row>
    <row r="281" spans="1:8" x14ac:dyDescent="0.2">
      <c r="A281" s="141" t="s">
        <v>287</v>
      </c>
      <c r="B281" s="78">
        <v>12</v>
      </c>
      <c r="C281" s="78" t="s">
        <v>366</v>
      </c>
      <c r="D281" s="78">
        <v>367200</v>
      </c>
      <c r="E281" s="78">
        <v>1</v>
      </c>
      <c r="F281" s="78" t="s">
        <v>157</v>
      </c>
      <c r="G281" s="78">
        <f t="shared" si="8"/>
        <v>367200</v>
      </c>
      <c r="H281" s="298" t="s">
        <v>364</v>
      </c>
    </row>
    <row r="282" spans="1:8" x14ac:dyDescent="0.2">
      <c r="A282" s="141" t="s">
        <v>287</v>
      </c>
      <c r="B282" s="78">
        <v>13</v>
      </c>
      <c r="C282" s="78" t="s">
        <v>367</v>
      </c>
      <c r="D282" s="78">
        <v>284580</v>
      </c>
      <c r="E282" s="78">
        <v>1</v>
      </c>
      <c r="F282" s="78" t="s">
        <v>157</v>
      </c>
      <c r="G282" s="78">
        <f t="shared" si="8"/>
        <v>284580</v>
      </c>
      <c r="H282" s="298" t="s">
        <v>364</v>
      </c>
    </row>
    <row r="283" spans="1:8" x14ac:dyDescent="0.2">
      <c r="A283" s="141" t="s">
        <v>287</v>
      </c>
      <c r="B283" s="78">
        <v>14</v>
      </c>
      <c r="C283" s="78" t="s">
        <v>368</v>
      </c>
      <c r="D283" s="78">
        <v>87480</v>
      </c>
      <c r="E283" s="78">
        <v>1</v>
      </c>
      <c r="F283" s="78" t="s">
        <v>157</v>
      </c>
      <c r="G283" s="78">
        <f t="shared" si="8"/>
        <v>87480</v>
      </c>
      <c r="H283" s="298" t="s">
        <v>586</v>
      </c>
    </row>
    <row r="284" spans="1:8" x14ac:dyDescent="0.2">
      <c r="A284" s="141" t="s">
        <v>287</v>
      </c>
      <c r="B284" s="78">
        <v>15</v>
      </c>
      <c r="C284" s="78" t="s">
        <v>369</v>
      </c>
      <c r="D284" s="78">
        <v>43200</v>
      </c>
      <c r="E284" s="78">
        <v>2</v>
      </c>
      <c r="F284" s="78" t="s">
        <v>290</v>
      </c>
      <c r="G284" s="78">
        <f t="shared" si="8"/>
        <v>86400</v>
      </c>
      <c r="H284" s="298" t="s">
        <v>370</v>
      </c>
    </row>
    <row r="285" spans="1:8" x14ac:dyDescent="0.2">
      <c r="A285" s="141" t="s">
        <v>287</v>
      </c>
      <c r="B285" s="78">
        <v>16</v>
      </c>
      <c r="C285" s="78" t="s">
        <v>369</v>
      </c>
      <c r="D285" s="78">
        <v>43200</v>
      </c>
      <c r="E285" s="78">
        <v>2</v>
      </c>
      <c r="F285" s="78" t="s">
        <v>290</v>
      </c>
      <c r="G285" s="78">
        <f t="shared" si="8"/>
        <v>86400</v>
      </c>
      <c r="H285" s="298" t="s">
        <v>371</v>
      </c>
    </row>
    <row r="286" spans="1:8" x14ac:dyDescent="0.2">
      <c r="A286" s="141" t="s">
        <v>287</v>
      </c>
      <c r="B286" s="78">
        <v>17</v>
      </c>
      <c r="C286" s="78" t="s">
        <v>372</v>
      </c>
      <c r="D286" s="78">
        <v>86400</v>
      </c>
      <c r="E286" s="78">
        <v>1</v>
      </c>
      <c r="F286" s="78" t="s">
        <v>290</v>
      </c>
      <c r="G286" s="78">
        <f t="shared" si="8"/>
        <v>86400</v>
      </c>
      <c r="H286" s="298" t="s">
        <v>373</v>
      </c>
    </row>
    <row r="287" spans="1:8" x14ac:dyDescent="0.2">
      <c r="A287" s="141" t="s">
        <v>287</v>
      </c>
      <c r="B287" s="78">
        <v>18</v>
      </c>
      <c r="C287" s="78" t="s">
        <v>374</v>
      </c>
      <c r="D287" s="78">
        <v>576000</v>
      </c>
      <c r="E287" s="78">
        <v>1</v>
      </c>
      <c r="F287" s="78" t="s">
        <v>290</v>
      </c>
      <c r="G287" s="78">
        <f t="shared" si="8"/>
        <v>576000</v>
      </c>
      <c r="H287" s="298" t="s">
        <v>375</v>
      </c>
    </row>
    <row r="288" spans="1:8" x14ac:dyDescent="0.2">
      <c r="A288" s="236" t="s">
        <v>287</v>
      </c>
      <c r="B288" s="233">
        <v>19</v>
      </c>
      <c r="C288" s="233" t="s">
        <v>650</v>
      </c>
      <c r="D288" s="233">
        <v>145200</v>
      </c>
      <c r="E288" s="233">
        <v>1</v>
      </c>
      <c r="F288" s="233" t="s">
        <v>164</v>
      </c>
      <c r="G288" s="233">
        <f t="shared" si="8"/>
        <v>145200</v>
      </c>
      <c r="H288" s="311" t="s">
        <v>655</v>
      </c>
    </row>
    <row r="289" spans="1:8" x14ac:dyDescent="0.2">
      <c r="A289" s="236" t="s">
        <v>287</v>
      </c>
      <c r="B289" s="233">
        <v>20</v>
      </c>
      <c r="C289" s="233" t="s">
        <v>651</v>
      </c>
      <c r="D289" s="233">
        <v>658800</v>
      </c>
      <c r="E289" s="233">
        <v>1</v>
      </c>
      <c r="F289" s="233" t="s">
        <v>164</v>
      </c>
      <c r="G289" s="233">
        <f t="shared" si="8"/>
        <v>658800</v>
      </c>
      <c r="H289" s="311" t="s">
        <v>655</v>
      </c>
    </row>
    <row r="290" spans="1:8" x14ac:dyDescent="0.2">
      <c r="A290" s="236" t="s">
        <v>287</v>
      </c>
      <c r="B290" s="233">
        <v>21</v>
      </c>
      <c r="C290" s="233" t="s">
        <v>652</v>
      </c>
      <c r="D290" s="233">
        <v>9260</v>
      </c>
      <c r="E290" s="233">
        <v>1</v>
      </c>
      <c r="F290" s="233" t="s">
        <v>432</v>
      </c>
      <c r="G290" s="233">
        <f t="shared" si="8"/>
        <v>9260</v>
      </c>
      <c r="H290" s="311" t="s">
        <v>656</v>
      </c>
    </row>
    <row r="291" spans="1:8" x14ac:dyDescent="0.2">
      <c r="A291" s="236" t="s">
        <v>287</v>
      </c>
      <c r="B291" s="233">
        <v>22</v>
      </c>
      <c r="C291" s="233" t="s">
        <v>653</v>
      </c>
      <c r="D291" s="233">
        <v>18660</v>
      </c>
      <c r="E291" s="233">
        <v>1</v>
      </c>
      <c r="F291" s="233" t="s">
        <v>432</v>
      </c>
      <c r="G291" s="233">
        <f t="shared" si="8"/>
        <v>18660</v>
      </c>
      <c r="H291" s="311" t="s">
        <v>656</v>
      </c>
    </row>
    <row r="292" spans="1:8" x14ac:dyDescent="0.2">
      <c r="A292" s="236" t="s">
        <v>287</v>
      </c>
      <c r="B292" s="233">
        <v>23</v>
      </c>
      <c r="C292" s="233" t="s">
        <v>654</v>
      </c>
      <c r="D292" s="233">
        <v>123200</v>
      </c>
      <c r="E292" s="233">
        <v>1</v>
      </c>
      <c r="F292" s="233" t="s">
        <v>432</v>
      </c>
      <c r="G292" s="233">
        <f t="shared" si="8"/>
        <v>123200</v>
      </c>
      <c r="H292" s="311" t="s">
        <v>655</v>
      </c>
    </row>
    <row r="293" spans="1:8" s="297" customFormat="1" ht="13.5" thickBot="1" x14ac:dyDescent="0.25">
      <c r="A293" s="142" t="s">
        <v>533</v>
      </c>
      <c r="B293" s="169"/>
      <c r="C293" s="195"/>
      <c r="D293" s="193"/>
      <c r="E293" s="193"/>
      <c r="F293" s="169"/>
      <c r="G293" s="169">
        <f>SUM(G279:G292)</f>
        <v>3933580</v>
      </c>
      <c r="H293" s="300"/>
    </row>
    <row r="294" spans="1:8" s="297" customFormat="1" ht="13.5" thickBot="1" x14ac:dyDescent="0.25">
      <c r="A294" s="145"/>
      <c r="B294" s="145"/>
      <c r="C294" s="196"/>
      <c r="D294" s="145"/>
      <c r="E294" s="145"/>
      <c r="F294" s="145"/>
      <c r="G294" s="145"/>
      <c r="H294" s="145"/>
    </row>
    <row r="295" spans="1:8" x14ac:dyDescent="0.2">
      <c r="A295" s="144" t="s">
        <v>218</v>
      </c>
      <c r="B295" s="170">
        <v>24</v>
      </c>
      <c r="C295" s="170" t="s">
        <v>376</v>
      </c>
      <c r="D295" s="170">
        <v>1080</v>
      </c>
      <c r="E295" s="170">
        <v>4</v>
      </c>
      <c r="F295" s="170" t="s">
        <v>131</v>
      </c>
      <c r="G295" s="205">
        <f>D295*E295</f>
        <v>4320</v>
      </c>
      <c r="H295" s="301" t="s">
        <v>587</v>
      </c>
    </row>
    <row r="296" spans="1:8" x14ac:dyDescent="0.2">
      <c r="A296" s="141" t="s">
        <v>218</v>
      </c>
      <c r="B296" s="78">
        <v>25</v>
      </c>
      <c r="C296" s="78" t="s">
        <v>377</v>
      </c>
      <c r="D296" s="78">
        <v>45000</v>
      </c>
      <c r="E296" s="78">
        <v>1</v>
      </c>
      <c r="F296" s="78" t="s">
        <v>157</v>
      </c>
      <c r="G296" s="206">
        <f>D296*E296</f>
        <v>45000</v>
      </c>
      <c r="H296" s="298" t="s">
        <v>588</v>
      </c>
    </row>
    <row r="297" spans="1:8" ht="13.5" thickBot="1" x14ac:dyDescent="0.25">
      <c r="A297" s="142" t="s">
        <v>221</v>
      </c>
      <c r="B297" s="169"/>
      <c r="C297" s="197"/>
      <c r="D297" s="169"/>
      <c r="E297" s="169"/>
      <c r="F297" s="169"/>
      <c r="G297" s="169">
        <f>SUM(G295:G296)</f>
        <v>49320</v>
      </c>
      <c r="H297" s="300"/>
    </row>
    <row r="298" spans="1:8" s="297" customFormat="1" ht="13.5" thickBot="1" x14ac:dyDescent="0.25">
      <c r="A298" s="145"/>
      <c r="B298" s="145"/>
      <c r="C298" s="196"/>
      <c r="D298" s="145"/>
      <c r="E298" s="145"/>
      <c r="F298" s="145"/>
      <c r="G298" s="145"/>
      <c r="H298" s="145"/>
    </row>
    <row r="299" spans="1:8" s="297" customFormat="1" x14ac:dyDescent="0.2">
      <c r="A299" s="144" t="s">
        <v>222</v>
      </c>
      <c r="B299" s="170">
        <v>26</v>
      </c>
      <c r="C299" s="170" t="s">
        <v>378</v>
      </c>
      <c r="D299" s="170">
        <v>216</v>
      </c>
      <c r="E299" s="170">
        <v>1</v>
      </c>
      <c r="F299" s="170" t="s">
        <v>290</v>
      </c>
      <c r="G299" s="205">
        <f>D299*E299</f>
        <v>216</v>
      </c>
      <c r="H299" s="301" t="s">
        <v>589</v>
      </c>
    </row>
    <row r="300" spans="1:8" s="297" customFormat="1" x14ac:dyDescent="0.2">
      <c r="A300" s="141" t="s">
        <v>222</v>
      </c>
      <c r="B300" s="78">
        <v>27</v>
      </c>
      <c r="C300" s="78" t="s">
        <v>379</v>
      </c>
      <c r="D300" s="78">
        <v>7900</v>
      </c>
      <c r="E300" s="78">
        <v>1</v>
      </c>
      <c r="F300" s="78" t="s">
        <v>290</v>
      </c>
      <c r="G300" s="206">
        <f>D300*E300</f>
        <v>7900</v>
      </c>
      <c r="H300" s="298" t="s">
        <v>590</v>
      </c>
    </row>
    <row r="301" spans="1:8" s="297" customFormat="1" x14ac:dyDescent="0.2">
      <c r="A301" s="141" t="s">
        <v>222</v>
      </c>
      <c r="B301" s="78">
        <v>28</v>
      </c>
      <c r="C301" s="78" t="s">
        <v>602</v>
      </c>
      <c r="D301" s="78">
        <v>6800</v>
      </c>
      <c r="E301" s="78">
        <v>5</v>
      </c>
      <c r="F301" s="78" t="s">
        <v>421</v>
      </c>
      <c r="G301" s="206">
        <f t="shared" ref="G301:G303" si="9">D301*E301</f>
        <v>34000</v>
      </c>
      <c r="H301" s="298" t="s">
        <v>603</v>
      </c>
    </row>
    <row r="302" spans="1:8" x14ac:dyDescent="0.2">
      <c r="A302" s="141" t="s">
        <v>222</v>
      </c>
      <c r="B302" s="78">
        <v>29</v>
      </c>
      <c r="C302" s="78" t="s">
        <v>604</v>
      </c>
      <c r="D302" s="78">
        <v>900</v>
      </c>
      <c r="E302" s="78">
        <v>5</v>
      </c>
      <c r="F302" s="78" t="s">
        <v>607</v>
      </c>
      <c r="G302" s="206">
        <f t="shared" si="9"/>
        <v>4500</v>
      </c>
      <c r="H302" s="298" t="s">
        <v>605</v>
      </c>
    </row>
    <row r="303" spans="1:8" x14ac:dyDescent="0.2">
      <c r="A303" s="141" t="s">
        <v>222</v>
      </c>
      <c r="B303" s="78">
        <v>30</v>
      </c>
      <c r="C303" s="78" t="s">
        <v>606</v>
      </c>
      <c r="D303" s="249">
        <v>540</v>
      </c>
      <c r="E303" s="78">
        <v>1</v>
      </c>
      <c r="F303" s="78" t="s">
        <v>157</v>
      </c>
      <c r="G303" s="235">
        <f t="shared" si="9"/>
        <v>540</v>
      </c>
      <c r="H303" s="298" t="s">
        <v>608</v>
      </c>
    </row>
    <row r="304" spans="1:8" x14ac:dyDescent="0.2">
      <c r="A304" s="141" t="s">
        <v>222</v>
      </c>
      <c r="B304" s="78">
        <v>31</v>
      </c>
      <c r="C304" s="78" t="s">
        <v>380</v>
      </c>
      <c r="D304" s="78">
        <v>216</v>
      </c>
      <c r="E304" s="78">
        <v>1</v>
      </c>
      <c r="F304" s="78" t="s">
        <v>157</v>
      </c>
      <c r="G304" s="206">
        <f>D304*E304</f>
        <v>216</v>
      </c>
      <c r="H304" s="298" t="s">
        <v>590</v>
      </c>
    </row>
    <row r="305" spans="1:8" ht="13.5" thickBot="1" x14ac:dyDescent="0.25">
      <c r="A305" s="142" t="s">
        <v>225</v>
      </c>
      <c r="B305" s="169"/>
      <c r="C305" s="197"/>
      <c r="D305" s="169"/>
      <c r="E305" s="169"/>
      <c r="F305" s="169"/>
      <c r="G305" s="169">
        <f>SUM(G299:G304)</f>
        <v>47372</v>
      </c>
      <c r="H305" s="300"/>
    </row>
    <row r="306" spans="1:8" ht="13.5" thickBot="1" x14ac:dyDescent="0.25">
      <c r="A306" s="145"/>
      <c r="B306" s="145"/>
      <c r="C306" s="145"/>
      <c r="D306" s="145"/>
      <c r="E306" s="145"/>
      <c r="F306" s="145"/>
      <c r="G306" s="145"/>
      <c r="H306" s="145"/>
    </row>
    <row r="307" spans="1:8" ht="13.5" thickBot="1" x14ac:dyDescent="0.25">
      <c r="A307" s="146" t="s">
        <v>104</v>
      </c>
      <c r="B307" s="173"/>
      <c r="C307" s="173"/>
      <c r="D307" s="173"/>
      <c r="E307" s="173"/>
      <c r="F307" s="173"/>
      <c r="G307" s="204">
        <f>SUM(G271,G274,G277,G293,G297,G305,)</f>
        <v>4265093</v>
      </c>
      <c r="H307" s="145"/>
    </row>
    <row r="308" spans="1:8" x14ac:dyDescent="0.2">
      <c r="A308" s="143"/>
      <c r="B308" s="143"/>
      <c r="C308" s="143"/>
      <c r="D308" s="143"/>
      <c r="E308" s="143"/>
      <c r="F308" s="143"/>
      <c r="G308" s="143"/>
      <c r="H308" s="145"/>
    </row>
    <row r="309" spans="1:8" ht="16.5" x14ac:dyDescent="0.2">
      <c r="A309" s="139" t="s">
        <v>381</v>
      </c>
      <c r="B309" s="145"/>
      <c r="C309" s="145"/>
      <c r="D309" s="145"/>
      <c r="E309" s="145"/>
      <c r="F309" s="145"/>
      <c r="G309" s="145"/>
      <c r="H309" s="145"/>
    </row>
    <row r="310" spans="1:8" ht="14.5" thickBot="1" x14ac:dyDescent="0.25">
      <c r="A310" s="156" t="s">
        <v>382</v>
      </c>
      <c r="B310" s="145"/>
      <c r="C310" s="145"/>
      <c r="D310" s="145"/>
      <c r="E310" s="145"/>
      <c r="F310" s="145"/>
      <c r="G310" s="145"/>
      <c r="H310" s="145"/>
    </row>
    <row r="311" spans="1:8" x14ac:dyDescent="0.2">
      <c r="A311" s="149" t="s">
        <v>115</v>
      </c>
      <c r="B311" s="176" t="s">
        <v>116</v>
      </c>
      <c r="C311" s="176" t="s">
        <v>117</v>
      </c>
      <c r="D311" s="176" t="s">
        <v>118</v>
      </c>
      <c r="E311" s="176" t="s">
        <v>119</v>
      </c>
      <c r="F311" s="176" t="s">
        <v>120</v>
      </c>
      <c r="G311" s="176" t="s">
        <v>121</v>
      </c>
      <c r="H311" s="315" t="s">
        <v>122</v>
      </c>
    </row>
    <row r="312" spans="1:8" x14ac:dyDescent="0.2">
      <c r="A312" s="141" t="s">
        <v>189</v>
      </c>
      <c r="B312" s="78">
        <v>1</v>
      </c>
      <c r="C312" s="78" t="s">
        <v>189</v>
      </c>
      <c r="D312" s="78">
        <v>27000</v>
      </c>
      <c r="E312" s="78">
        <v>1</v>
      </c>
      <c r="F312" s="78" t="s">
        <v>128</v>
      </c>
      <c r="G312" s="206">
        <f>D312*E312</f>
        <v>27000</v>
      </c>
      <c r="H312" s="298" t="s">
        <v>383</v>
      </c>
    </row>
    <row r="313" spans="1:8" ht="13.5" thickBot="1" x14ac:dyDescent="0.25">
      <c r="A313" s="142" t="s">
        <v>191</v>
      </c>
      <c r="B313" s="169"/>
      <c r="C313" s="169"/>
      <c r="D313" s="169"/>
      <c r="E313" s="169"/>
      <c r="F313" s="169"/>
      <c r="G313" s="169">
        <f>SUM(G312:G312)</f>
        <v>27000</v>
      </c>
      <c r="H313" s="300"/>
    </row>
    <row r="314" spans="1:8" ht="13.5" thickBot="1" x14ac:dyDescent="0.25">
      <c r="A314" s="145"/>
      <c r="B314" s="145"/>
      <c r="C314" s="145"/>
      <c r="D314" s="145"/>
      <c r="E314" s="145"/>
      <c r="F314" s="145"/>
      <c r="G314" s="145"/>
      <c r="H314" s="145"/>
    </row>
    <row r="315" spans="1:8" x14ac:dyDescent="0.2">
      <c r="A315" s="144" t="s">
        <v>218</v>
      </c>
      <c r="B315" s="170">
        <v>2</v>
      </c>
      <c r="C315" s="170" t="s">
        <v>384</v>
      </c>
      <c r="D315" s="170">
        <v>550</v>
      </c>
      <c r="E315" s="170">
        <v>70</v>
      </c>
      <c r="F315" s="170" t="s">
        <v>131</v>
      </c>
      <c r="G315" s="205">
        <f>D315*E315</f>
        <v>38500</v>
      </c>
      <c r="H315" s="301" t="s">
        <v>385</v>
      </c>
    </row>
    <row r="316" spans="1:8" ht="13.5" thickBot="1" x14ac:dyDescent="0.25">
      <c r="A316" s="142" t="s">
        <v>386</v>
      </c>
      <c r="B316" s="169"/>
      <c r="C316" s="169"/>
      <c r="D316" s="169"/>
      <c r="E316" s="169"/>
      <c r="F316" s="169"/>
      <c r="G316" s="169">
        <f>SUM(G315)</f>
        <v>38500</v>
      </c>
      <c r="H316" s="300"/>
    </row>
    <row r="317" spans="1:8" s="297" customFormat="1" ht="13.5" thickBot="1" x14ac:dyDescent="0.25">
      <c r="A317" s="145"/>
      <c r="B317" s="145"/>
      <c r="C317" s="145"/>
      <c r="D317" s="145"/>
      <c r="E317" s="145"/>
      <c r="F317" s="145"/>
      <c r="G317" s="145"/>
      <c r="H317" s="145"/>
    </row>
    <row r="318" spans="1:8" x14ac:dyDescent="0.2">
      <c r="A318" s="144" t="s">
        <v>222</v>
      </c>
      <c r="B318" s="170">
        <v>3</v>
      </c>
      <c r="C318" s="170" t="s">
        <v>387</v>
      </c>
      <c r="D318" s="170">
        <v>8000</v>
      </c>
      <c r="E318" s="170">
        <v>1</v>
      </c>
      <c r="F318" s="170" t="s">
        <v>128</v>
      </c>
      <c r="G318" s="170">
        <f>D318*E318</f>
        <v>8000</v>
      </c>
      <c r="H318" s="301" t="s">
        <v>388</v>
      </c>
    </row>
    <row r="319" spans="1:8" s="297" customFormat="1" ht="13.5" thickBot="1" x14ac:dyDescent="0.25">
      <c r="A319" s="142" t="s">
        <v>389</v>
      </c>
      <c r="B319" s="169"/>
      <c r="C319" s="169"/>
      <c r="D319" s="169"/>
      <c r="E319" s="169"/>
      <c r="F319" s="169"/>
      <c r="G319" s="169">
        <f>SUM(G318)</f>
        <v>8000</v>
      </c>
      <c r="H319" s="300"/>
    </row>
    <row r="320" spans="1:8" s="297" customFormat="1" ht="13.5" thickBot="1" x14ac:dyDescent="0.25">
      <c r="A320" s="145"/>
      <c r="B320" s="145"/>
      <c r="C320" s="145"/>
      <c r="D320" s="145"/>
      <c r="E320" s="145"/>
      <c r="F320" s="145"/>
      <c r="G320" s="145"/>
      <c r="H320" s="145"/>
    </row>
    <row r="321" spans="1:8" ht="13.5" thickBot="1" x14ac:dyDescent="0.25">
      <c r="A321" s="146" t="s">
        <v>104</v>
      </c>
      <c r="B321" s="173"/>
      <c r="C321" s="173"/>
      <c r="D321" s="173"/>
      <c r="E321" s="173"/>
      <c r="F321" s="173"/>
      <c r="G321" s="204">
        <f>SUM(G313,G316,G319)</f>
        <v>73500</v>
      </c>
      <c r="H321" s="145"/>
    </row>
    <row r="322" spans="1:8" x14ac:dyDescent="0.2">
      <c r="A322" s="143"/>
      <c r="B322" s="143"/>
      <c r="C322" s="143"/>
      <c r="D322" s="143"/>
      <c r="E322" s="143"/>
      <c r="F322" s="143"/>
      <c r="G322" s="143"/>
      <c r="H322" s="145"/>
    </row>
    <row r="323" spans="1:8" ht="14.5" thickBot="1" x14ac:dyDescent="0.25">
      <c r="A323" s="156" t="s">
        <v>390</v>
      </c>
      <c r="B323" s="145"/>
      <c r="C323" s="145"/>
      <c r="D323" s="145"/>
      <c r="E323" s="145"/>
      <c r="F323" s="145"/>
      <c r="G323" s="145"/>
      <c r="H323" s="145"/>
    </row>
    <row r="324" spans="1:8" x14ac:dyDescent="0.2">
      <c r="A324" s="149" t="s">
        <v>115</v>
      </c>
      <c r="B324" s="176" t="s">
        <v>116</v>
      </c>
      <c r="C324" s="176" t="s">
        <v>117</v>
      </c>
      <c r="D324" s="176" t="s">
        <v>118</v>
      </c>
      <c r="E324" s="176" t="s">
        <v>119</v>
      </c>
      <c r="F324" s="176" t="s">
        <v>120</v>
      </c>
      <c r="G324" s="176" t="s">
        <v>121</v>
      </c>
      <c r="H324" s="315" t="s">
        <v>122</v>
      </c>
    </row>
    <row r="325" spans="1:8" x14ac:dyDescent="0.2">
      <c r="A325" s="141" t="s">
        <v>241</v>
      </c>
      <c r="B325" s="78">
        <v>1</v>
      </c>
      <c r="C325" s="78" t="s">
        <v>391</v>
      </c>
      <c r="D325" s="78">
        <v>108</v>
      </c>
      <c r="E325" s="78">
        <v>4</v>
      </c>
      <c r="F325" s="78" t="s">
        <v>157</v>
      </c>
      <c r="G325" s="206">
        <f>D325*E325</f>
        <v>432</v>
      </c>
      <c r="H325" s="298" t="s">
        <v>392</v>
      </c>
    </row>
    <row r="326" spans="1:8" x14ac:dyDescent="0.2">
      <c r="A326" s="154" t="s">
        <v>241</v>
      </c>
      <c r="B326" s="179">
        <v>2</v>
      </c>
      <c r="C326" s="179" t="s">
        <v>393</v>
      </c>
      <c r="D326" s="231">
        <v>378</v>
      </c>
      <c r="E326" s="179">
        <v>8</v>
      </c>
      <c r="F326" s="179" t="s">
        <v>131</v>
      </c>
      <c r="G326" s="232">
        <f>D326*E326</f>
        <v>3024</v>
      </c>
      <c r="H326" s="298" t="s">
        <v>392</v>
      </c>
    </row>
    <row r="327" spans="1:8" x14ac:dyDescent="0.2">
      <c r="A327" s="141" t="s">
        <v>241</v>
      </c>
      <c r="B327" s="78">
        <v>3</v>
      </c>
      <c r="C327" s="78" t="s">
        <v>394</v>
      </c>
      <c r="D327" s="78">
        <v>1980</v>
      </c>
      <c r="E327" s="78">
        <v>3</v>
      </c>
      <c r="F327" s="78" t="s">
        <v>131</v>
      </c>
      <c r="G327" s="206">
        <f>D327*E327</f>
        <v>5940</v>
      </c>
      <c r="H327" s="298" t="s">
        <v>392</v>
      </c>
    </row>
    <row r="328" spans="1:8" x14ac:dyDescent="0.2">
      <c r="A328" s="141" t="s">
        <v>241</v>
      </c>
      <c r="B328" s="78">
        <v>4</v>
      </c>
      <c r="C328" s="78" t="s">
        <v>395</v>
      </c>
      <c r="D328" s="78">
        <v>1485</v>
      </c>
      <c r="E328" s="78">
        <v>2</v>
      </c>
      <c r="F328" s="78" t="s">
        <v>131</v>
      </c>
      <c r="G328" s="206">
        <f>D328*E328</f>
        <v>2970</v>
      </c>
      <c r="H328" s="298" t="s">
        <v>392</v>
      </c>
    </row>
    <row r="329" spans="1:8" ht="13.5" thickBot="1" x14ac:dyDescent="0.25">
      <c r="A329" s="142" t="s">
        <v>529</v>
      </c>
      <c r="B329" s="169"/>
      <c r="C329" s="169"/>
      <c r="D329" s="169"/>
      <c r="E329" s="169"/>
      <c r="F329" s="169"/>
      <c r="G329" s="169">
        <f>SUM(G325:G328)</f>
        <v>12366</v>
      </c>
      <c r="H329" s="302"/>
    </row>
    <row r="330" spans="1:8" ht="13.5" thickBot="1" x14ac:dyDescent="0.25">
      <c r="A330" s="143"/>
      <c r="B330" s="143"/>
      <c r="C330" s="143"/>
      <c r="D330" s="143"/>
      <c r="E330" s="143"/>
      <c r="F330" s="143"/>
      <c r="G330" s="143"/>
      <c r="H330" s="145"/>
    </row>
    <row r="331" spans="1:8" s="297" customFormat="1" ht="13.5" thickBot="1" x14ac:dyDescent="0.25">
      <c r="A331" s="146" t="s">
        <v>104</v>
      </c>
      <c r="B331" s="173"/>
      <c r="C331" s="173"/>
      <c r="D331" s="173"/>
      <c r="E331" s="173"/>
      <c r="F331" s="173"/>
      <c r="G331" s="204">
        <f>SUM(G329)</f>
        <v>12366</v>
      </c>
      <c r="H331" s="145"/>
    </row>
    <row r="332" spans="1:8" x14ac:dyDescent="0.2">
      <c r="A332" s="143"/>
      <c r="B332" s="143"/>
      <c r="C332" s="143"/>
      <c r="D332" s="143"/>
      <c r="E332" s="143"/>
      <c r="F332" s="143"/>
      <c r="G332" s="143"/>
      <c r="H332" s="145"/>
    </row>
    <row r="333" spans="1:8" ht="14.5" thickBot="1" x14ac:dyDescent="0.25">
      <c r="A333" s="156" t="s">
        <v>396</v>
      </c>
      <c r="B333" s="145"/>
      <c r="C333" s="145"/>
      <c r="D333" s="145"/>
      <c r="E333" s="145"/>
      <c r="F333" s="145"/>
      <c r="G333" s="145"/>
      <c r="H333" s="145"/>
    </row>
    <row r="334" spans="1:8" x14ac:dyDescent="0.2">
      <c r="A334" s="149" t="s">
        <v>115</v>
      </c>
      <c r="B334" s="176" t="s">
        <v>116</v>
      </c>
      <c r="C334" s="176" t="s">
        <v>117</v>
      </c>
      <c r="D334" s="176" t="s">
        <v>118</v>
      </c>
      <c r="E334" s="176" t="s">
        <v>119</v>
      </c>
      <c r="F334" s="176" t="s">
        <v>120</v>
      </c>
      <c r="G334" s="176" t="s">
        <v>121</v>
      </c>
      <c r="H334" s="315" t="s">
        <v>122</v>
      </c>
    </row>
    <row r="335" spans="1:8" x14ac:dyDescent="0.2">
      <c r="A335" s="141" t="s">
        <v>241</v>
      </c>
      <c r="B335" s="78">
        <v>1</v>
      </c>
      <c r="C335" s="78" t="s">
        <v>668</v>
      </c>
      <c r="D335" s="78">
        <v>4000</v>
      </c>
      <c r="E335" s="78">
        <v>1</v>
      </c>
      <c r="F335" s="78" t="s">
        <v>128</v>
      </c>
      <c r="G335" s="206">
        <f>D335*E335</f>
        <v>4000</v>
      </c>
      <c r="H335" s="298" t="s">
        <v>397</v>
      </c>
    </row>
    <row r="336" spans="1:8" x14ac:dyDescent="0.2">
      <c r="A336" s="236" t="s">
        <v>241</v>
      </c>
      <c r="B336" s="233">
        <v>2</v>
      </c>
      <c r="C336" s="335" t="s">
        <v>613</v>
      </c>
      <c r="D336" s="233">
        <v>680</v>
      </c>
      <c r="E336" s="234">
        <v>2</v>
      </c>
      <c r="F336" s="233" t="s">
        <v>131</v>
      </c>
      <c r="G336" s="235">
        <f t="shared" ref="G336:G338" si="10">D336*E336</f>
        <v>1360</v>
      </c>
      <c r="H336" s="336" t="s">
        <v>614</v>
      </c>
    </row>
    <row r="337" spans="1:8" x14ac:dyDescent="0.2">
      <c r="A337" s="236" t="s">
        <v>241</v>
      </c>
      <c r="B337" s="233">
        <v>3</v>
      </c>
      <c r="C337" s="233" t="s">
        <v>616</v>
      </c>
      <c r="D337" s="233">
        <v>108</v>
      </c>
      <c r="E337" s="233">
        <v>1</v>
      </c>
      <c r="F337" s="233" t="s">
        <v>617</v>
      </c>
      <c r="G337" s="235">
        <f t="shared" si="10"/>
        <v>108</v>
      </c>
      <c r="H337" s="336" t="s">
        <v>614</v>
      </c>
    </row>
    <row r="338" spans="1:8" x14ac:dyDescent="0.2">
      <c r="A338" s="236" t="s">
        <v>241</v>
      </c>
      <c r="B338" s="233">
        <v>4</v>
      </c>
      <c r="C338" s="233" t="s">
        <v>618</v>
      </c>
      <c r="D338" s="233">
        <v>1470</v>
      </c>
      <c r="E338" s="233">
        <v>1</v>
      </c>
      <c r="F338" s="233" t="s">
        <v>352</v>
      </c>
      <c r="G338" s="235">
        <f t="shared" si="10"/>
        <v>1470</v>
      </c>
      <c r="H338" s="336" t="s">
        <v>615</v>
      </c>
    </row>
    <row r="339" spans="1:8" ht="13.5" thickBot="1" x14ac:dyDescent="0.25">
      <c r="A339" s="142" t="s">
        <v>184</v>
      </c>
      <c r="B339" s="169"/>
      <c r="C339" s="171"/>
      <c r="D339" s="169"/>
      <c r="E339" s="169"/>
      <c r="F339" s="169"/>
      <c r="G339" s="169">
        <f>SUM(G335:G338)</f>
        <v>6938</v>
      </c>
      <c r="H339" s="337"/>
    </row>
    <row r="340" spans="1:8" ht="13.5" thickBot="1" x14ac:dyDescent="0.25">
      <c r="A340" s="145"/>
      <c r="B340" s="145"/>
      <c r="C340" s="145"/>
      <c r="D340" s="145"/>
      <c r="E340" s="145"/>
      <c r="F340" s="145"/>
      <c r="G340" s="145"/>
      <c r="H340" s="145"/>
    </row>
    <row r="341" spans="1:8" x14ac:dyDescent="0.2">
      <c r="A341" s="144" t="s">
        <v>185</v>
      </c>
      <c r="B341" s="170">
        <v>5</v>
      </c>
      <c r="C341" s="170" t="s">
        <v>398</v>
      </c>
      <c r="D341" s="170">
        <v>120</v>
      </c>
      <c r="E341" s="170">
        <v>6</v>
      </c>
      <c r="F341" s="170" t="s">
        <v>200</v>
      </c>
      <c r="G341" s="205">
        <f>D341*E341</f>
        <v>720</v>
      </c>
      <c r="H341" s="301" t="s">
        <v>399</v>
      </c>
    </row>
    <row r="342" spans="1:8" ht="13.5" thickBot="1" x14ac:dyDescent="0.25">
      <c r="A342" s="142" t="s">
        <v>127</v>
      </c>
      <c r="B342" s="169"/>
      <c r="C342" s="169"/>
      <c r="D342" s="169"/>
      <c r="E342" s="169"/>
      <c r="F342" s="169"/>
      <c r="G342" s="169">
        <f>SUM(G341)</f>
        <v>720</v>
      </c>
      <c r="H342" s="300"/>
    </row>
    <row r="343" spans="1:8" s="297" customFormat="1" ht="13.5" thickBot="1" x14ac:dyDescent="0.25">
      <c r="A343" s="145"/>
      <c r="B343" s="145"/>
      <c r="C343" s="145"/>
      <c r="D343" s="145"/>
      <c r="E343" s="145"/>
      <c r="F343" s="145"/>
      <c r="G343" s="145"/>
      <c r="H343" s="145"/>
    </row>
    <row r="344" spans="1:8" x14ac:dyDescent="0.2">
      <c r="A344" s="144" t="s">
        <v>189</v>
      </c>
      <c r="B344" s="170">
        <v>6</v>
      </c>
      <c r="C344" s="170" t="s">
        <v>276</v>
      </c>
      <c r="D344" s="170">
        <v>150</v>
      </c>
      <c r="E344" s="170">
        <v>42</v>
      </c>
      <c r="F344" s="170" t="s">
        <v>327</v>
      </c>
      <c r="G344" s="205">
        <f>D344*E344</f>
        <v>6300</v>
      </c>
      <c r="H344" s="301" t="s">
        <v>400</v>
      </c>
    </row>
    <row r="345" spans="1:8" ht="13.5" thickBot="1" x14ac:dyDescent="0.25">
      <c r="A345" s="142" t="s">
        <v>191</v>
      </c>
      <c r="B345" s="169"/>
      <c r="C345" s="169"/>
      <c r="D345" s="169"/>
      <c r="E345" s="169"/>
      <c r="F345" s="169"/>
      <c r="G345" s="169">
        <f>SUM(G344:G344)</f>
        <v>6300</v>
      </c>
      <c r="H345" s="300"/>
    </row>
    <row r="346" spans="1:8" s="297" customFormat="1" ht="13.5" thickBot="1" x14ac:dyDescent="0.25">
      <c r="A346" s="145"/>
      <c r="B346" s="145"/>
      <c r="C346" s="145"/>
      <c r="D346" s="145"/>
      <c r="E346" s="145"/>
      <c r="F346" s="145"/>
      <c r="G346" s="145"/>
      <c r="H346" s="145"/>
    </row>
    <row r="347" spans="1:8" ht="13.5" thickBot="1" x14ac:dyDescent="0.25">
      <c r="A347" s="146" t="s">
        <v>104</v>
      </c>
      <c r="B347" s="173"/>
      <c r="C347" s="173"/>
      <c r="D347" s="173"/>
      <c r="E347" s="173"/>
      <c r="F347" s="173"/>
      <c r="G347" s="204">
        <f>SUM(G345,G339,G342)</f>
        <v>13958</v>
      </c>
      <c r="H347" s="145"/>
    </row>
    <row r="348" spans="1:8" x14ac:dyDescent="0.2">
      <c r="A348" s="143"/>
      <c r="B348" s="143"/>
      <c r="C348" s="143"/>
      <c r="D348" s="143"/>
      <c r="E348" s="143"/>
      <c r="F348" s="143"/>
      <c r="G348" s="143"/>
      <c r="H348" s="145"/>
    </row>
    <row r="349" spans="1:8" s="297" customFormat="1" ht="14.5" thickBot="1" x14ac:dyDescent="0.25">
      <c r="A349" s="156" t="s">
        <v>401</v>
      </c>
      <c r="B349" s="145"/>
      <c r="C349" s="145"/>
      <c r="D349" s="145"/>
      <c r="E349" s="145"/>
      <c r="F349" s="145"/>
      <c r="G349" s="145"/>
      <c r="H349" s="145"/>
    </row>
    <row r="350" spans="1:8" x14ac:dyDescent="0.2">
      <c r="A350" s="140" t="s">
        <v>115</v>
      </c>
      <c r="B350" s="168" t="s">
        <v>116</v>
      </c>
      <c r="C350" s="168" t="s">
        <v>117</v>
      </c>
      <c r="D350" s="168" t="s">
        <v>118</v>
      </c>
      <c r="E350" s="168" t="s">
        <v>119</v>
      </c>
      <c r="F350" s="168" t="s">
        <v>120</v>
      </c>
      <c r="G350" s="168" t="s">
        <v>121</v>
      </c>
      <c r="H350" s="296" t="s">
        <v>122</v>
      </c>
    </row>
    <row r="351" spans="1:8" x14ac:dyDescent="0.2">
      <c r="A351" s="157" t="s">
        <v>241</v>
      </c>
      <c r="B351" s="78">
        <v>1</v>
      </c>
      <c r="C351" s="78" t="s">
        <v>402</v>
      </c>
      <c r="D351" s="78">
        <v>600</v>
      </c>
      <c r="E351" s="78">
        <v>7</v>
      </c>
      <c r="F351" s="78" t="s">
        <v>157</v>
      </c>
      <c r="G351" s="206">
        <f>D351*E351</f>
        <v>4200</v>
      </c>
      <c r="H351" s="298" t="s">
        <v>591</v>
      </c>
    </row>
    <row r="352" spans="1:8" ht="13.5" thickBot="1" x14ac:dyDescent="0.25">
      <c r="A352" s="142" t="s">
        <v>184</v>
      </c>
      <c r="B352" s="169"/>
      <c r="C352" s="169"/>
      <c r="D352" s="169"/>
      <c r="E352" s="169"/>
      <c r="F352" s="169"/>
      <c r="G352" s="169">
        <f>SUM(G351:G351 )</f>
        <v>4200</v>
      </c>
      <c r="H352" s="300"/>
    </row>
    <row r="353" spans="1:8" ht="13.5" thickBot="1" x14ac:dyDescent="0.25">
      <c r="A353" s="145"/>
      <c r="B353" s="145"/>
      <c r="C353" s="145"/>
      <c r="D353" s="145"/>
      <c r="E353" s="145"/>
      <c r="F353" s="145"/>
      <c r="G353" s="145"/>
      <c r="H353" s="145"/>
    </row>
    <row r="354" spans="1:8" x14ac:dyDescent="0.2">
      <c r="A354" s="158" t="s">
        <v>185</v>
      </c>
      <c r="B354" s="170">
        <v>2</v>
      </c>
      <c r="C354" s="170" t="s">
        <v>403</v>
      </c>
      <c r="D354" s="170">
        <v>120</v>
      </c>
      <c r="E354" s="170">
        <v>90</v>
      </c>
      <c r="F354" s="170" t="s">
        <v>157</v>
      </c>
      <c r="G354" s="205">
        <f>D354*E354</f>
        <v>10800</v>
      </c>
      <c r="H354" s="301" t="s">
        <v>404</v>
      </c>
    </row>
    <row r="355" spans="1:8" ht="13.5" thickBot="1" x14ac:dyDescent="0.25">
      <c r="A355" s="142" t="s">
        <v>127</v>
      </c>
      <c r="B355" s="169"/>
      <c r="C355" s="169"/>
      <c r="D355" s="169"/>
      <c r="E355" s="169"/>
      <c r="F355" s="169"/>
      <c r="G355" s="169">
        <f>SUM(G354)</f>
        <v>10800</v>
      </c>
      <c r="H355" s="300"/>
    </row>
    <row r="356" spans="1:8" s="297" customFormat="1" ht="13.5" thickBot="1" x14ac:dyDescent="0.25">
      <c r="A356" s="145"/>
      <c r="B356" s="145"/>
      <c r="C356" s="145"/>
      <c r="D356" s="145"/>
      <c r="E356" s="145"/>
      <c r="F356" s="145"/>
      <c r="G356" s="145"/>
      <c r="H356" s="145"/>
    </row>
    <row r="357" spans="1:8" x14ac:dyDescent="0.2">
      <c r="A357" s="158" t="s">
        <v>189</v>
      </c>
      <c r="B357" s="170">
        <v>3</v>
      </c>
      <c r="C357" s="170" t="s">
        <v>276</v>
      </c>
      <c r="D357" s="170">
        <v>500</v>
      </c>
      <c r="E357" s="170">
        <v>1</v>
      </c>
      <c r="F357" s="170" t="s">
        <v>157</v>
      </c>
      <c r="G357" s="205">
        <f>D357*E357</f>
        <v>500</v>
      </c>
      <c r="H357" s="301" t="s">
        <v>405</v>
      </c>
    </row>
    <row r="358" spans="1:8" ht="13.5" thickBot="1" x14ac:dyDescent="0.25">
      <c r="A358" s="142" t="s">
        <v>191</v>
      </c>
      <c r="B358" s="169"/>
      <c r="C358" s="169"/>
      <c r="D358" s="169"/>
      <c r="E358" s="169"/>
      <c r="F358" s="169"/>
      <c r="G358" s="169">
        <f>SUM(G357)</f>
        <v>500</v>
      </c>
      <c r="H358" s="300"/>
    </row>
    <row r="359" spans="1:8" s="297" customFormat="1" ht="13.5" thickBot="1" x14ac:dyDescent="0.25">
      <c r="A359" s="145"/>
      <c r="B359" s="145"/>
      <c r="C359" s="145"/>
      <c r="D359" s="145"/>
      <c r="E359" s="145"/>
      <c r="F359" s="145"/>
      <c r="G359" s="145"/>
      <c r="H359" s="145"/>
    </row>
    <row r="360" spans="1:8" ht="13.5" thickBot="1" x14ac:dyDescent="0.25">
      <c r="A360" s="146" t="s">
        <v>104</v>
      </c>
      <c r="B360" s="173"/>
      <c r="C360" s="173"/>
      <c r="D360" s="173"/>
      <c r="E360" s="173"/>
      <c r="F360" s="173"/>
      <c r="G360" s="204">
        <f>SUM(G358,G355,G352)</f>
        <v>15500</v>
      </c>
      <c r="H360" s="145"/>
    </row>
    <row r="361" spans="1:8" s="297" customFormat="1" x14ac:dyDescent="0.2">
      <c r="A361" s="143"/>
      <c r="B361" s="143"/>
      <c r="C361" s="143"/>
      <c r="D361" s="143"/>
      <c r="E361" s="143"/>
      <c r="F361" s="143"/>
      <c r="G361" s="143"/>
      <c r="H361" s="145"/>
    </row>
    <row r="362" spans="1:8" ht="14.5" thickBot="1" x14ac:dyDescent="0.25">
      <c r="A362" s="156" t="s">
        <v>406</v>
      </c>
      <c r="B362" s="145"/>
      <c r="C362" s="145"/>
      <c r="D362" s="145"/>
      <c r="E362" s="145"/>
      <c r="F362" s="145"/>
      <c r="G362" s="145"/>
      <c r="H362" s="145"/>
    </row>
    <row r="363" spans="1:8" x14ac:dyDescent="0.2">
      <c r="A363" s="140" t="s">
        <v>115</v>
      </c>
      <c r="B363" s="168" t="s">
        <v>116</v>
      </c>
      <c r="C363" s="168" t="s">
        <v>117</v>
      </c>
      <c r="D363" s="168" t="s">
        <v>118</v>
      </c>
      <c r="E363" s="168" t="s">
        <v>119</v>
      </c>
      <c r="F363" s="168" t="s">
        <v>120</v>
      </c>
      <c r="G363" s="168" t="s">
        <v>121</v>
      </c>
      <c r="H363" s="296" t="s">
        <v>122</v>
      </c>
    </row>
    <row r="364" spans="1:8" x14ac:dyDescent="0.2">
      <c r="A364" s="141" t="s">
        <v>241</v>
      </c>
      <c r="B364" s="78">
        <v>1</v>
      </c>
      <c r="C364" s="78" t="s">
        <v>407</v>
      </c>
      <c r="D364" s="78">
        <v>108</v>
      </c>
      <c r="E364" s="78">
        <v>8</v>
      </c>
      <c r="F364" s="78" t="s">
        <v>131</v>
      </c>
      <c r="G364" s="78">
        <f>D364*E364</f>
        <v>864</v>
      </c>
      <c r="H364" s="298" t="s">
        <v>408</v>
      </c>
    </row>
    <row r="365" spans="1:8" ht="13.5" thickBot="1" x14ac:dyDescent="0.25">
      <c r="A365" s="142" t="s">
        <v>184</v>
      </c>
      <c r="B365" s="169"/>
      <c r="C365" s="169"/>
      <c r="D365" s="169"/>
      <c r="E365" s="169"/>
      <c r="F365" s="169"/>
      <c r="G365" s="169">
        <f>SUM(G364)</f>
        <v>864</v>
      </c>
      <c r="H365" s="300"/>
    </row>
    <row r="366" spans="1:8" ht="13.5" thickBot="1" x14ac:dyDescent="0.25">
      <c r="A366" s="145"/>
      <c r="B366" s="145"/>
      <c r="C366" s="145"/>
      <c r="D366" s="145"/>
      <c r="E366" s="145"/>
      <c r="F366" s="145"/>
      <c r="G366" s="145"/>
      <c r="H366" s="145"/>
    </row>
    <row r="367" spans="1:8" ht="13.5" thickBot="1" x14ac:dyDescent="0.25">
      <c r="A367" s="146" t="s">
        <v>104</v>
      </c>
      <c r="B367" s="173"/>
      <c r="C367" s="173"/>
      <c r="D367" s="173"/>
      <c r="E367" s="173"/>
      <c r="F367" s="173"/>
      <c r="G367" s="204">
        <f>SUM(G365)</f>
        <v>864</v>
      </c>
      <c r="H367" s="145"/>
    </row>
    <row r="368" spans="1:8" x14ac:dyDescent="0.2">
      <c r="A368" s="145"/>
      <c r="B368" s="145"/>
      <c r="C368" s="145"/>
      <c r="D368" s="145"/>
      <c r="E368" s="145"/>
      <c r="F368" s="145"/>
      <c r="G368" s="145"/>
      <c r="H368" s="145"/>
    </row>
    <row r="369" spans="1:8" s="297" customFormat="1" x14ac:dyDescent="0.2">
      <c r="A369" s="145"/>
      <c r="B369" s="145"/>
      <c r="C369" s="145"/>
      <c r="D369" s="145"/>
      <c r="E369" s="145"/>
      <c r="F369" s="145"/>
      <c r="G369" s="145"/>
      <c r="H369" s="145"/>
    </row>
    <row r="370" spans="1:8" ht="14.5" thickBot="1" x14ac:dyDescent="0.25">
      <c r="A370" s="156" t="s">
        <v>409</v>
      </c>
      <c r="B370" s="145"/>
      <c r="C370" s="145"/>
      <c r="D370" s="145"/>
      <c r="E370" s="145"/>
      <c r="F370" s="145"/>
      <c r="G370" s="145"/>
      <c r="H370" s="145"/>
    </row>
    <row r="371" spans="1:8" x14ac:dyDescent="0.2">
      <c r="A371" s="140" t="s">
        <v>115</v>
      </c>
      <c r="B371" s="168" t="s">
        <v>116</v>
      </c>
      <c r="C371" s="168" t="s">
        <v>117</v>
      </c>
      <c r="D371" s="168" t="s">
        <v>118</v>
      </c>
      <c r="E371" s="168" t="s">
        <v>119</v>
      </c>
      <c r="F371" s="168" t="s">
        <v>120</v>
      </c>
      <c r="G371" s="168" t="s">
        <v>121</v>
      </c>
      <c r="H371" s="296" t="s">
        <v>122</v>
      </c>
    </row>
    <row r="372" spans="1:8" x14ac:dyDescent="0.2">
      <c r="A372" s="141" t="s">
        <v>241</v>
      </c>
      <c r="B372" s="78">
        <v>1</v>
      </c>
      <c r="C372" s="78" t="s">
        <v>410</v>
      </c>
      <c r="D372" s="78">
        <v>5400</v>
      </c>
      <c r="E372" s="78">
        <v>1</v>
      </c>
      <c r="F372" s="78" t="s">
        <v>157</v>
      </c>
      <c r="G372" s="206">
        <f>D372*E372</f>
        <v>5400</v>
      </c>
      <c r="H372" s="298" t="s">
        <v>411</v>
      </c>
    </row>
    <row r="373" spans="1:8" x14ac:dyDescent="0.2">
      <c r="A373" s="141" t="s">
        <v>241</v>
      </c>
      <c r="B373" s="78">
        <v>2</v>
      </c>
      <c r="C373" s="78" t="s">
        <v>412</v>
      </c>
      <c r="D373" s="78">
        <v>5205</v>
      </c>
      <c r="E373" s="78">
        <v>1</v>
      </c>
      <c r="F373" s="78" t="s">
        <v>157</v>
      </c>
      <c r="G373" s="206">
        <f>D373*E373</f>
        <v>5205</v>
      </c>
      <c r="H373" s="298" t="s">
        <v>413</v>
      </c>
    </row>
    <row r="374" spans="1:8" ht="13.5" thickBot="1" x14ac:dyDescent="0.25">
      <c r="A374" s="142" t="s">
        <v>534</v>
      </c>
      <c r="B374" s="169"/>
      <c r="C374" s="169"/>
      <c r="D374" s="169"/>
      <c r="E374" s="169"/>
      <c r="F374" s="169"/>
      <c r="G374" s="169">
        <f>SUM(G372:G373)</f>
        <v>10605</v>
      </c>
      <c r="H374" s="300"/>
    </row>
    <row r="375" spans="1:8" ht="13.5" thickBot="1" x14ac:dyDescent="0.25">
      <c r="A375" s="145"/>
      <c r="B375" s="145"/>
      <c r="C375" s="145"/>
      <c r="D375" s="145"/>
      <c r="E375" s="145"/>
      <c r="F375" s="145"/>
      <c r="G375" s="145"/>
      <c r="H375" s="145"/>
    </row>
    <row r="376" spans="1:8" x14ac:dyDescent="0.2">
      <c r="A376" s="159" t="s">
        <v>185</v>
      </c>
      <c r="B376" s="180">
        <v>3</v>
      </c>
      <c r="C376" s="170" t="s">
        <v>415</v>
      </c>
      <c r="D376" s="170">
        <v>140</v>
      </c>
      <c r="E376" s="170">
        <v>21</v>
      </c>
      <c r="F376" s="170" t="s">
        <v>157</v>
      </c>
      <c r="G376" s="205">
        <f>D376*E376</f>
        <v>2940</v>
      </c>
      <c r="H376" s="301" t="s">
        <v>592</v>
      </c>
    </row>
    <row r="377" spans="1:8" x14ac:dyDescent="0.2">
      <c r="A377" s="141" t="s">
        <v>185</v>
      </c>
      <c r="B377" s="78">
        <v>4</v>
      </c>
      <c r="C377" s="78" t="s">
        <v>416</v>
      </c>
      <c r="D377" s="78">
        <v>120</v>
      </c>
      <c r="E377" s="78">
        <v>8</v>
      </c>
      <c r="F377" s="78" t="s">
        <v>157</v>
      </c>
      <c r="G377" s="206">
        <f>D377*E377</f>
        <v>960</v>
      </c>
      <c r="H377" s="298" t="s">
        <v>593</v>
      </c>
    </row>
    <row r="378" spans="1:8" s="297" customFormat="1" ht="13.5" thickBot="1" x14ac:dyDescent="0.25">
      <c r="A378" s="142" t="s">
        <v>535</v>
      </c>
      <c r="B378" s="169"/>
      <c r="C378" s="169"/>
      <c r="D378" s="169"/>
      <c r="E378" s="169"/>
      <c r="F378" s="169"/>
      <c r="G378" s="169">
        <f>SUM(G376:G377)</f>
        <v>3900</v>
      </c>
      <c r="H378" s="300"/>
    </row>
    <row r="379" spans="1:8" ht="13.5" thickBot="1" x14ac:dyDescent="0.25">
      <c r="A379" s="145"/>
      <c r="B379" s="145"/>
      <c r="C379" s="145"/>
      <c r="D379" s="145"/>
      <c r="E379" s="145"/>
      <c r="F379" s="145"/>
      <c r="G379" s="145"/>
      <c r="H379" s="145"/>
    </row>
    <row r="380" spans="1:8" x14ac:dyDescent="0.2">
      <c r="A380" s="144" t="s">
        <v>189</v>
      </c>
      <c r="B380" s="170">
        <v>5</v>
      </c>
      <c r="C380" s="170" t="s">
        <v>417</v>
      </c>
      <c r="D380" s="229">
        <v>22000</v>
      </c>
      <c r="E380" s="170">
        <v>1</v>
      </c>
      <c r="F380" s="170" t="s">
        <v>418</v>
      </c>
      <c r="G380" s="230">
        <f>D380*E380</f>
        <v>22000</v>
      </c>
      <c r="H380" s="301" t="s">
        <v>419</v>
      </c>
    </row>
    <row r="381" spans="1:8" ht="13.5" thickBot="1" x14ac:dyDescent="0.25">
      <c r="A381" s="142" t="s">
        <v>530</v>
      </c>
      <c r="B381" s="169"/>
      <c r="C381" s="169"/>
      <c r="D381" s="169"/>
      <c r="E381" s="169"/>
      <c r="F381" s="169"/>
      <c r="G381" s="169">
        <f>SUM(G380)</f>
        <v>22000</v>
      </c>
      <c r="H381" s="300"/>
    </row>
    <row r="382" spans="1:8" s="297" customFormat="1" ht="13.5" thickBot="1" x14ac:dyDescent="0.25">
      <c r="A382" s="145"/>
      <c r="B382" s="145"/>
      <c r="C382" s="145"/>
      <c r="D382" s="145"/>
      <c r="E382" s="145"/>
      <c r="F382" s="145"/>
      <c r="G382" s="145"/>
      <c r="H382" s="145"/>
    </row>
    <row r="383" spans="1:8" x14ac:dyDescent="0.2">
      <c r="A383" s="144" t="s">
        <v>222</v>
      </c>
      <c r="B383" s="170">
        <v>6</v>
      </c>
      <c r="C383" s="170" t="s">
        <v>420</v>
      </c>
      <c r="D383" s="170">
        <v>500</v>
      </c>
      <c r="E383" s="170">
        <v>10</v>
      </c>
      <c r="F383" s="170" t="s">
        <v>421</v>
      </c>
      <c r="G383" s="205">
        <f>D383*E383</f>
        <v>5000</v>
      </c>
      <c r="H383" s="301" t="s">
        <v>594</v>
      </c>
    </row>
    <row r="384" spans="1:8" ht="13.5" thickBot="1" x14ac:dyDescent="0.25">
      <c r="A384" s="142" t="s">
        <v>536</v>
      </c>
      <c r="B384" s="169"/>
      <c r="C384" s="169"/>
      <c r="D384" s="169"/>
      <c r="E384" s="169"/>
      <c r="F384" s="169"/>
      <c r="G384" s="169">
        <f>SUM(G383:G383)</f>
        <v>5000</v>
      </c>
      <c r="H384" s="300"/>
    </row>
    <row r="385" spans="1:8" s="297" customFormat="1" ht="13.5" thickBot="1" x14ac:dyDescent="0.25">
      <c r="A385" s="145"/>
      <c r="B385" s="145"/>
      <c r="C385" s="145"/>
      <c r="D385" s="145"/>
      <c r="E385" s="145"/>
      <c r="F385" s="145"/>
      <c r="G385" s="145"/>
      <c r="H385" s="145"/>
    </row>
    <row r="386" spans="1:8" ht="13.5" thickBot="1" x14ac:dyDescent="0.25">
      <c r="A386" s="146" t="s">
        <v>104</v>
      </c>
      <c r="B386" s="173"/>
      <c r="C386" s="173"/>
      <c r="D386" s="173" t="s">
        <v>422</v>
      </c>
      <c r="E386" s="173"/>
      <c r="F386" s="173"/>
      <c r="G386" s="204">
        <f>SUM(G374,G378,G381,G384)</f>
        <v>41505</v>
      </c>
      <c r="H386" s="145"/>
    </row>
    <row r="387" spans="1:8" x14ac:dyDescent="0.2">
      <c r="A387" s="143"/>
      <c r="B387" s="143"/>
      <c r="C387" s="143"/>
      <c r="D387" s="143"/>
      <c r="E387" s="143"/>
      <c r="F387" s="143"/>
      <c r="G387" s="143"/>
      <c r="H387" s="145"/>
    </row>
    <row r="388" spans="1:8" s="297" customFormat="1" ht="14.5" thickBot="1" x14ac:dyDescent="0.25">
      <c r="A388" s="156" t="s">
        <v>423</v>
      </c>
      <c r="B388" s="145"/>
      <c r="C388" s="145"/>
      <c r="D388" s="145"/>
      <c r="E388" s="145"/>
      <c r="F388" s="145"/>
      <c r="G388" s="145"/>
      <c r="H388" s="145"/>
    </row>
    <row r="389" spans="1:8" s="297" customFormat="1" x14ac:dyDescent="0.2">
      <c r="A389" s="149" t="s">
        <v>115</v>
      </c>
      <c r="B389" s="176" t="s">
        <v>116</v>
      </c>
      <c r="C389" s="176" t="s">
        <v>117</v>
      </c>
      <c r="D389" s="176" t="s">
        <v>118</v>
      </c>
      <c r="E389" s="176" t="s">
        <v>119</v>
      </c>
      <c r="F389" s="176" t="s">
        <v>120</v>
      </c>
      <c r="G389" s="176" t="s">
        <v>121</v>
      </c>
      <c r="H389" s="315" t="s">
        <v>122</v>
      </c>
    </row>
    <row r="390" spans="1:8" s="297" customFormat="1" x14ac:dyDescent="0.2">
      <c r="A390" s="141" t="s">
        <v>259</v>
      </c>
      <c r="B390" s="78">
        <v>1</v>
      </c>
      <c r="C390" s="78" t="s">
        <v>424</v>
      </c>
      <c r="D390" s="78">
        <v>1000</v>
      </c>
      <c r="E390" s="78">
        <v>6</v>
      </c>
      <c r="F390" s="78" t="s">
        <v>131</v>
      </c>
      <c r="G390" s="206">
        <f>D390*E390</f>
        <v>6000</v>
      </c>
      <c r="H390" s="298" t="s">
        <v>595</v>
      </c>
    </row>
    <row r="391" spans="1:8" s="297" customFormat="1" x14ac:dyDescent="0.2">
      <c r="A391" s="236" t="s">
        <v>259</v>
      </c>
      <c r="B391" s="233">
        <v>2</v>
      </c>
      <c r="C391" s="233" t="s">
        <v>625</v>
      </c>
      <c r="D391" s="233">
        <v>3000</v>
      </c>
      <c r="E391" s="233">
        <v>2</v>
      </c>
      <c r="F391" s="233" t="s">
        <v>200</v>
      </c>
      <c r="G391" s="235">
        <f t="shared" ref="G391:G399" si="11">D391*E391</f>
        <v>6000</v>
      </c>
      <c r="H391" s="311" t="s">
        <v>634</v>
      </c>
    </row>
    <row r="392" spans="1:8" s="297" customFormat="1" x14ac:dyDescent="0.2">
      <c r="A392" s="236" t="s">
        <v>259</v>
      </c>
      <c r="B392" s="233">
        <v>3</v>
      </c>
      <c r="C392" s="233" t="s">
        <v>626</v>
      </c>
      <c r="D392" s="233">
        <v>4000</v>
      </c>
      <c r="E392" s="233">
        <v>2</v>
      </c>
      <c r="F392" s="233" t="s">
        <v>284</v>
      </c>
      <c r="G392" s="235">
        <f t="shared" si="11"/>
        <v>8000</v>
      </c>
      <c r="H392" s="311" t="s">
        <v>634</v>
      </c>
    </row>
    <row r="393" spans="1:8" s="297" customFormat="1" x14ac:dyDescent="0.2">
      <c r="A393" s="236" t="s">
        <v>259</v>
      </c>
      <c r="B393" s="233">
        <v>4</v>
      </c>
      <c r="C393" s="233" t="s">
        <v>627</v>
      </c>
      <c r="D393" s="233">
        <v>2500</v>
      </c>
      <c r="E393" s="233">
        <v>2</v>
      </c>
      <c r="F393" s="233" t="s">
        <v>200</v>
      </c>
      <c r="G393" s="235">
        <f t="shared" si="11"/>
        <v>5000</v>
      </c>
      <c r="H393" s="311" t="s">
        <v>634</v>
      </c>
    </row>
    <row r="394" spans="1:8" s="297" customFormat="1" x14ac:dyDescent="0.2">
      <c r="A394" s="236" t="s">
        <v>259</v>
      </c>
      <c r="B394" s="233">
        <v>5</v>
      </c>
      <c r="C394" s="233" t="s">
        <v>628</v>
      </c>
      <c r="D394" s="233">
        <v>1000</v>
      </c>
      <c r="E394" s="233">
        <v>2</v>
      </c>
      <c r="F394" s="233" t="s">
        <v>247</v>
      </c>
      <c r="G394" s="235">
        <f t="shared" si="11"/>
        <v>2000</v>
      </c>
      <c r="H394" s="311" t="s">
        <v>634</v>
      </c>
    </row>
    <row r="395" spans="1:8" s="297" customFormat="1" x14ac:dyDescent="0.2">
      <c r="A395" s="236" t="s">
        <v>259</v>
      </c>
      <c r="B395" s="233">
        <v>6</v>
      </c>
      <c r="C395" s="233" t="s">
        <v>629</v>
      </c>
      <c r="D395" s="233">
        <v>800</v>
      </c>
      <c r="E395" s="233">
        <v>4</v>
      </c>
      <c r="F395" s="233" t="s">
        <v>247</v>
      </c>
      <c r="G395" s="235">
        <f t="shared" si="11"/>
        <v>3200</v>
      </c>
      <c r="H395" s="311" t="s">
        <v>634</v>
      </c>
    </row>
    <row r="396" spans="1:8" s="297" customFormat="1" x14ac:dyDescent="0.2">
      <c r="A396" s="236" t="s">
        <v>259</v>
      </c>
      <c r="B396" s="233">
        <v>7</v>
      </c>
      <c r="C396" s="233" t="s">
        <v>630</v>
      </c>
      <c r="D396" s="233">
        <v>3000</v>
      </c>
      <c r="E396" s="233">
        <v>2</v>
      </c>
      <c r="F396" s="233" t="s">
        <v>284</v>
      </c>
      <c r="G396" s="235">
        <f t="shared" si="11"/>
        <v>6000</v>
      </c>
      <c r="H396" s="311" t="s">
        <v>634</v>
      </c>
    </row>
    <row r="397" spans="1:8" s="297" customFormat="1" x14ac:dyDescent="0.2">
      <c r="A397" s="236" t="s">
        <v>259</v>
      </c>
      <c r="B397" s="233">
        <v>8</v>
      </c>
      <c r="C397" s="233" t="s">
        <v>631</v>
      </c>
      <c r="D397" s="233">
        <v>400</v>
      </c>
      <c r="E397" s="233">
        <v>2</v>
      </c>
      <c r="F397" s="233" t="s">
        <v>635</v>
      </c>
      <c r="G397" s="235">
        <f t="shared" si="11"/>
        <v>800</v>
      </c>
      <c r="H397" s="311" t="s">
        <v>634</v>
      </c>
    </row>
    <row r="398" spans="1:8" x14ac:dyDescent="0.2">
      <c r="A398" s="236" t="s">
        <v>259</v>
      </c>
      <c r="B398" s="233">
        <v>9</v>
      </c>
      <c r="C398" s="233" t="s">
        <v>632</v>
      </c>
      <c r="D398" s="233">
        <v>1300</v>
      </c>
      <c r="E398" s="233">
        <v>2</v>
      </c>
      <c r="F398" s="233" t="s">
        <v>635</v>
      </c>
      <c r="G398" s="235">
        <f t="shared" si="11"/>
        <v>2600</v>
      </c>
      <c r="H398" s="311" t="s">
        <v>634</v>
      </c>
    </row>
    <row r="399" spans="1:8" x14ac:dyDescent="0.2">
      <c r="A399" s="236" t="s">
        <v>259</v>
      </c>
      <c r="B399" s="233">
        <v>10</v>
      </c>
      <c r="C399" s="233" t="s">
        <v>633</v>
      </c>
      <c r="D399" s="233">
        <v>1500</v>
      </c>
      <c r="E399" s="233">
        <v>4</v>
      </c>
      <c r="F399" s="233" t="s">
        <v>131</v>
      </c>
      <c r="G399" s="235">
        <f t="shared" si="11"/>
        <v>6000</v>
      </c>
      <c r="H399" s="311" t="s">
        <v>634</v>
      </c>
    </row>
    <row r="400" spans="1:8" ht="13.5" thickBot="1" x14ac:dyDescent="0.25">
      <c r="A400" s="142" t="s">
        <v>534</v>
      </c>
      <c r="B400" s="169"/>
      <c r="C400" s="169"/>
      <c r="D400" s="169"/>
      <c r="E400" s="169"/>
      <c r="F400" s="169"/>
      <c r="G400" s="169">
        <f>SUM(G390:G399)</f>
        <v>45600</v>
      </c>
      <c r="H400" s="338"/>
    </row>
    <row r="401" spans="1:8" ht="13.5" thickBot="1" x14ac:dyDescent="0.25">
      <c r="A401" s="145"/>
      <c r="B401" s="145"/>
      <c r="C401" s="145"/>
      <c r="D401" s="145"/>
      <c r="E401" s="145"/>
      <c r="F401" s="145"/>
      <c r="G401" s="145"/>
      <c r="H401" s="145"/>
    </row>
    <row r="402" spans="1:8" ht="13.5" thickBot="1" x14ac:dyDescent="0.25">
      <c r="A402" s="146" t="s">
        <v>104</v>
      </c>
      <c r="B402" s="173"/>
      <c r="C402" s="173"/>
      <c r="D402" s="173"/>
      <c r="E402" s="173"/>
      <c r="F402" s="173"/>
      <c r="G402" s="204">
        <f>SUM(G400)</f>
        <v>45600</v>
      </c>
      <c r="H402" s="145"/>
    </row>
    <row r="403" spans="1:8" x14ac:dyDescent="0.2">
      <c r="A403" s="145"/>
      <c r="B403" s="145"/>
      <c r="C403" s="145"/>
      <c r="D403" s="145"/>
      <c r="E403" s="145"/>
      <c r="F403" s="145"/>
      <c r="G403" s="145"/>
      <c r="H403" s="145"/>
    </row>
    <row r="404" spans="1:8" s="297" customFormat="1" ht="14.5" thickBot="1" x14ac:dyDescent="0.25">
      <c r="A404" s="156" t="s">
        <v>425</v>
      </c>
      <c r="B404" s="145"/>
      <c r="C404" s="145"/>
      <c r="D404" s="145"/>
      <c r="E404" s="145"/>
      <c r="F404" s="145"/>
      <c r="G404" s="145"/>
      <c r="H404" s="145"/>
    </row>
    <row r="405" spans="1:8" x14ac:dyDescent="0.2">
      <c r="A405" s="140" t="s">
        <v>115</v>
      </c>
      <c r="B405" s="168" t="s">
        <v>116</v>
      </c>
      <c r="C405" s="168" t="s">
        <v>117</v>
      </c>
      <c r="D405" s="168" t="s">
        <v>118</v>
      </c>
      <c r="E405" s="168" t="s">
        <v>119</v>
      </c>
      <c r="F405" s="168" t="s">
        <v>120</v>
      </c>
      <c r="G405" s="168" t="s">
        <v>121</v>
      </c>
      <c r="H405" s="296" t="s">
        <v>122</v>
      </c>
    </row>
    <row r="406" spans="1:8" x14ac:dyDescent="0.2">
      <c r="A406" s="141" t="s">
        <v>147</v>
      </c>
      <c r="B406" s="78">
        <v>1</v>
      </c>
      <c r="C406" s="78" t="s">
        <v>426</v>
      </c>
      <c r="D406" s="78">
        <v>108</v>
      </c>
      <c r="E406" s="78">
        <v>8</v>
      </c>
      <c r="F406" s="78" t="s">
        <v>247</v>
      </c>
      <c r="G406" s="206">
        <f>D406*E406</f>
        <v>864</v>
      </c>
      <c r="H406" s="298" t="s">
        <v>596</v>
      </c>
    </row>
    <row r="407" spans="1:8" ht="13.5" thickBot="1" x14ac:dyDescent="0.25">
      <c r="A407" s="142" t="s">
        <v>537</v>
      </c>
      <c r="B407" s="169"/>
      <c r="C407" s="169"/>
      <c r="D407" s="169"/>
      <c r="E407" s="169"/>
      <c r="F407" s="169"/>
      <c r="G407" s="169">
        <f>SUM(G406:G406)</f>
        <v>864</v>
      </c>
      <c r="H407" s="300"/>
    </row>
    <row r="408" spans="1:8" ht="13.5" thickBot="1" x14ac:dyDescent="0.25">
      <c r="A408" s="143"/>
      <c r="B408" s="143"/>
      <c r="C408" s="143"/>
      <c r="D408" s="143"/>
      <c r="E408" s="143"/>
      <c r="F408" s="143"/>
      <c r="G408" s="143"/>
      <c r="H408" s="143"/>
    </row>
    <row r="409" spans="1:8" x14ac:dyDescent="0.2">
      <c r="A409" s="144" t="s">
        <v>45</v>
      </c>
      <c r="B409" s="170">
        <v>2</v>
      </c>
      <c r="C409" s="198" t="s">
        <v>427</v>
      </c>
      <c r="D409" s="170">
        <v>40</v>
      </c>
      <c r="E409" s="170">
        <v>16</v>
      </c>
      <c r="F409" s="170" t="s">
        <v>146</v>
      </c>
      <c r="G409" s="170">
        <f>D409*E409</f>
        <v>640</v>
      </c>
      <c r="H409" s="301" t="s">
        <v>597</v>
      </c>
    </row>
    <row r="410" spans="1:8" x14ac:dyDescent="0.2">
      <c r="A410" s="141" t="s">
        <v>45</v>
      </c>
      <c r="B410" s="78">
        <v>3</v>
      </c>
      <c r="C410" s="78" t="s">
        <v>428</v>
      </c>
      <c r="D410" s="78">
        <v>338</v>
      </c>
      <c r="E410" s="78">
        <v>2</v>
      </c>
      <c r="F410" s="78" t="s">
        <v>128</v>
      </c>
      <c r="G410" s="78">
        <f>D410*E410</f>
        <v>676</v>
      </c>
      <c r="H410" s="298" t="s">
        <v>597</v>
      </c>
    </row>
    <row r="411" spans="1:8" s="297" customFormat="1" ht="13.5" thickBot="1" x14ac:dyDescent="0.25">
      <c r="A411" s="142" t="s">
        <v>538</v>
      </c>
      <c r="B411" s="169"/>
      <c r="C411" s="169"/>
      <c r="D411" s="169"/>
      <c r="E411" s="169"/>
      <c r="F411" s="169"/>
      <c r="G411" s="169">
        <f>SUM(G409:G410)</f>
        <v>1316</v>
      </c>
      <c r="H411" s="300"/>
    </row>
    <row r="412" spans="1:8" s="297" customFormat="1" ht="13.5" thickBot="1" x14ac:dyDescent="0.25">
      <c r="A412" s="145"/>
      <c r="B412" s="145"/>
      <c r="C412" s="145"/>
      <c r="D412" s="145"/>
      <c r="E412" s="145"/>
      <c r="F412" s="145"/>
      <c r="G412" s="145"/>
      <c r="H412" s="145"/>
    </row>
    <row r="413" spans="1:8" s="297" customFormat="1" ht="13.5" thickBot="1" x14ac:dyDescent="0.25">
      <c r="A413" s="146" t="s">
        <v>104</v>
      </c>
      <c r="B413" s="173"/>
      <c r="C413" s="173"/>
      <c r="D413" s="173"/>
      <c r="E413" s="173"/>
      <c r="F413" s="173"/>
      <c r="G413" s="204">
        <f>SUM(G407,G411)</f>
        <v>2180</v>
      </c>
      <c r="H413" s="145"/>
    </row>
    <row r="414" spans="1:8" s="297" customFormat="1" x14ac:dyDescent="0.2">
      <c r="A414" s="145"/>
      <c r="B414" s="145"/>
      <c r="C414" s="145"/>
      <c r="D414" s="145"/>
      <c r="E414" s="145"/>
      <c r="F414" s="145"/>
      <c r="G414" s="145"/>
      <c r="H414" s="145"/>
    </row>
    <row r="415" spans="1:8" ht="14.5" thickBot="1" x14ac:dyDescent="0.25">
      <c r="A415" s="399" t="s">
        <v>429</v>
      </c>
      <c r="B415" s="399"/>
      <c r="C415" s="399"/>
      <c r="D415" s="145"/>
      <c r="E415" s="145"/>
      <c r="F415" s="145"/>
      <c r="G415" s="145"/>
      <c r="H415" s="145"/>
    </row>
    <row r="416" spans="1:8" x14ac:dyDescent="0.2">
      <c r="A416" s="140" t="s">
        <v>115</v>
      </c>
      <c r="B416" s="168" t="s">
        <v>116</v>
      </c>
      <c r="C416" s="168" t="s">
        <v>117</v>
      </c>
      <c r="D416" s="168" t="s">
        <v>118</v>
      </c>
      <c r="E416" s="168" t="s">
        <v>119</v>
      </c>
      <c r="F416" s="168" t="s">
        <v>120</v>
      </c>
      <c r="G416" s="168" t="s">
        <v>121</v>
      </c>
      <c r="H416" s="296" t="s">
        <v>122</v>
      </c>
    </row>
    <row r="417" spans="1:8" x14ac:dyDescent="0.2">
      <c r="A417" s="160" t="s">
        <v>147</v>
      </c>
      <c r="B417" s="181">
        <v>1</v>
      </c>
      <c r="C417" s="181" t="s">
        <v>678</v>
      </c>
      <c r="D417" s="181">
        <v>108</v>
      </c>
      <c r="E417" s="181">
        <v>6</v>
      </c>
      <c r="F417" s="181" t="s">
        <v>146</v>
      </c>
      <c r="G417" s="212">
        <f>D417*E417</f>
        <v>648</v>
      </c>
      <c r="H417" s="339" t="s">
        <v>430</v>
      </c>
    </row>
    <row r="418" spans="1:8" x14ac:dyDescent="0.2">
      <c r="A418" s="160" t="s">
        <v>241</v>
      </c>
      <c r="B418" s="181">
        <v>2</v>
      </c>
      <c r="C418" s="181" t="s">
        <v>431</v>
      </c>
      <c r="D418" s="181">
        <v>108</v>
      </c>
      <c r="E418" s="181">
        <v>6</v>
      </c>
      <c r="F418" s="181" t="s">
        <v>432</v>
      </c>
      <c r="G418" s="212">
        <f>D418*E418</f>
        <v>648</v>
      </c>
      <c r="H418" s="339" t="s">
        <v>433</v>
      </c>
    </row>
    <row r="419" spans="1:8" ht="13.5" thickBot="1" x14ac:dyDescent="0.25">
      <c r="A419" s="142" t="s">
        <v>153</v>
      </c>
      <c r="B419" s="169"/>
      <c r="C419" s="169"/>
      <c r="D419" s="169"/>
      <c r="E419" s="169"/>
      <c r="F419" s="169"/>
      <c r="G419" s="169">
        <f>SUM(G417:G418)</f>
        <v>1296</v>
      </c>
      <c r="H419" s="300"/>
    </row>
    <row r="420" spans="1:8" ht="13.5" thickBot="1" x14ac:dyDescent="0.25">
      <c r="A420" s="155"/>
      <c r="B420" s="143"/>
      <c r="C420" s="143"/>
      <c r="D420" s="143"/>
      <c r="E420" s="143"/>
      <c r="F420" s="143"/>
      <c r="G420" s="143"/>
      <c r="H420" s="143"/>
    </row>
    <row r="421" spans="1:8" x14ac:dyDescent="0.2">
      <c r="A421" s="161" t="s">
        <v>40</v>
      </c>
      <c r="B421" s="182">
        <v>3</v>
      </c>
      <c r="C421" s="182" t="s">
        <v>434</v>
      </c>
      <c r="D421" s="182">
        <v>1620</v>
      </c>
      <c r="E421" s="182">
        <v>2</v>
      </c>
      <c r="F421" s="182" t="s">
        <v>128</v>
      </c>
      <c r="G421" s="213">
        <f>D421*E421</f>
        <v>3240</v>
      </c>
      <c r="H421" s="340" t="s">
        <v>435</v>
      </c>
    </row>
    <row r="422" spans="1:8" x14ac:dyDescent="0.2">
      <c r="A422" s="160" t="s">
        <v>40</v>
      </c>
      <c r="B422" s="181">
        <v>4</v>
      </c>
      <c r="C422" s="181" t="s">
        <v>436</v>
      </c>
      <c r="D422" s="181">
        <v>1900</v>
      </c>
      <c r="E422" s="181">
        <v>1</v>
      </c>
      <c r="F422" s="181" t="s">
        <v>128</v>
      </c>
      <c r="G422" s="212">
        <f>D422*E422</f>
        <v>1900</v>
      </c>
      <c r="H422" s="339" t="s">
        <v>437</v>
      </c>
    </row>
    <row r="423" spans="1:8" ht="13.5" thickBot="1" x14ac:dyDescent="0.25">
      <c r="A423" s="142" t="s">
        <v>438</v>
      </c>
      <c r="B423" s="169"/>
      <c r="C423" s="169"/>
      <c r="D423" s="169"/>
      <c r="E423" s="169"/>
      <c r="F423" s="169"/>
      <c r="G423" s="169">
        <f>SUM(G421:G422)</f>
        <v>5140</v>
      </c>
      <c r="H423" s="300"/>
    </row>
    <row r="424" spans="1:8" ht="13.5" thickBot="1" x14ac:dyDescent="0.25">
      <c r="A424" s="155"/>
      <c r="B424" s="143"/>
      <c r="C424" s="143"/>
      <c r="D424" s="143"/>
      <c r="E424" s="143"/>
      <c r="F424" s="143"/>
      <c r="G424" s="143"/>
      <c r="H424" s="143"/>
    </row>
    <row r="425" spans="1:8" x14ac:dyDescent="0.2">
      <c r="A425" s="161" t="s">
        <v>232</v>
      </c>
      <c r="B425" s="182">
        <v>5</v>
      </c>
      <c r="C425" s="182" t="s">
        <v>439</v>
      </c>
      <c r="D425" s="182">
        <v>10000</v>
      </c>
      <c r="E425" s="182">
        <v>1</v>
      </c>
      <c r="F425" s="182" t="s">
        <v>128</v>
      </c>
      <c r="G425" s="213">
        <f>D425*E425</f>
        <v>10000</v>
      </c>
      <c r="H425" s="340" t="s">
        <v>440</v>
      </c>
    </row>
    <row r="426" spans="1:8" x14ac:dyDescent="0.2">
      <c r="A426" s="160" t="s">
        <v>232</v>
      </c>
      <c r="B426" s="181">
        <v>6</v>
      </c>
      <c r="C426" s="181" t="s">
        <v>441</v>
      </c>
      <c r="D426" s="181">
        <v>10000</v>
      </c>
      <c r="E426" s="181">
        <v>1</v>
      </c>
      <c r="F426" s="181" t="s">
        <v>128</v>
      </c>
      <c r="G426" s="212">
        <f>D426*E426</f>
        <v>10000</v>
      </c>
      <c r="H426" s="339" t="s">
        <v>442</v>
      </c>
    </row>
    <row r="427" spans="1:8" ht="13.5" thickBot="1" x14ac:dyDescent="0.25">
      <c r="A427" s="142" t="s">
        <v>530</v>
      </c>
      <c r="B427" s="169"/>
      <c r="C427" s="169"/>
      <c r="D427" s="169"/>
      <c r="E427" s="169"/>
      <c r="F427" s="169"/>
      <c r="G427" s="169">
        <f>SUM(G425:G426)</f>
        <v>20000</v>
      </c>
      <c r="H427" s="300"/>
    </row>
    <row r="428" spans="1:8" ht="13.5" thickBot="1" x14ac:dyDescent="0.25">
      <c r="A428" s="145"/>
      <c r="B428" s="145"/>
      <c r="C428" s="145"/>
      <c r="D428" s="145"/>
      <c r="E428" s="145"/>
      <c r="F428" s="145"/>
      <c r="G428" s="145"/>
      <c r="H428" s="145"/>
    </row>
    <row r="429" spans="1:8" x14ac:dyDescent="0.2">
      <c r="A429" s="161" t="s">
        <v>156</v>
      </c>
      <c r="B429" s="182">
        <v>7</v>
      </c>
      <c r="C429" s="182" t="s">
        <v>680</v>
      </c>
      <c r="D429" s="182">
        <v>2500</v>
      </c>
      <c r="E429" s="182">
        <v>2</v>
      </c>
      <c r="F429" s="182" t="s">
        <v>146</v>
      </c>
      <c r="G429" s="213">
        <f>E429*D429</f>
        <v>5000</v>
      </c>
      <c r="H429" s="340" t="s">
        <v>443</v>
      </c>
    </row>
    <row r="430" spans="1:8" x14ac:dyDescent="0.2">
      <c r="A430" s="162" t="s">
        <v>156</v>
      </c>
      <c r="B430" s="183">
        <v>8</v>
      </c>
      <c r="C430" s="183" t="s">
        <v>444</v>
      </c>
      <c r="D430" s="183">
        <v>1000</v>
      </c>
      <c r="E430" s="183">
        <v>4</v>
      </c>
      <c r="F430" s="183" t="s">
        <v>146</v>
      </c>
      <c r="G430" s="214">
        <f>E430*D430</f>
        <v>4000</v>
      </c>
      <c r="H430" s="341" t="s">
        <v>445</v>
      </c>
    </row>
    <row r="431" spans="1:8" s="297" customFormat="1" x14ac:dyDescent="0.2">
      <c r="A431" s="163" t="s">
        <v>218</v>
      </c>
      <c r="B431" s="184">
        <v>9</v>
      </c>
      <c r="C431" s="184" t="s">
        <v>679</v>
      </c>
      <c r="D431" s="184">
        <v>3500</v>
      </c>
      <c r="E431" s="184">
        <v>3</v>
      </c>
      <c r="F431" s="184" t="s">
        <v>128</v>
      </c>
      <c r="G431" s="215">
        <f>E431*D431</f>
        <v>10500</v>
      </c>
      <c r="H431" s="342" t="s">
        <v>430</v>
      </c>
    </row>
    <row r="432" spans="1:8" s="297" customFormat="1" ht="13.5" thickBot="1" x14ac:dyDescent="0.25">
      <c r="A432" s="142" t="s">
        <v>539</v>
      </c>
      <c r="B432" s="169"/>
      <c r="C432" s="169"/>
      <c r="D432" s="169"/>
      <c r="E432" s="169"/>
      <c r="F432" s="169"/>
      <c r="G432" s="169">
        <f>SUM(G429:G431)</f>
        <v>19500</v>
      </c>
      <c r="H432" s="300"/>
    </row>
    <row r="433" spans="1:8" s="297" customFormat="1" ht="13.5" thickBot="1" x14ac:dyDescent="0.25">
      <c r="A433" s="325"/>
      <c r="B433" s="325"/>
      <c r="C433" s="325"/>
      <c r="D433" s="325"/>
      <c r="E433" s="325"/>
      <c r="F433" s="325"/>
      <c r="G433" s="325"/>
      <c r="H433" s="325"/>
    </row>
    <row r="434" spans="1:8" ht="13.5" thickBot="1" x14ac:dyDescent="0.25">
      <c r="A434" s="146" t="s">
        <v>104</v>
      </c>
      <c r="B434" s="173"/>
      <c r="C434" s="173"/>
      <c r="D434" s="173"/>
      <c r="E434" s="173"/>
      <c r="F434" s="173"/>
      <c r="G434" s="204">
        <f>SUM(G419,G427,G432,G423)</f>
        <v>45936</v>
      </c>
      <c r="H434" s="145"/>
    </row>
    <row r="435" spans="1:8" x14ac:dyDescent="0.2">
      <c r="A435" s="145"/>
      <c r="B435" s="145"/>
      <c r="C435" s="145"/>
      <c r="D435" s="145"/>
      <c r="E435" s="145"/>
      <c r="F435" s="145"/>
      <c r="G435" s="145"/>
      <c r="H435" s="145"/>
    </row>
    <row r="436" spans="1:8" ht="14.5" thickBot="1" x14ac:dyDescent="0.25">
      <c r="A436" s="399" t="s">
        <v>446</v>
      </c>
      <c r="B436" s="399"/>
      <c r="C436" s="399"/>
      <c r="D436" s="145"/>
      <c r="E436" s="145"/>
      <c r="F436" s="145"/>
      <c r="G436" s="145"/>
      <c r="H436" s="145"/>
    </row>
    <row r="437" spans="1:8" s="297" customFormat="1" x14ac:dyDescent="0.2">
      <c r="A437" s="149" t="s">
        <v>115</v>
      </c>
      <c r="B437" s="176" t="s">
        <v>116</v>
      </c>
      <c r="C437" s="176" t="s">
        <v>117</v>
      </c>
      <c r="D437" s="176" t="s">
        <v>118</v>
      </c>
      <c r="E437" s="176" t="s">
        <v>119</v>
      </c>
      <c r="F437" s="176" t="s">
        <v>120</v>
      </c>
      <c r="G437" s="176" t="s">
        <v>121</v>
      </c>
      <c r="H437" s="315" t="s">
        <v>122</v>
      </c>
    </row>
    <row r="438" spans="1:8" x14ac:dyDescent="0.2">
      <c r="A438" s="141" t="s">
        <v>259</v>
      </c>
      <c r="B438" s="78">
        <v>1</v>
      </c>
      <c r="C438" s="78" t="s">
        <v>447</v>
      </c>
      <c r="D438" s="78">
        <v>108</v>
      </c>
      <c r="E438" s="78">
        <v>7</v>
      </c>
      <c r="F438" s="78" t="s">
        <v>200</v>
      </c>
      <c r="G438" s="206">
        <f>D438*E438</f>
        <v>756</v>
      </c>
      <c r="H438" s="298" t="s">
        <v>448</v>
      </c>
    </row>
    <row r="439" spans="1:8" x14ac:dyDescent="0.2">
      <c r="A439" s="141" t="s">
        <v>259</v>
      </c>
      <c r="B439" s="78">
        <v>2</v>
      </c>
      <c r="C439" s="78" t="s">
        <v>449</v>
      </c>
      <c r="D439" s="78">
        <v>108</v>
      </c>
      <c r="E439" s="78">
        <v>1</v>
      </c>
      <c r="F439" s="78" t="s">
        <v>131</v>
      </c>
      <c r="G439" s="206">
        <f>D439*E439</f>
        <v>108</v>
      </c>
      <c r="H439" s="298" t="s">
        <v>448</v>
      </c>
    </row>
    <row r="440" spans="1:8" ht="13.5" thickBot="1" x14ac:dyDescent="0.25">
      <c r="A440" s="142" t="s">
        <v>529</v>
      </c>
      <c r="B440" s="185"/>
      <c r="C440" s="171"/>
      <c r="D440" s="171"/>
      <c r="E440" s="171"/>
      <c r="F440" s="171"/>
      <c r="G440" s="169">
        <f>SUM(G438:G439)</f>
        <v>864</v>
      </c>
      <c r="H440" s="302"/>
    </row>
    <row r="441" spans="1:8" ht="13.5" thickBot="1" x14ac:dyDescent="0.25">
      <c r="A441" s="143"/>
      <c r="B441" s="143"/>
      <c r="C441" s="143"/>
      <c r="D441" s="143"/>
      <c r="E441" s="143"/>
      <c r="F441" s="143"/>
      <c r="G441" s="143"/>
      <c r="H441" s="143"/>
    </row>
    <row r="442" spans="1:8" x14ac:dyDescent="0.2">
      <c r="A442" s="144" t="s">
        <v>185</v>
      </c>
      <c r="B442" s="170">
        <v>3</v>
      </c>
      <c r="C442" s="170" t="s">
        <v>450</v>
      </c>
      <c r="D442" s="170">
        <v>430</v>
      </c>
      <c r="E442" s="170">
        <v>1</v>
      </c>
      <c r="F442" s="170" t="s">
        <v>157</v>
      </c>
      <c r="G442" s="170">
        <f>D442*E442</f>
        <v>430</v>
      </c>
      <c r="H442" s="301" t="s">
        <v>598</v>
      </c>
    </row>
    <row r="443" spans="1:8" ht="13.5" thickBot="1" x14ac:dyDescent="0.25">
      <c r="A443" s="142" t="s">
        <v>451</v>
      </c>
      <c r="B443" s="169"/>
      <c r="C443" s="169"/>
      <c r="D443" s="169"/>
      <c r="E443" s="169"/>
      <c r="F443" s="169"/>
      <c r="G443" s="169">
        <f>SUM(G442)</f>
        <v>430</v>
      </c>
      <c r="H443" s="300"/>
    </row>
    <row r="444" spans="1:8" ht="13.5" thickBot="1" x14ac:dyDescent="0.25">
      <c r="A444" s="143"/>
      <c r="B444" s="143"/>
      <c r="C444" s="143"/>
      <c r="D444" s="143"/>
      <c r="E444" s="143"/>
      <c r="F444" s="143"/>
      <c r="G444" s="143"/>
      <c r="H444" s="143"/>
    </row>
    <row r="445" spans="1:8" x14ac:dyDescent="0.2">
      <c r="A445" s="144" t="s">
        <v>218</v>
      </c>
      <c r="B445" s="170">
        <v>4</v>
      </c>
      <c r="C445" s="170" t="s">
        <v>681</v>
      </c>
      <c r="D445" s="170">
        <v>700000</v>
      </c>
      <c r="E445" s="170">
        <v>1</v>
      </c>
      <c r="F445" s="170" t="s">
        <v>157</v>
      </c>
      <c r="G445" s="170">
        <f>D445*E445</f>
        <v>700000</v>
      </c>
      <c r="H445" s="301" t="s">
        <v>452</v>
      </c>
    </row>
    <row r="446" spans="1:8" x14ac:dyDescent="0.2">
      <c r="A446" s="141" t="s">
        <v>218</v>
      </c>
      <c r="B446" s="78">
        <v>5</v>
      </c>
      <c r="C446" s="78" t="s">
        <v>377</v>
      </c>
      <c r="D446" s="78">
        <v>10000</v>
      </c>
      <c r="E446" s="78">
        <v>1</v>
      </c>
      <c r="F446" s="78" t="s">
        <v>157</v>
      </c>
      <c r="G446" s="78">
        <f>D446*E446</f>
        <v>10000</v>
      </c>
      <c r="H446" s="298" t="s">
        <v>599</v>
      </c>
    </row>
    <row r="447" spans="1:8" ht="13.5" thickBot="1" x14ac:dyDescent="0.25">
      <c r="A447" s="142" t="s">
        <v>540</v>
      </c>
      <c r="B447" s="169"/>
      <c r="C447" s="169"/>
      <c r="D447" s="169"/>
      <c r="E447" s="169"/>
      <c r="F447" s="169"/>
      <c r="G447" s="169">
        <f>SUM(G445:G446)</f>
        <v>710000</v>
      </c>
      <c r="H447" s="302"/>
    </row>
    <row r="448" spans="1:8" s="297" customFormat="1" ht="13.5" thickBot="1" x14ac:dyDescent="0.25">
      <c r="A448" s="143"/>
      <c r="B448" s="143"/>
      <c r="C448" s="143"/>
      <c r="D448" s="143"/>
      <c r="E448" s="143"/>
      <c r="F448" s="143"/>
      <c r="G448" s="143"/>
      <c r="H448" s="145"/>
    </row>
    <row r="449" spans="1:8" s="297" customFormat="1" x14ac:dyDescent="0.2">
      <c r="A449" s="144" t="s">
        <v>222</v>
      </c>
      <c r="B449" s="170">
        <v>6</v>
      </c>
      <c r="C449" s="170" t="s">
        <v>453</v>
      </c>
      <c r="D449" s="170">
        <v>200</v>
      </c>
      <c r="E449" s="170">
        <v>1</v>
      </c>
      <c r="F449" s="170" t="s">
        <v>157</v>
      </c>
      <c r="G449" s="205">
        <f>D449*E449</f>
        <v>200</v>
      </c>
      <c r="H449" s="301" t="s">
        <v>600</v>
      </c>
    </row>
    <row r="450" spans="1:8" s="297" customFormat="1" x14ac:dyDescent="0.2">
      <c r="A450" s="141" t="s">
        <v>222</v>
      </c>
      <c r="B450" s="78">
        <v>7</v>
      </c>
      <c r="C450" s="78" t="s">
        <v>454</v>
      </c>
      <c r="D450" s="78">
        <v>540</v>
      </c>
      <c r="E450" s="78">
        <v>1</v>
      </c>
      <c r="F450" s="78" t="s">
        <v>157</v>
      </c>
      <c r="G450" s="206">
        <f>D450*E450</f>
        <v>540</v>
      </c>
      <c r="H450" s="298" t="s">
        <v>551</v>
      </c>
    </row>
    <row r="451" spans="1:8" s="297" customFormat="1" ht="13.5" thickBot="1" x14ac:dyDescent="0.25">
      <c r="A451" s="142" t="s">
        <v>536</v>
      </c>
      <c r="B451" s="169"/>
      <c r="C451" s="169"/>
      <c r="D451" s="169"/>
      <c r="E451" s="169"/>
      <c r="F451" s="169"/>
      <c r="G451" s="169">
        <f>SUM(G449:G450)</f>
        <v>740</v>
      </c>
      <c r="H451" s="300"/>
    </row>
    <row r="452" spans="1:8" s="297" customFormat="1" ht="13.5" thickBot="1" x14ac:dyDescent="0.25">
      <c r="A452" s="164"/>
      <c r="B452" s="145"/>
      <c r="C452" s="145"/>
      <c r="D452" s="145"/>
      <c r="E452" s="145"/>
      <c r="F452" s="145"/>
      <c r="G452" s="145"/>
      <c r="H452" s="145"/>
    </row>
    <row r="453" spans="1:8" s="297" customFormat="1" ht="13.5" thickBot="1" x14ac:dyDescent="0.25">
      <c r="A453" s="146" t="s">
        <v>104</v>
      </c>
      <c r="B453" s="173"/>
      <c r="C453" s="173"/>
      <c r="D453" s="173"/>
      <c r="E453" s="173"/>
      <c r="F453" s="173"/>
      <c r="G453" s="204">
        <f>SUM(G440,G447,G451,G443)</f>
        <v>712034</v>
      </c>
      <c r="H453" s="145"/>
    </row>
    <row r="454" spans="1:8" s="297" customFormat="1" x14ac:dyDescent="0.2">
      <c r="A454" s="143"/>
      <c r="B454" s="143"/>
      <c r="C454" s="143"/>
      <c r="D454" s="143"/>
      <c r="E454" s="143"/>
      <c r="F454" s="143"/>
      <c r="G454" s="143"/>
      <c r="H454" s="145"/>
    </row>
    <row r="455" spans="1:8" s="297" customFormat="1" ht="14.5" thickBot="1" x14ac:dyDescent="0.25">
      <c r="A455" s="399" t="s">
        <v>455</v>
      </c>
      <c r="B455" s="399"/>
      <c r="C455" s="399"/>
      <c r="D455" s="143"/>
      <c r="E455" s="143"/>
      <c r="F455" s="143"/>
      <c r="G455" s="143"/>
      <c r="H455" s="145"/>
    </row>
    <row r="456" spans="1:8" s="297" customFormat="1" x14ac:dyDescent="0.2">
      <c r="A456" s="140" t="s">
        <v>13</v>
      </c>
      <c r="B456" s="168" t="s">
        <v>456</v>
      </c>
      <c r="C456" s="168" t="s">
        <v>457</v>
      </c>
      <c r="D456" s="168" t="s">
        <v>458</v>
      </c>
      <c r="E456" s="168" t="s">
        <v>459</v>
      </c>
      <c r="F456" s="168" t="s">
        <v>460</v>
      </c>
      <c r="G456" s="168" t="s">
        <v>461</v>
      </c>
      <c r="H456" s="296" t="s">
        <v>462</v>
      </c>
    </row>
    <row r="457" spans="1:8" s="297" customFormat="1" x14ac:dyDescent="0.2">
      <c r="A457" s="141" t="s">
        <v>463</v>
      </c>
      <c r="B457" s="78">
        <v>1</v>
      </c>
      <c r="C457" s="78" t="s">
        <v>464</v>
      </c>
      <c r="D457" s="78">
        <v>648</v>
      </c>
      <c r="E457" s="78">
        <v>1</v>
      </c>
      <c r="F457" s="78" t="s">
        <v>146</v>
      </c>
      <c r="G457" s="78">
        <f>D457*E457</f>
        <v>648</v>
      </c>
      <c r="H457" s="298" t="s">
        <v>465</v>
      </c>
    </row>
    <row r="458" spans="1:8" ht="13.5" thickBot="1" x14ac:dyDescent="0.25">
      <c r="A458" s="142" t="s">
        <v>532</v>
      </c>
      <c r="B458" s="171"/>
      <c r="C458" s="171"/>
      <c r="D458" s="171"/>
      <c r="E458" s="171"/>
      <c r="F458" s="171"/>
      <c r="G458" s="169">
        <f>SUM(G457)</f>
        <v>648</v>
      </c>
      <c r="H458" s="302"/>
    </row>
    <row r="459" spans="1:8" ht="13.5" thickBot="1" x14ac:dyDescent="0.25">
      <c r="A459" s="143"/>
      <c r="B459" s="143"/>
      <c r="C459" s="143"/>
      <c r="D459" s="143"/>
      <c r="E459" s="143"/>
      <c r="F459" s="143"/>
      <c r="G459" s="143"/>
      <c r="H459" s="145"/>
    </row>
    <row r="460" spans="1:8" ht="13.5" thickBot="1" x14ac:dyDescent="0.25">
      <c r="A460" s="146" t="s">
        <v>110</v>
      </c>
      <c r="B460" s="173"/>
      <c r="C460" s="173"/>
      <c r="D460" s="173"/>
      <c r="E460" s="173"/>
      <c r="F460" s="173"/>
      <c r="G460" s="204">
        <f>SUM(G458)</f>
        <v>648</v>
      </c>
      <c r="H460" s="145"/>
    </row>
    <row r="461" spans="1:8" x14ac:dyDescent="0.2">
      <c r="A461" s="143"/>
      <c r="B461" s="143"/>
      <c r="C461" s="143"/>
      <c r="D461" s="143"/>
      <c r="E461" s="143"/>
      <c r="F461" s="143"/>
      <c r="G461" s="143"/>
      <c r="H461" s="145"/>
    </row>
    <row r="462" spans="1:8" ht="14.5" thickBot="1" x14ac:dyDescent="0.25">
      <c r="A462" s="156" t="s">
        <v>466</v>
      </c>
      <c r="B462" s="143"/>
      <c r="C462" s="143"/>
      <c r="D462" s="143"/>
      <c r="E462" s="143"/>
      <c r="F462" s="143"/>
      <c r="G462" s="143"/>
      <c r="H462" s="145"/>
    </row>
    <row r="463" spans="1:8" x14ac:dyDescent="0.2">
      <c r="A463" s="140" t="s">
        <v>13</v>
      </c>
      <c r="B463" s="168" t="s">
        <v>456</v>
      </c>
      <c r="C463" s="168" t="s">
        <v>457</v>
      </c>
      <c r="D463" s="168" t="s">
        <v>458</v>
      </c>
      <c r="E463" s="168" t="s">
        <v>459</v>
      </c>
      <c r="F463" s="168" t="s">
        <v>460</v>
      </c>
      <c r="G463" s="168" t="s">
        <v>461</v>
      </c>
      <c r="H463" s="296" t="s">
        <v>462</v>
      </c>
    </row>
    <row r="464" spans="1:8" x14ac:dyDescent="0.2">
      <c r="A464" s="141" t="s">
        <v>182</v>
      </c>
      <c r="B464" s="78">
        <v>1</v>
      </c>
      <c r="C464" s="78" t="s">
        <v>467</v>
      </c>
      <c r="D464" s="78">
        <v>108</v>
      </c>
      <c r="E464" s="78">
        <v>5</v>
      </c>
      <c r="F464" s="78" t="s">
        <v>468</v>
      </c>
      <c r="G464" s="78">
        <f>D464*E464</f>
        <v>540</v>
      </c>
      <c r="H464" s="298" t="s">
        <v>469</v>
      </c>
    </row>
    <row r="465" spans="1:8" x14ac:dyDescent="0.2">
      <c r="A465" s="236" t="s">
        <v>182</v>
      </c>
      <c r="B465" s="233">
        <v>2</v>
      </c>
      <c r="C465" s="233" t="s">
        <v>619</v>
      </c>
      <c r="D465" s="233">
        <v>3480</v>
      </c>
      <c r="E465" s="233">
        <v>3</v>
      </c>
      <c r="F465" s="233" t="s">
        <v>620</v>
      </c>
      <c r="G465" s="233">
        <f t="shared" ref="G465:G469" si="12">D465*E465</f>
        <v>10440</v>
      </c>
      <c r="H465" s="311" t="s">
        <v>621</v>
      </c>
    </row>
    <row r="466" spans="1:8" x14ac:dyDescent="0.2">
      <c r="A466" s="236" t="s">
        <v>182</v>
      </c>
      <c r="B466" s="233">
        <v>3</v>
      </c>
      <c r="C466" s="233" t="s">
        <v>644</v>
      </c>
      <c r="D466" s="233">
        <v>2580</v>
      </c>
      <c r="E466" s="233">
        <v>4</v>
      </c>
      <c r="F466" s="233" t="s">
        <v>146</v>
      </c>
      <c r="G466" s="233">
        <f t="shared" si="12"/>
        <v>10320</v>
      </c>
      <c r="H466" s="311" t="s">
        <v>621</v>
      </c>
    </row>
    <row r="467" spans="1:8" x14ac:dyDescent="0.2">
      <c r="A467" s="236" t="s">
        <v>182</v>
      </c>
      <c r="B467" s="233">
        <v>4</v>
      </c>
      <c r="C467" s="233" t="s">
        <v>745</v>
      </c>
      <c r="D467" s="233">
        <v>3344</v>
      </c>
      <c r="E467" s="233">
        <v>9</v>
      </c>
      <c r="F467" s="233" t="s">
        <v>620</v>
      </c>
      <c r="G467" s="233">
        <f t="shared" si="12"/>
        <v>30096</v>
      </c>
      <c r="H467" s="311" t="s">
        <v>621</v>
      </c>
    </row>
    <row r="468" spans="1:8" x14ac:dyDescent="0.2">
      <c r="A468" s="236" t="s">
        <v>182</v>
      </c>
      <c r="B468" s="233">
        <v>5</v>
      </c>
      <c r="C468" s="233" t="s">
        <v>622</v>
      </c>
      <c r="D468" s="233">
        <v>10080</v>
      </c>
      <c r="E468" s="233">
        <v>2</v>
      </c>
      <c r="F468" s="233" t="s">
        <v>146</v>
      </c>
      <c r="G468" s="233">
        <f t="shared" si="12"/>
        <v>20160</v>
      </c>
      <c r="H468" s="311" t="s">
        <v>621</v>
      </c>
    </row>
    <row r="469" spans="1:8" x14ac:dyDescent="0.2">
      <c r="A469" s="236" t="s">
        <v>182</v>
      </c>
      <c r="B469" s="233">
        <v>6</v>
      </c>
      <c r="C469" s="233" t="s">
        <v>623</v>
      </c>
      <c r="D469" s="233">
        <v>980</v>
      </c>
      <c r="E469" s="233">
        <v>3</v>
      </c>
      <c r="F469" s="233" t="s">
        <v>146</v>
      </c>
      <c r="G469" s="233">
        <f t="shared" si="12"/>
        <v>2940</v>
      </c>
      <c r="H469" s="311" t="s">
        <v>621</v>
      </c>
    </row>
    <row r="470" spans="1:8" x14ac:dyDescent="0.2">
      <c r="A470" s="236" t="s">
        <v>340</v>
      </c>
      <c r="B470" s="233">
        <v>7</v>
      </c>
      <c r="C470" s="233" t="s">
        <v>624</v>
      </c>
      <c r="D470" s="233">
        <v>300</v>
      </c>
      <c r="E470" s="233">
        <v>2</v>
      </c>
      <c r="F470" s="233" t="s">
        <v>146</v>
      </c>
      <c r="G470" s="233">
        <f>D470*E470</f>
        <v>600</v>
      </c>
      <c r="H470" s="311" t="s">
        <v>621</v>
      </c>
    </row>
    <row r="471" spans="1:8" x14ac:dyDescent="0.2">
      <c r="A471" s="236" t="s">
        <v>182</v>
      </c>
      <c r="B471" s="233">
        <v>8</v>
      </c>
      <c r="C471" s="241" t="s">
        <v>746</v>
      </c>
      <c r="D471" s="241">
        <v>1944</v>
      </c>
      <c r="E471" s="241">
        <v>1</v>
      </c>
      <c r="F471" s="241" t="s">
        <v>146</v>
      </c>
      <c r="G471" s="233">
        <f t="shared" ref="G471:G472" si="13">D471*E471</f>
        <v>1944</v>
      </c>
      <c r="H471" s="311" t="s">
        <v>621</v>
      </c>
    </row>
    <row r="472" spans="1:8" x14ac:dyDescent="0.2">
      <c r="A472" s="236" t="s">
        <v>182</v>
      </c>
      <c r="B472" s="233">
        <v>9</v>
      </c>
      <c r="C472" s="241" t="s">
        <v>747</v>
      </c>
      <c r="D472" s="241">
        <v>1750</v>
      </c>
      <c r="E472" s="241">
        <v>2</v>
      </c>
      <c r="F472" s="241" t="s">
        <v>146</v>
      </c>
      <c r="G472" s="233">
        <f t="shared" si="13"/>
        <v>3500</v>
      </c>
      <c r="H472" s="311" t="s">
        <v>621</v>
      </c>
    </row>
    <row r="473" spans="1:8" ht="13.5" thickBot="1" x14ac:dyDescent="0.25">
      <c r="A473" s="142" t="s">
        <v>532</v>
      </c>
      <c r="B473" s="169"/>
      <c r="C473" s="169"/>
      <c r="D473" s="169"/>
      <c r="E473" s="169"/>
      <c r="F473" s="169"/>
      <c r="G473" s="169">
        <f>SUM(G464:G472)</f>
        <v>80540</v>
      </c>
      <c r="H473" s="302"/>
    </row>
    <row r="474" spans="1:8" ht="13.5" thickBot="1" x14ac:dyDescent="0.25">
      <c r="A474" s="143"/>
      <c r="B474" s="143"/>
      <c r="C474" s="143"/>
      <c r="D474" s="143"/>
      <c r="E474" s="143"/>
      <c r="F474" s="143"/>
      <c r="G474" s="143"/>
      <c r="H474" s="145"/>
    </row>
    <row r="475" spans="1:8" ht="13.5" thickBot="1" x14ac:dyDescent="0.25">
      <c r="A475" s="146" t="s">
        <v>110</v>
      </c>
      <c r="B475" s="173"/>
      <c r="C475" s="173"/>
      <c r="D475" s="173"/>
      <c r="E475" s="173"/>
      <c r="F475" s="173"/>
      <c r="G475" s="204">
        <f>SUM(G473)</f>
        <v>80540</v>
      </c>
      <c r="H475" s="145"/>
    </row>
    <row r="476" spans="1:8" x14ac:dyDescent="0.2">
      <c r="A476" s="143"/>
      <c r="B476" s="143"/>
      <c r="C476" s="143"/>
      <c r="D476" s="143"/>
      <c r="E476" s="143"/>
      <c r="F476" s="143"/>
      <c r="G476" s="143"/>
      <c r="H476" s="145"/>
    </row>
    <row r="477" spans="1:8" ht="14.5" thickBot="1" x14ac:dyDescent="0.25">
      <c r="A477" s="156" t="s">
        <v>470</v>
      </c>
      <c r="B477" s="143"/>
      <c r="C477" s="143"/>
      <c r="D477" s="143"/>
      <c r="E477" s="143"/>
      <c r="F477" s="143"/>
      <c r="G477" s="143"/>
      <c r="H477" s="145"/>
    </row>
    <row r="478" spans="1:8" x14ac:dyDescent="0.2">
      <c r="A478" s="140" t="s">
        <v>13</v>
      </c>
      <c r="B478" s="168" t="s">
        <v>456</v>
      </c>
      <c r="C478" s="168" t="s">
        <v>457</v>
      </c>
      <c r="D478" s="168" t="s">
        <v>458</v>
      </c>
      <c r="E478" s="168" t="s">
        <v>459</v>
      </c>
      <c r="F478" s="168" t="s">
        <v>460</v>
      </c>
      <c r="G478" s="168" t="s">
        <v>461</v>
      </c>
      <c r="H478" s="296" t="s">
        <v>462</v>
      </c>
    </row>
    <row r="479" spans="1:8" x14ac:dyDescent="0.2">
      <c r="A479" s="141" t="s">
        <v>463</v>
      </c>
      <c r="B479" s="78">
        <v>1</v>
      </c>
      <c r="C479" s="78" t="s">
        <v>471</v>
      </c>
      <c r="D479" s="202">
        <v>4500</v>
      </c>
      <c r="E479" s="78">
        <v>1</v>
      </c>
      <c r="F479" s="78" t="s">
        <v>131</v>
      </c>
      <c r="G479" s="202">
        <f t="shared" ref="G479:G488" si="14">D479*E479</f>
        <v>4500</v>
      </c>
      <c r="H479" s="298" t="s">
        <v>472</v>
      </c>
    </row>
    <row r="480" spans="1:8" x14ac:dyDescent="0.2">
      <c r="A480" s="141" t="s">
        <v>463</v>
      </c>
      <c r="B480" s="78">
        <v>2</v>
      </c>
      <c r="C480" s="78" t="s">
        <v>473</v>
      </c>
      <c r="D480" s="202">
        <v>3240</v>
      </c>
      <c r="E480" s="78">
        <v>3</v>
      </c>
      <c r="F480" s="78" t="s">
        <v>131</v>
      </c>
      <c r="G480" s="202">
        <f t="shared" si="14"/>
        <v>9720</v>
      </c>
      <c r="H480" s="298" t="s">
        <v>472</v>
      </c>
    </row>
    <row r="481" spans="1:8" x14ac:dyDescent="0.2">
      <c r="A481" s="141" t="s">
        <v>463</v>
      </c>
      <c r="B481" s="78">
        <v>3</v>
      </c>
      <c r="C481" s="78" t="s">
        <v>474</v>
      </c>
      <c r="D481" s="202">
        <v>400</v>
      </c>
      <c r="E481" s="78">
        <v>3</v>
      </c>
      <c r="F481" s="78" t="s">
        <v>131</v>
      </c>
      <c r="G481" s="202">
        <f t="shared" si="14"/>
        <v>1200</v>
      </c>
      <c r="H481" s="298" t="s">
        <v>472</v>
      </c>
    </row>
    <row r="482" spans="1:8" x14ac:dyDescent="0.2">
      <c r="A482" s="141" t="s">
        <v>463</v>
      </c>
      <c r="B482" s="78">
        <v>4</v>
      </c>
      <c r="C482" s="78" t="s">
        <v>475</v>
      </c>
      <c r="D482" s="202">
        <v>2650</v>
      </c>
      <c r="E482" s="78">
        <v>2</v>
      </c>
      <c r="F482" s="78" t="s">
        <v>245</v>
      </c>
      <c r="G482" s="202">
        <f t="shared" si="14"/>
        <v>5300</v>
      </c>
      <c r="H482" s="298" t="s">
        <v>472</v>
      </c>
    </row>
    <row r="483" spans="1:8" x14ac:dyDescent="0.2">
      <c r="A483" s="141" t="s">
        <v>463</v>
      </c>
      <c r="B483" s="78">
        <v>5</v>
      </c>
      <c r="C483" s="78" t="s">
        <v>476</v>
      </c>
      <c r="D483" s="202">
        <v>30</v>
      </c>
      <c r="E483" s="78">
        <v>9</v>
      </c>
      <c r="F483" s="78" t="s">
        <v>131</v>
      </c>
      <c r="G483" s="202">
        <f t="shared" si="14"/>
        <v>270</v>
      </c>
      <c r="H483" s="298" t="s">
        <v>472</v>
      </c>
    </row>
    <row r="484" spans="1:8" x14ac:dyDescent="0.2">
      <c r="A484" s="141" t="s">
        <v>463</v>
      </c>
      <c r="B484" s="78">
        <v>6</v>
      </c>
      <c r="C484" s="78" t="s">
        <v>477</v>
      </c>
      <c r="D484" s="202">
        <v>100</v>
      </c>
      <c r="E484" s="78">
        <v>9</v>
      </c>
      <c r="F484" s="78" t="s">
        <v>131</v>
      </c>
      <c r="G484" s="202">
        <f t="shared" si="14"/>
        <v>900</v>
      </c>
      <c r="H484" s="298" t="s">
        <v>472</v>
      </c>
    </row>
    <row r="485" spans="1:8" x14ac:dyDescent="0.2">
      <c r="A485" s="141" t="s">
        <v>463</v>
      </c>
      <c r="B485" s="78">
        <v>7</v>
      </c>
      <c r="C485" s="78" t="s">
        <v>478</v>
      </c>
      <c r="D485" s="202">
        <v>400</v>
      </c>
      <c r="E485" s="78">
        <v>3</v>
      </c>
      <c r="F485" s="78" t="s">
        <v>131</v>
      </c>
      <c r="G485" s="202">
        <f t="shared" si="14"/>
        <v>1200</v>
      </c>
      <c r="H485" s="298" t="s">
        <v>472</v>
      </c>
    </row>
    <row r="486" spans="1:8" x14ac:dyDescent="0.2">
      <c r="A486" s="141" t="s">
        <v>463</v>
      </c>
      <c r="B486" s="78">
        <v>8</v>
      </c>
      <c r="C486" s="78" t="s">
        <v>479</v>
      </c>
      <c r="D486" s="202">
        <v>218</v>
      </c>
      <c r="E486" s="78">
        <v>1</v>
      </c>
      <c r="F486" s="78" t="s">
        <v>157</v>
      </c>
      <c r="G486" s="202">
        <f t="shared" si="14"/>
        <v>218</v>
      </c>
      <c r="H486" s="298" t="s">
        <v>472</v>
      </c>
    </row>
    <row r="487" spans="1:8" x14ac:dyDescent="0.2">
      <c r="A487" s="141" t="s">
        <v>463</v>
      </c>
      <c r="B487" s="78">
        <v>9</v>
      </c>
      <c r="C487" s="78" t="s">
        <v>480</v>
      </c>
      <c r="D487" s="202">
        <v>1080</v>
      </c>
      <c r="E487" s="78">
        <v>5</v>
      </c>
      <c r="F487" s="78" t="s">
        <v>157</v>
      </c>
      <c r="G487" s="202">
        <f t="shared" si="14"/>
        <v>5400</v>
      </c>
      <c r="H487" s="298" t="s">
        <v>472</v>
      </c>
    </row>
    <row r="488" spans="1:8" x14ac:dyDescent="0.2">
      <c r="A488" s="141" t="s">
        <v>463</v>
      </c>
      <c r="B488" s="78">
        <v>10</v>
      </c>
      <c r="C488" s="78" t="s">
        <v>481</v>
      </c>
      <c r="D488" s="202">
        <v>214</v>
      </c>
      <c r="E488" s="78">
        <v>1</v>
      </c>
      <c r="F488" s="78" t="s">
        <v>157</v>
      </c>
      <c r="G488" s="202">
        <f t="shared" si="14"/>
        <v>214</v>
      </c>
      <c r="H488" s="298" t="s">
        <v>472</v>
      </c>
    </row>
    <row r="489" spans="1:8" ht="13.5" thickBot="1" x14ac:dyDescent="0.25">
      <c r="A489" s="142" t="s">
        <v>342</v>
      </c>
      <c r="B489" s="169"/>
      <c r="C489" s="169"/>
      <c r="D489" s="169"/>
      <c r="E489" s="169"/>
      <c r="F489" s="169"/>
      <c r="G489" s="169">
        <f>SUM(G479:G488)</f>
        <v>28922</v>
      </c>
      <c r="H489" s="302"/>
    </row>
    <row r="490" spans="1:8" ht="13.5" thickBot="1" x14ac:dyDescent="0.25">
      <c r="A490" s="143"/>
      <c r="B490" s="143"/>
      <c r="C490" s="143"/>
      <c r="D490" s="143"/>
      <c r="E490" s="143"/>
      <c r="F490" s="143"/>
      <c r="G490" s="143"/>
      <c r="H490" s="145"/>
    </row>
    <row r="491" spans="1:8" ht="13.5" thickBot="1" x14ac:dyDescent="0.25">
      <c r="A491" s="146" t="s">
        <v>110</v>
      </c>
      <c r="B491" s="173"/>
      <c r="C491" s="173"/>
      <c r="D491" s="173"/>
      <c r="E491" s="173"/>
      <c r="F491" s="173"/>
      <c r="G491" s="204">
        <f>SUM(G489)</f>
        <v>28922</v>
      </c>
      <c r="H491" s="145"/>
    </row>
    <row r="492" spans="1:8" x14ac:dyDescent="0.2">
      <c r="A492" s="143"/>
      <c r="B492" s="143"/>
      <c r="C492" s="143"/>
      <c r="D492" s="143"/>
      <c r="E492" s="143"/>
      <c r="F492" s="143"/>
      <c r="G492" s="143"/>
      <c r="H492" s="145"/>
    </row>
    <row r="493" spans="1:8" ht="14.5" thickBot="1" x14ac:dyDescent="0.25">
      <c r="A493" s="156" t="s">
        <v>482</v>
      </c>
      <c r="B493" s="145"/>
      <c r="C493" s="145"/>
      <c r="D493" s="145"/>
      <c r="E493" s="145"/>
      <c r="F493" s="145"/>
      <c r="G493" s="145"/>
      <c r="H493" s="145"/>
    </row>
    <row r="494" spans="1:8" x14ac:dyDescent="0.2">
      <c r="A494" s="140" t="s">
        <v>115</v>
      </c>
      <c r="B494" s="168" t="s">
        <v>116</v>
      </c>
      <c r="C494" s="168" t="s">
        <v>117</v>
      </c>
      <c r="D494" s="168" t="s">
        <v>118</v>
      </c>
      <c r="E494" s="168" t="s">
        <v>119</v>
      </c>
      <c r="F494" s="168" t="s">
        <v>120</v>
      </c>
      <c r="G494" s="168" t="s">
        <v>121</v>
      </c>
      <c r="H494" s="296" t="s">
        <v>122</v>
      </c>
    </row>
    <row r="495" spans="1:8" x14ac:dyDescent="0.2">
      <c r="A495" s="141" t="s">
        <v>241</v>
      </c>
      <c r="B495" s="78">
        <v>1</v>
      </c>
      <c r="C495" s="78" t="s">
        <v>483</v>
      </c>
      <c r="D495" s="78">
        <v>5478</v>
      </c>
      <c r="E495" s="78">
        <v>2</v>
      </c>
      <c r="F495" s="78" t="s">
        <v>157</v>
      </c>
      <c r="G495" s="78">
        <f t="shared" ref="G495:G501" si="15">D495*E495</f>
        <v>10956</v>
      </c>
      <c r="H495" s="298" t="s">
        <v>472</v>
      </c>
    </row>
    <row r="496" spans="1:8" x14ac:dyDescent="0.2">
      <c r="A496" s="141" t="s">
        <v>241</v>
      </c>
      <c r="B496" s="78">
        <v>2</v>
      </c>
      <c r="C496" s="78" t="s">
        <v>484</v>
      </c>
      <c r="D496" s="78">
        <v>2360</v>
      </c>
      <c r="E496" s="78">
        <v>2</v>
      </c>
      <c r="F496" s="78" t="s">
        <v>157</v>
      </c>
      <c r="G496" s="78">
        <f t="shared" si="15"/>
        <v>4720</v>
      </c>
      <c r="H496" s="298" t="s">
        <v>472</v>
      </c>
    </row>
    <row r="497" spans="1:8" x14ac:dyDescent="0.2">
      <c r="A497" s="141" t="s">
        <v>241</v>
      </c>
      <c r="B497" s="78">
        <v>3</v>
      </c>
      <c r="C497" s="78" t="s">
        <v>485</v>
      </c>
      <c r="D497" s="78">
        <v>160</v>
      </c>
      <c r="E497" s="78">
        <v>10</v>
      </c>
      <c r="F497" s="78" t="s">
        <v>131</v>
      </c>
      <c r="G497" s="78">
        <f t="shared" si="15"/>
        <v>1600</v>
      </c>
      <c r="H497" s="298" t="s">
        <v>472</v>
      </c>
    </row>
    <row r="498" spans="1:8" x14ac:dyDescent="0.2">
      <c r="A498" s="141" t="s">
        <v>241</v>
      </c>
      <c r="B498" s="78">
        <v>4</v>
      </c>
      <c r="C498" s="78" t="s">
        <v>486</v>
      </c>
      <c r="D498" s="78">
        <v>131</v>
      </c>
      <c r="E498" s="78">
        <v>5</v>
      </c>
      <c r="F498" s="78" t="s">
        <v>131</v>
      </c>
      <c r="G498" s="78">
        <f t="shared" si="15"/>
        <v>655</v>
      </c>
      <c r="H498" s="298" t="s">
        <v>472</v>
      </c>
    </row>
    <row r="499" spans="1:8" x14ac:dyDescent="0.2">
      <c r="A499" s="141" t="s">
        <v>241</v>
      </c>
      <c r="B499" s="78">
        <v>5</v>
      </c>
      <c r="C499" s="78" t="s">
        <v>487</v>
      </c>
      <c r="D499" s="78">
        <v>555</v>
      </c>
      <c r="E499" s="78">
        <v>3</v>
      </c>
      <c r="F499" s="78" t="s">
        <v>200</v>
      </c>
      <c r="G499" s="78">
        <f t="shared" si="15"/>
        <v>1665</v>
      </c>
      <c r="H499" s="298" t="s">
        <v>472</v>
      </c>
    </row>
    <row r="500" spans="1:8" x14ac:dyDescent="0.2">
      <c r="A500" s="141" t="s">
        <v>259</v>
      </c>
      <c r="B500" s="78">
        <v>6</v>
      </c>
      <c r="C500" s="78" t="s">
        <v>488</v>
      </c>
      <c r="D500" s="78">
        <v>2299</v>
      </c>
      <c r="E500" s="78">
        <v>1</v>
      </c>
      <c r="F500" s="78" t="s">
        <v>284</v>
      </c>
      <c r="G500" s="78">
        <f t="shared" si="15"/>
        <v>2299</v>
      </c>
      <c r="H500" s="298" t="s">
        <v>472</v>
      </c>
    </row>
    <row r="501" spans="1:8" x14ac:dyDescent="0.2">
      <c r="A501" s="236" t="s">
        <v>259</v>
      </c>
      <c r="B501" s="233">
        <v>7</v>
      </c>
      <c r="C501" s="241" t="s">
        <v>667</v>
      </c>
      <c r="D501" s="241">
        <v>8000</v>
      </c>
      <c r="E501" s="241">
        <v>1</v>
      </c>
      <c r="F501" s="241" t="s">
        <v>352</v>
      </c>
      <c r="G501" s="233">
        <f t="shared" si="15"/>
        <v>8000</v>
      </c>
      <c r="H501" s="311" t="s">
        <v>472</v>
      </c>
    </row>
    <row r="502" spans="1:8" ht="13.5" thickBot="1" x14ac:dyDescent="0.25">
      <c r="A502" s="142" t="s">
        <v>269</v>
      </c>
      <c r="B502" s="185"/>
      <c r="C502" s="171"/>
      <c r="D502" s="171"/>
      <c r="E502" s="171"/>
      <c r="F502" s="171"/>
      <c r="G502" s="169">
        <f>SUM(G495:G501)</f>
        <v>29895</v>
      </c>
      <c r="H502" s="302"/>
    </row>
    <row r="503" spans="1:8" ht="13.5" thickBot="1" x14ac:dyDescent="0.25">
      <c r="A503" s="143"/>
      <c r="B503" s="143"/>
      <c r="C503" s="143"/>
      <c r="D503" s="143"/>
      <c r="E503" s="143"/>
      <c r="F503" s="143"/>
      <c r="G503" s="143"/>
      <c r="H503" s="143"/>
    </row>
    <row r="504" spans="1:8" ht="13.5" thickBot="1" x14ac:dyDescent="0.25">
      <c r="A504" s="146" t="s">
        <v>104</v>
      </c>
      <c r="B504" s="173"/>
      <c r="C504" s="173"/>
      <c r="D504" s="173"/>
      <c r="E504" s="173"/>
      <c r="F504" s="173"/>
      <c r="G504" s="204">
        <f>SUM(G502,)</f>
        <v>29895</v>
      </c>
      <c r="H504" s="145"/>
    </row>
    <row r="505" spans="1:8" x14ac:dyDescent="0.2">
      <c r="A505" s="143"/>
      <c r="B505" s="143"/>
      <c r="C505" s="143"/>
      <c r="D505" s="143"/>
      <c r="E505" s="143"/>
      <c r="F505" s="143"/>
      <c r="G505" s="143"/>
      <c r="H505" s="145"/>
    </row>
    <row r="506" spans="1:8" ht="14.5" thickBot="1" x14ac:dyDescent="0.25">
      <c r="A506" s="156" t="s">
        <v>489</v>
      </c>
      <c r="B506" s="143"/>
      <c r="C506" s="143"/>
      <c r="D506" s="143"/>
      <c r="E506" s="143"/>
      <c r="F506" s="143"/>
      <c r="G506" s="143"/>
      <c r="H506" s="145"/>
    </row>
    <row r="507" spans="1:8" x14ac:dyDescent="0.2">
      <c r="A507" s="140" t="s">
        <v>13</v>
      </c>
      <c r="B507" s="168" t="s">
        <v>456</v>
      </c>
      <c r="C507" s="168" t="s">
        <v>457</v>
      </c>
      <c r="D507" s="168" t="s">
        <v>458</v>
      </c>
      <c r="E507" s="168" t="s">
        <v>459</v>
      </c>
      <c r="F507" s="168" t="s">
        <v>460</v>
      </c>
      <c r="G507" s="168" t="s">
        <v>461</v>
      </c>
      <c r="H507" s="296" t="s">
        <v>462</v>
      </c>
    </row>
    <row r="508" spans="1:8" x14ac:dyDescent="0.2">
      <c r="A508" s="141" t="s">
        <v>67</v>
      </c>
      <c r="B508" s="78">
        <v>1</v>
      </c>
      <c r="C508" s="78" t="s">
        <v>490</v>
      </c>
      <c r="D508" s="78">
        <v>902</v>
      </c>
      <c r="E508" s="78">
        <v>4</v>
      </c>
      <c r="F508" s="78" t="s">
        <v>247</v>
      </c>
      <c r="G508" s="78">
        <f>D508*E508</f>
        <v>3608</v>
      </c>
      <c r="H508" s="298" t="s">
        <v>472</v>
      </c>
    </row>
    <row r="509" spans="1:8" x14ac:dyDescent="0.2">
      <c r="A509" s="141" t="s">
        <v>259</v>
      </c>
      <c r="B509" s="78">
        <v>2</v>
      </c>
      <c r="C509" s="78" t="s">
        <v>491</v>
      </c>
      <c r="D509" s="78">
        <v>1026</v>
      </c>
      <c r="E509" s="78">
        <v>1</v>
      </c>
      <c r="F509" s="78" t="s">
        <v>157</v>
      </c>
      <c r="G509" s="78">
        <f>D509*E509</f>
        <v>1026</v>
      </c>
      <c r="H509" s="298" t="s">
        <v>472</v>
      </c>
    </row>
    <row r="510" spans="1:8" ht="13.5" thickBot="1" x14ac:dyDescent="0.25">
      <c r="A510" s="142" t="s">
        <v>342</v>
      </c>
      <c r="B510" s="169"/>
      <c r="C510" s="169"/>
      <c r="D510" s="169"/>
      <c r="E510" s="169"/>
      <c r="F510" s="169"/>
      <c r="G510" s="169">
        <f>SUM(G508:G509)</f>
        <v>4634</v>
      </c>
      <c r="H510" s="302"/>
    </row>
    <row r="511" spans="1:8" ht="13.5" thickBot="1" x14ac:dyDescent="0.25">
      <c r="A511" s="143"/>
      <c r="B511" s="143"/>
      <c r="C511" s="143"/>
      <c r="D511" s="143"/>
      <c r="E511" s="143"/>
      <c r="F511" s="143"/>
      <c r="G511" s="143"/>
      <c r="H511" s="145"/>
    </row>
    <row r="512" spans="1:8" ht="13.5" thickBot="1" x14ac:dyDescent="0.25">
      <c r="A512" s="146" t="s">
        <v>110</v>
      </c>
      <c r="B512" s="173"/>
      <c r="C512" s="173"/>
      <c r="D512" s="173"/>
      <c r="E512" s="173"/>
      <c r="F512" s="173"/>
      <c r="G512" s="204">
        <f>SUM(G510)</f>
        <v>4634</v>
      </c>
      <c r="H512" s="145"/>
    </row>
    <row r="513" spans="1:8" x14ac:dyDescent="0.2">
      <c r="A513" s="143"/>
      <c r="B513" s="143"/>
      <c r="C513" s="143"/>
      <c r="D513" s="143"/>
      <c r="E513" s="143"/>
      <c r="F513" s="143"/>
      <c r="G513" s="143"/>
      <c r="H513" s="145"/>
    </row>
    <row r="514" spans="1:8" ht="14.5" thickBot="1" x14ac:dyDescent="0.25">
      <c r="A514" s="156" t="s">
        <v>492</v>
      </c>
      <c r="B514" s="143"/>
      <c r="C514" s="143"/>
      <c r="D514" s="143"/>
      <c r="E514" s="143"/>
      <c r="F514" s="143"/>
      <c r="G514" s="143"/>
      <c r="H514" s="145"/>
    </row>
    <row r="515" spans="1:8" x14ac:dyDescent="0.2">
      <c r="A515" s="140" t="s">
        <v>13</v>
      </c>
      <c r="B515" s="168" t="s">
        <v>456</v>
      </c>
      <c r="C515" s="168" t="s">
        <v>457</v>
      </c>
      <c r="D515" s="168" t="s">
        <v>458</v>
      </c>
      <c r="E515" s="168" t="s">
        <v>459</v>
      </c>
      <c r="F515" s="168" t="s">
        <v>460</v>
      </c>
      <c r="G515" s="168" t="s">
        <v>461</v>
      </c>
      <c r="H515" s="296" t="s">
        <v>462</v>
      </c>
    </row>
    <row r="516" spans="1:8" x14ac:dyDescent="0.2">
      <c r="A516" s="141" t="s">
        <v>147</v>
      </c>
      <c r="B516" s="78">
        <v>1</v>
      </c>
      <c r="C516" s="78" t="s">
        <v>493</v>
      </c>
      <c r="D516" s="78">
        <v>500</v>
      </c>
      <c r="E516" s="78">
        <v>40</v>
      </c>
      <c r="F516" s="78" t="s">
        <v>146</v>
      </c>
      <c r="G516" s="78">
        <f>D516*E516</f>
        <v>20000</v>
      </c>
      <c r="H516" s="298" t="s">
        <v>472</v>
      </c>
    </row>
    <row r="517" spans="1:8" x14ac:dyDescent="0.2">
      <c r="A517" s="141" t="s">
        <v>147</v>
      </c>
      <c r="B517" s="78">
        <v>2</v>
      </c>
      <c r="C517" s="78" t="s">
        <v>494</v>
      </c>
      <c r="D517" s="78">
        <v>6296</v>
      </c>
      <c r="E517" s="78">
        <v>2</v>
      </c>
      <c r="F517" s="78" t="s">
        <v>146</v>
      </c>
      <c r="G517" s="78">
        <f>D517*E517</f>
        <v>12592</v>
      </c>
      <c r="H517" s="298" t="s">
        <v>472</v>
      </c>
    </row>
    <row r="518" spans="1:8" x14ac:dyDescent="0.2">
      <c r="A518" s="141" t="s">
        <v>147</v>
      </c>
      <c r="B518" s="78">
        <v>3</v>
      </c>
      <c r="C518" s="78" t="s">
        <v>495</v>
      </c>
      <c r="D518" s="78">
        <v>2650</v>
      </c>
      <c r="E518" s="78">
        <v>2</v>
      </c>
      <c r="F518" s="78" t="s">
        <v>496</v>
      </c>
      <c r="G518" s="78">
        <f>D518*E518</f>
        <v>5300</v>
      </c>
      <c r="H518" s="298" t="s">
        <v>472</v>
      </c>
    </row>
    <row r="519" spans="1:8" x14ac:dyDescent="0.2">
      <c r="A519" s="141" t="s">
        <v>147</v>
      </c>
      <c r="B519" s="78">
        <v>4</v>
      </c>
      <c r="C519" s="78" t="s">
        <v>497</v>
      </c>
      <c r="D519" s="78">
        <v>3000</v>
      </c>
      <c r="E519" s="78">
        <v>2</v>
      </c>
      <c r="F519" s="78" t="s">
        <v>498</v>
      </c>
      <c r="G519" s="78">
        <f>D519*E519</f>
        <v>6000</v>
      </c>
      <c r="H519" s="298" t="s">
        <v>472</v>
      </c>
    </row>
    <row r="520" spans="1:8" x14ac:dyDescent="0.2">
      <c r="A520" s="141" t="s">
        <v>147</v>
      </c>
      <c r="B520" s="78">
        <v>5</v>
      </c>
      <c r="C520" s="78" t="s">
        <v>499</v>
      </c>
      <c r="D520" s="78">
        <v>300</v>
      </c>
      <c r="E520" s="78">
        <v>4</v>
      </c>
      <c r="F520" s="78" t="s">
        <v>200</v>
      </c>
      <c r="G520" s="78">
        <f>D520*E520</f>
        <v>1200</v>
      </c>
      <c r="H520" s="298" t="s">
        <v>472</v>
      </c>
    </row>
    <row r="521" spans="1:8" ht="13.5" thickBot="1" x14ac:dyDescent="0.25">
      <c r="A521" s="142" t="s">
        <v>342</v>
      </c>
      <c r="B521" s="169"/>
      <c r="C521" s="169"/>
      <c r="D521" s="169"/>
      <c r="E521" s="169"/>
      <c r="F521" s="169"/>
      <c r="G521" s="169">
        <f>SUM(G516:G520)</f>
        <v>45092</v>
      </c>
      <c r="H521" s="302"/>
    </row>
    <row r="522" spans="1:8" ht="13.5" thickBot="1" x14ac:dyDescent="0.25">
      <c r="A522" s="143"/>
      <c r="B522" s="143"/>
      <c r="C522" s="143"/>
      <c r="D522" s="143"/>
      <c r="E522" s="143"/>
      <c r="F522" s="143"/>
      <c r="G522" s="143"/>
      <c r="H522" s="145"/>
    </row>
    <row r="523" spans="1:8" ht="13.5" thickBot="1" x14ac:dyDescent="0.25">
      <c r="A523" s="146" t="s">
        <v>110</v>
      </c>
      <c r="B523" s="173"/>
      <c r="C523" s="173"/>
      <c r="D523" s="173"/>
      <c r="E523" s="173"/>
      <c r="F523" s="173"/>
      <c r="G523" s="204">
        <f>SUM(G521)</f>
        <v>45092</v>
      </c>
      <c r="H523" s="145"/>
    </row>
    <row r="524" spans="1:8" x14ac:dyDescent="0.2">
      <c r="A524" s="143"/>
      <c r="B524" s="143"/>
      <c r="C524" s="143"/>
      <c r="D524" s="143"/>
      <c r="E524" s="143"/>
      <c r="F524" s="143"/>
      <c r="G524" s="143"/>
      <c r="H524" s="145"/>
    </row>
    <row r="525" spans="1:8" x14ac:dyDescent="0.2">
      <c r="A525" s="143"/>
      <c r="B525" s="143"/>
      <c r="C525" s="143"/>
      <c r="D525" s="143"/>
      <c r="E525" s="143"/>
      <c r="F525" s="143"/>
      <c r="G525" s="143"/>
      <c r="H525" s="145"/>
    </row>
    <row r="526" spans="1:8" ht="14.5" thickBot="1" x14ac:dyDescent="0.25">
      <c r="A526" s="165" t="s">
        <v>500</v>
      </c>
      <c r="B526" s="145"/>
      <c r="C526" s="145"/>
      <c r="D526" s="145"/>
      <c r="E526" s="145"/>
      <c r="F526" s="145"/>
      <c r="G526" s="145"/>
      <c r="H526" s="145"/>
    </row>
    <row r="527" spans="1:8" x14ac:dyDescent="0.2">
      <c r="A527" s="140" t="s">
        <v>115</v>
      </c>
      <c r="B527" s="168" t="s">
        <v>116</v>
      </c>
      <c r="C527" s="168" t="s">
        <v>117</v>
      </c>
      <c r="D527" s="168" t="s">
        <v>118</v>
      </c>
      <c r="E527" s="168" t="s">
        <v>119</v>
      </c>
      <c r="F527" s="168" t="s">
        <v>120</v>
      </c>
      <c r="G527" s="168" t="s">
        <v>121</v>
      </c>
      <c r="H527" s="296" t="s">
        <v>122</v>
      </c>
    </row>
    <row r="528" spans="1:8" x14ac:dyDescent="0.2">
      <c r="A528" s="141" t="s">
        <v>182</v>
      </c>
      <c r="B528" s="78">
        <v>1</v>
      </c>
      <c r="C528" s="78" t="s">
        <v>501</v>
      </c>
      <c r="D528" s="78">
        <v>25000</v>
      </c>
      <c r="E528" s="78">
        <v>1</v>
      </c>
      <c r="F528" s="78" t="s">
        <v>128</v>
      </c>
      <c r="G528" s="78">
        <f>D528*E528</f>
        <v>25000</v>
      </c>
      <c r="H528" s="298" t="s">
        <v>472</v>
      </c>
    </row>
    <row r="529" spans="1:8" ht="13.5" thickBot="1" x14ac:dyDescent="0.25">
      <c r="A529" s="142" t="s">
        <v>414</v>
      </c>
      <c r="B529" s="169"/>
      <c r="C529" s="169"/>
      <c r="D529" s="169"/>
      <c r="E529" s="169"/>
      <c r="F529" s="169"/>
      <c r="G529" s="169">
        <f>SUM(G528:G528)</f>
        <v>25000</v>
      </c>
      <c r="H529" s="300"/>
    </row>
    <row r="530" spans="1:8" ht="13.5" thickBot="1" x14ac:dyDescent="0.25">
      <c r="A530" s="145"/>
      <c r="B530" s="145"/>
      <c r="C530" s="145"/>
      <c r="D530" s="145"/>
      <c r="E530" s="145"/>
      <c r="F530" s="145"/>
      <c r="G530" s="145"/>
      <c r="H530" s="145"/>
    </row>
    <row r="531" spans="1:8" ht="13.5" thickBot="1" x14ac:dyDescent="0.25">
      <c r="A531" s="146" t="s">
        <v>104</v>
      </c>
      <c r="B531" s="173"/>
      <c r="C531" s="173"/>
      <c r="D531" s="173"/>
      <c r="E531" s="173"/>
      <c r="F531" s="173"/>
      <c r="G531" s="204">
        <f>SUM(G529)</f>
        <v>25000</v>
      </c>
      <c r="H531" s="145"/>
    </row>
    <row r="532" spans="1:8" x14ac:dyDescent="0.2">
      <c r="A532" s="145"/>
      <c r="B532" s="145"/>
      <c r="C532" s="145"/>
      <c r="D532" s="145"/>
      <c r="E532" s="145"/>
      <c r="F532" s="145"/>
      <c r="G532" s="145"/>
      <c r="H532" s="145"/>
    </row>
    <row r="533" spans="1:8" ht="13.5" thickBot="1" x14ac:dyDescent="0.25">
      <c r="A533" s="145"/>
      <c r="B533" s="145"/>
      <c r="C533" s="145"/>
      <c r="D533" s="145"/>
      <c r="E533" s="145"/>
      <c r="F533" s="145"/>
      <c r="G533" s="145"/>
      <c r="H533" s="145"/>
    </row>
    <row r="534" spans="1:8" ht="14" thickTop="1" thickBot="1" x14ac:dyDescent="0.25">
      <c r="A534" s="166" t="s">
        <v>502</v>
      </c>
      <c r="B534" s="186"/>
      <c r="C534" s="186"/>
      <c r="D534" s="186"/>
      <c r="E534" s="186"/>
      <c r="F534" s="186"/>
      <c r="G534" s="216">
        <f>SUM(G321,G331,G347,G360,G367,G386,G402,G413,G434,G453,G460,G475,G491,G504,G512,G523,G531)</f>
        <v>1178174</v>
      </c>
      <c r="H534" s="145"/>
    </row>
    <row r="535" spans="1:8" ht="13.5" thickTop="1" x14ac:dyDescent="0.2">
      <c r="A535" s="145"/>
      <c r="B535" s="145"/>
      <c r="C535" s="145"/>
      <c r="D535" s="145"/>
      <c r="E535" s="145"/>
      <c r="F535" s="145"/>
      <c r="G535" s="145"/>
      <c r="H535" s="145"/>
    </row>
    <row r="536" spans="1:8" ht="13.5" thickBot="1" x14ac:dyDescent="0.25">
      <c r="A536" s="145"/>
      <c r="B536" s="145"/>
      <c r="C536" s="145"/>
      <c r="D536" s="145"/>
      <c r="E536" s="145"/>
      <c r="F536" s="145"/>
      <c r="G536" s="145"/>
      <c r="H536" s="145"/>
    </row>
    <row r="537" spans="1:8" s="343" customFormat="1" ht="14" thickTop="1" thickBot="1" x14ac:dyDescent="0.25">
      <c r="A537" s="167" t="s">
        <v>503</v>
      </c>
      <c r="B537" s="187"/>
      <c r="C537" s="187"/>
      <c r="D537" s="187"/>
      <c r="E537" s="187"/>
      <c r="F537" s="187"/>
      <c r="G537" s="217">
        <f>SUM(G20,G30,G82,G129,G145,G187,G232,G260,G307,G62,G534,G89)</f>
        <v>12439749.4</v>
      </c>
      <c r="H537" s="145"/>
    </row>
    <row r="538" spans="1:8" ht="13.5" thickTop="1" x14ac:dyDescent="0.2">
      <c r="A538" s="145"/>
      <c r="B538" s="145"/>
      <c r="C538" s="145"/>
      <c r="D538" s="145"/>
      <c r="E538" s="145"/>
      <c r="F538" s="145"/>
      <c r="G538" s="145"/>
      <c r="H538" s="145"/>
    </row>
    <row r="539" spans="1:8" x14ac:dyDescent="0.2">
      <c r="A539" s="218"/>
      <c r="B539" s="218"/>
      <c r="C539" s="218"/>
      <c r="D539" s="218"/>
      <c r="E539" s="218"/>
      <c r="F539" s="218"/>
      <c r="G539" s="218"/>
      <c r="H539" s="218"/>
    </row>
    <row r="540" spans="1:8" x14ac:dyDescent="0.2">
      <c r="A540" s="218"/>
      <c r="B540" s="218"/>
      <c r="C540" s="218"/>
      <c r="D540" s="218"/>
      <c r="E540" s="218"/>
      <c r="F540" s="218"/>
      <c r="G540" s="218"/>
      <c r="H540" s="218"/>
    </row>
    <row r="541" spans="1:8" x14ac:dyDescent="0.2">
      <c r="A541" s="218"/>
      <c r="B541" s="218"/>
      <c r="C541" s="218"/>
      <c r="D541" s="218"/>
      <c r="E541" s="218"/>
      <c r="F541" s="218"/>
      <c r="G541" s="218"/>
      <c r="H541" s="218"/>
    </row>
    <row r="542" spans="1:8" x14ac:dyDescent="0.2">
      <c r="A542" s="218"/>
      <c r="B542" s="218"/>
      <c r="C542" s="218"/>
      <c r="D542" s="218"/>
      <c r="E542" s="218"/>
      <c r="F542" s="218"/>
      <c r="G542" s="218"/>
      <c r="H542" s="218"/>
    </row>
    <row r="543" spans="1:8" x14ac:dyDescent="0.2">
      <c r="A543" s="218"/>
      <c r="B543" s="218"/>
      <c r="C543" s="218"/>
      <c r="D543" s="218"/>
      <c r="E543" s="218"/>
      <c r="F543" s="218"/>
      <c r="G543" s="218"/>
      <c r="H543" s="218"/>
    </row>
    <row r="544" spans="1:8" x14ac:dyDescent="0.2">
      <c r="A544" s="218"/>
      <c r="B544" s="218"/>
      <c r="C544" s="218"/>
      <c r="D544" s="218"/>
      <c r="E544" s="218"/>
      <c r="F544" s="218"/>
      <c r="G544" s="218"/>
      <c r="H544" s="218"/>
    </row>
    <row r="545" spans="1:8" x14ac:dyDescent="0.2">
      <c r="A545" s="218"/>
      <c r="B545" s="218"/>
      <c r="C545" s="218"/>
      <c r="D545" s="218"/>
      <c r="E545" s="218"/>
      <c r="F545" s="218"/>
      <c r="G545" s="218"/>
      <c r="H545" s="218"/>
    </row>
    <row r="546" spans="1:8" x14ac:dyDescent="0.2">
      <c r="A546" s="218"/>
      <c r="B546" s="218"/>
      <c r="C546" s="218"/>
      <c r="D546" s="218"/>
      <c r="E546" s="218"/>
      <c r="F546" s="218"/>
      <c r="G546" s="218"/>
      <c r="H546" s="218"/>
    </row>
    <row r="547" spans="1:8" x14ac:dyDescent="0.2">
      <c r="A547" s="218"/>
      <c r="B547" s="218"/>
      <c r="C547" s="218"/>
      <c r="D547" s="218"/>
      <c r="E547" s="218"/>
      <c r="F547" s="218"/>
      <c r="G547" s="218"/>
      <c r="H547" s="218"/>
    </row>
    <row r="548" spans="1:8" x14ac:dyDescent="0.2">
      <c r="A548" s="218"/>
      <c r="B548" s="218"/>
      <c r="C548" s="218"/>
      <c r="D548" s="218"/>
      <c r="E548" s="218"/>
      <c r="F548" s="218"/>
      <c r="G548" s="218"/>
      <c r="H548" s="218"/>
    </row>
    <row r="549" spans="1:8" x14ac:dyDescent="0.2">
      <c r="A549" s="218"/>
      <c r="B549" s="218"/>
      <c r="C549" s="218"/>
      <c r="D549" s="218"/>
      <c r="E549" s="218"/>
      <c r="F549" s="218"/>
      <c r="G549" s="218"/>
      <c r="H549" s="218"/>
    </row>
    <row r="550" spans="1:8" x14ac:dyDescent="0.2">
      <c r="A550" s="218"/>
      <c r="B550" s="218"/>
      <c r="C550" s="218"/>
      <c r="D550" s="218"/>
      <c r="E550" s="218"/>
      <c r="F550" s="218"/>
      <c r="G550" s="218"/>
      <c r="H550" s="218"/>
    </row>
    <row r="551" spans="1:8" x14ac:dyDescent="0.2">
      <c r="A551" s="218"/>
      <c r="B551" s="218"/>
      <c r="C551" s="218"/>
      <c r="D551" s="218"/>
      <c r="E551" s="218"/>
      <c r="F551" s="218"/>
      <c r="G551" s="218"/>
      <c r="H551" s="218"/>
    </row>
    <row r="552" spans="1:8" x14ac:dyDescent="0.2">
      <c r="A552" s="218"/>
      <c r="B552" s="218"/>
      <c r="C552" s="218"/>
      <c r="D552" s="218"/>
      <c r="E552" s="218"/>
      <c r="F552" s="218"/>
      <c r="G552" s="218"/>
      <c r="H552" s="218"/>
    </row>
    <row r="553" spans="1:8" x14ac:dyDescent="0.2">
      <c r="A553" s="219"/>
      <c r="B553" s="219"/>
      <c r="C553" s="219"/>
      <c r="D553" s="219"/>
      <c r="E553" s="219"/>
      <c r="F553" s="219"/>
      <c r="G553" s="219"/>
      <c r="H553" s="219"/>
    </row>
  </sheetData>
  <mergeCells count="5">
    <mergeCell ref="A234:B234"/>
    <mergeCell ref="A415:C415"/>
    <mergeCell ref="A436:C436"/>
    <mergeCell ref="A455:C455"/>
    <mergeCell ref="A32:C32"/>
  </mergeCells>
  <phoneticPr fontId="2"/>
  <pageMargins left="0.70866141732283461" right="0.70866141732283461" top="0.74803149606299213" bottom="0.74803149606299213" header="0.31496062992125984" footer="0.31496062992125984"/>
  <pageSetup paperSize="9" scale="50" fitToHeight="0" orientation="landscape" horizontalDpi="1200" verticalDpi="1200" r:id="rId1"/>
  <headerFooter>
    <oddHeader>&amp;L&amp;16 6.二次予算支出の部詳細</oddHeader>
  </headerFooter>
  <rowBreaks count="9" manualBreakCount="9">
    <brk id="63" max="7" man="1"/>
    <brk id="130" max="7" man="1"/>
    <brk id="188" max="7" man="1"/>
    <brk id="233" max="7" man="1"/>
    <brk id="261" max="7" man="1"/>
    <brk id="308" max="7" man="1"/>
    <brk id="368" max="7" man="1"/>
    <brk id="435" max="7" man="1"/>
    <brk id="492" max="7" man="1"/>
  </rowBreaks>
  <colBreaks count="1" manualBreakCount="1">
    <brk id="8"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5"/>
  <sheetViews>
    <sheetView view="pageLayout" zoomScale="70" zoomScaleNormal="100" zoomScalePageLayoutView="70" workbookViewId="0">
      <selection activeCell="G12" sqref="G12"/>
    </sheetView>
  </sheetViews>
  <sheetFormatPr defaultColWidth="8.90625" defaultRowHeight="13" x14ac:dyDescent="0.2"/>
  <cols>
    <col min="1" max="1" width="12" customWidth="1"/>
    <col min="2" max="2" width="5" bestFit="1" customWidth="1"/>
    <col min="3" max="3" width="21.26953125" bestFit="1" customWidth="1"/>
    <col min="4" max="4" width="17.90625" customWidth="1"/>
    <col min="5" max="5" width="16.6328125" customWidth="1"/>
    <col min="6" max="6" width="20" customWidth="1"/>
    <col min="7" max="7" width="65.90625" customWidth="1"/>
  </cols>
  <sheetData>
    <row r="1" spans="1:7" ht="16.5" x14ac:dyDescent="0.2">
      <c r="A1" s="1" t="s">
        <v>675</v>
      </c>
      <c r="D1" s="45" t="s">
        <v>504</v>
      </c>
    </row>
    <row r="2" spans="1:7" ht="14.5" thickBot="1" x14ac:dyDescent="0.25">
      <c r="A2" s="35" t="s">
        <v>18</v>
      </c>
    </row>
    <row r="3" spans="1:7" x14ac:dyDescent="0.2">
      <c r="A3" s="126" t="s">
        <v>13</v>
      </c>
      <c r="B3" s="127" t="s">
        <v>456</v>
      </c>
      <c r="C3" s="127" t="s">
        <v>457</v>
      </c>
      <c r="D3" s="128" t="s">
        <v>505</v>
      </c>
      <c r="E3" s="127" t="s">
        <v>506</v>
      </c>
      <c r="F3" s="127" t="s">
        <v>507</v>
      </c>
      <c r="G3" s="129" t="s">
        <v>462</v>
      </c>
    </row>
    <row r="4" spans="1:7" ht="13.5" thickBot="1" x14ac:dyDescent="0.25">
      <c r="A4" s="119" t="s">
        <v>49</v>
      </c>
      <c r="B4" s="122">
        <v>8</v>
      </c>
      <c r="C4" s="122" t="s">
        <v>49</v>
      </c>
      <c r="D4" s="137">
        <f>'1．二次予算クロス集計'!F30</f>
        <v>1515439</v>
      </c>
      <c r="E4" s="136">
        <f>'1．二次予算クロス集計'!F47</f>
        <v>1687375</v>
      </c>
      <c r="F4" s="131">
        <f>E4-D4</f>
        <v>171936</v>
      </c>
      <c r="G4" s="132" t="s">
        <v>508</v>
      </c>
    </row>
    <row r="6" spans="1:7" ht="14.5" thickBot="1" x14ac:dyDescent="0.25">
      <c r="A6" s="35" t="s">
        <v>350</v>
      </c>
    </row>
    <row r="7" spans="1:7" x14ac:dyDescent="0.2">
      <c r="A7" s="126" t="s">
        <v>13</v>
      </c>
      <c r="B7" s="127" t="s">
        <v>456</v>
      </c>
      <c r="C7" s="127" t="s">
        <v>457</v>
      </c>
      <c r="D7" s="128" t="s">
        <v>505</v>
      </c>
      <c r="E7" s="127" t="s">
        <v>506</v>
      </c>
      <c r="F7" s="127" t="s">
        <v>507</v>
      </c>
      <c r="G7" s="129" t="s">
        <v>462</v>
      </c>
    </row>
    <row r="8" spans="1:7" ht="13.5" thickBot="1" x14ac:dyDescent="0.25">
      <c r="A8" s="119" t="s">
        <v>44</v>
      </c>
      <c r="B8" s="122">
        <v>17</v>
      </c>
      <c r="C8" s="122" t="s">
        <v>509</v>
      </c>
      <c r="D8" s="130">
        <f>'6．二次予算支出の部詳細'!G287</f>
        <v>576000</v>
      </c>
      <c r="E8" s="130">
        <v>403200</v>
      </c>
      <c r="F8" s="131">
        <f>E8-D8</f>
        <v>-172800</v>
      </c>
      <c r="G8" s="132" t="s">
        <v>510</v>
      </c>
    </row>
    <row r="9" spans="1:7" x14ac:dyDescent="0.2">
      <c r="D9" s="83"/>
      <c r="E9" s="83"/>
      <c r="F9" s="84"/>
    </row>
    <row r="10" spans="1:7" ht="14.5" thickBot="1" x14ac:dyDescent="0.25">
      <c r="A10" s="23" t="s">
        <v>511</v>
      </c>
      <c r="D10" s="83"/>
      <c r="E10" s="83"/>
      <c r="F10" s="84"/>
    </row>
    <row r="11" spans="1:7" x14ac:dyDescent="0.2">
      <c r="A11" s="126" t="s">
        <v>13</v>
      </c>
      <c r="B11" s="127" t="s">
        <v>456</v>
      </c>
      <c r="C11" s="127" t="s">
        <v>457</v>
      </c>
      <c r="D11" s="128" t="s">
        <v>505</v>
      </c>
      <c r="E11" s="127" t="s">
        <v>506</v>
      </c>
      <c r="F11" s="127" t="s">
        <v>507</v>
      </c>
      <c r="G11" s="129" t="s">
        <v>462</v>
      </c>
    </row>
    <row r="12" spans="1:7" ht="13.5" thickBot="1" x14ac:dyDescent="0.25">
      <c r="A12" s="119" t="s">
        <v>147</v>
      </c>
      <c r="B12" s="122"/>
      <c r="C12" s="122" t="s">
        <v>512</v>
      </c>
      <c r="D12" s="130">
        <v>0</v>
      </c>
      <c r="E12" s="130">
        <v>1080</v>
      </c>
      <c r="F12" s="131">
        <f>E12-D12</f>
        <v>1080</v>
      </c>
      <c r="G12" s="132" t="s">
        <v>821</v>
      </c>
    </row>
    <row r="14" spans="1:7" ht="16.5" x14ac:dyDescent="0.2">
      <c r="A14" s="1" t="s">
        <v>676</v>
      </c>
      <c r="D14" s="91" t="s">
        <v>513</v>
      </c>
    </row>
    <row r="15" spans="1:7" ht="14.5" thickBot="1" x14ac:dyDescent="0.25">
      <c r="A15" s="35" t="s">
        <v>139</v>
      </c>
    </row>
    <row r="16" spans="1:7" x14ac:dyDescent="0.2">
      <c r="A16" s="126" t="s">
        <v>13</v>
      </c>
      <c r="B16" s="127" t="s">
        <v>456</v>
      </c>
      <c r="C16" s="127" t="s">
        <v>457</v>
      </c>
      <c r="D16" s="128" t="s">
        <v>505</v>
      </c>
      <c r="E16" s="127" t="s">
        <v>514</v>
      </c>
      <c r="F16" s="127" t="s">
        <v>515</v>
      </c>
      <c r="G16" s="129" t="s">
        <v>462</v>
      </c>
    </row>
    <row r="17" spans="1:7" ht="13.5" thickBot="1" x14ac:dyDescent="0.25">
      <c r="A17" s="119" t="s">
        <v>123</v>
      </c>
      <c r="B17" s="122">
        <v>1</v>
      </c>
      <c r="C17" s="122" t="s">
        <v>143</v>
      </c>
      <c r="D17" s="120">
        <f>'6．二次予算支出の部詳細'!G27</f>
        <v>1200</v>
      </c>
      <c r="E17" s="122">
        <v>0</v>
      </c>
      <c r="F17" s="133">
        <f>E17-D17</f>
        <v>-1200</v>
      </c>
      <c r="G17" s="125" t="s">
        <v>516</v>
      </c>
    </row>
    <row r="18" spans="1:7" ht="16.5" x14ac:dyDescent="0.2">
      <c r="A18" s="1"/>
    </row>
    <row r="19" spans="1:7" ht="14.5" thickBot="1" x14ac:dyDescent="0.25">
      <c r="A19" s="35" t="s">
        <v>18</v>
      </c>
    </row>
    <row r="20" spans="1:7" x14ac:dyDescent="0.2">
      <c r="A20" s="126" t="s">
        <v>13</v>
      </c>
      <c r="B20" s="127" t="s">
        <v>456</v>
      </c>
      <c r="C20" s="127" t="s">
        <v>457</v>
      </c>
      <c r="D20" s="128" t="s">
        <v>505</v>
      </c>
      <c r="E20" s="127" t="s">
        <v>514</v>
      </c>
      <c r="F20" s="127" t="s">
        <v>515</v>
      </c>
      <c r="G20" s="129" t="s">
        <v>462</v>
      </c>
    </row>
    <row r="21" spans="1:7" ht="13.5" thickBot="1" x14ac:dyDescent="0.25">
      <c r="A21" s="119" t="s">
        <v>49</v>
      </c>
      <c r="B21" s="122">
        <v>8</v>
      </c>
      <c r="C21" s="122" t="s">
        <v>49</v>
      </c>
      <c r="D21" s="137">
        <f>'1．二次予算クロス集計'!F30</f>
        <v>1515439</v>
      </c>
      <c r="E21" s="136">
        <f>'1．二次予算クロス集計'!F64</f>
        <v>1804855</v>
      </c>
      <c r="F21" s="131">
        <f>E21-D21</f>
        <v>289416</v>
      </c>
      <c r="G21" s="132" t="s">
        <v>517</v>
      </c>
    </row>
    <row r="23" spans="1:7" ht="14.5" thickBot="1" x14ac:dyDescent="0.25">
      <c r="A23" s="35" t="s">
        <v>350</v>
      </c>
    </row>
    <row r="24" spans="1:7" x14ac:dyDescent="0.2">
      <c r="A24" s="126" t="s">
        <v>13</v>
      </c>
      <c r="B24" s="127" t="s">
        <v>456</v>
      </c>
      <c r="C24" s="127" t="s">
        <v>457</v>
      </c>
      <c r="D24" s="128" t="s">
        <v>505</v>
      </c>
      <c r="E24" s="127" t="s">
        <v>514</v>
      </c>
      <c r="F24" s="127" t="s">
        <v>515</v>
      </c>
      <c r="G24" s="129" t="s">
        <v>462</v>
      </c>
    </row>
    <row r="25" spans="1:7" ht="13.5" thickBot="1" x14ac:dyDescent="0.25">
      <c r="A25" s="119" t="s">
        <v>44</v>
      </c>
      <c r="B25" s="122">
        <v>17</v>
      </c>
      <c r="C25" s="122" t="s">
        <v>509</v>
      </c>
      <c r="D25" s="130">
        <f>'6．二次予算支出の部詳細'!G287</f>
        <v>576000</v>
      </c>
      <c r="E25" s="134">
        <v>288000</v>
      </c>
      <c r="F25" s="135">
        <f>E25-D25</f>
        <v>-288000</v>
      </c>
      <c r="G25" s="132" t="s">
        <v>518</v>
      </c>
    </row>
  </sheetData>
  <phoneticPr fontId="2"/>
  <pageMargins left="0.70866141732283472" right="0.70866141732283472" top="0.74803149606299213" bottom="0.74803149606299213" header="0.31496062992125984" footer="0.31496062992125984"/>
  <pageSetup paperSize="9" scale="83" fitToHeight="0" orientation="landscape" r:id="rId1"/>
  <headerFooter>
    <oddHeader>&amp;L&amp;16 7.変更点一覧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表紙</vt:lpstr>
      <vt:lpstr>目次</vt:lpstr>
      <vt:lpstr>1．二次予算クロス集計</vt:lpstr>
      <vt:lpstr>2．前年度決算クロス集計</vt:lpstr>
      <vt:lpstr>3．前年度決算との比較</vt:lpstr>
      <vt:lpstr>4.一次予算との比較</vt:lpstr>
      <vt:lpstr>5．二次予算収入の部詳細</vt:lpstr>
      <vt:lpstr>6．二次予算支出の部詳細</vt:lpstr>
      <vt:lpstr>7．変更点一覧</vt:lpstr>
      <vt:lpstr>'3．前年度決算との比較'!Print_Area</vt:lpstr>
      <vt:lpstr>'6．二次予算支出の部詳細'!Print_Area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ayuha</dc:creator>
  <cp:keywords/>
  <dc:description/>
  <cp:lastModifiedBy>全代会</cp:lastModifiedBy>
  <cp:revision/>
  <cp:lastPrinted>2019-09-24T07:11:29Z</cp:lastPrinted>
  <dcterms:created xsi:type="dcterms:W3CDTF">2017-09-06T05:24:15Z</dcterms:created>
  <dcterms:modified xsi:type="dcterms:W3CDTF">2019-10-08T09:25:57Z</dcterms:modified>
  <cp:category/>
  <cp:contentStatus/>
</cp:coreProperties>
</file>