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19"/>
  <workbookPr defaultThemeVersion="166925"/>
  <mc:AlternateContent xmlns:mc="http://schemas.openxmlformats.org/markup-compatibility/2006">
    <mc:Choice Requires="x15">
      <x15ac:absPath xmlns:x15ac="http://schemas.microsoft.com/office/spreadsheetml/2010/11/ac" url="https://o365tsukuba.sharepoint.com/sites/Z/Shared Documents/10-総務/"/>
    </mc:Choice>
  </mc:AlternateContent>
  <xr:revisionPtr revIDLastSave="5" documentId="13_ncr:1_{85BAA7A4-E7F8-47BD-9A2B-9CA0CED99FBE}" xr6:coauthVersionLast="47" xr6:coauthVersionMax="47" xr10:uidLastSave="{672C21DD-F7DF-43DF-BFAE-E63D0C39E148}"/>
  <bookViews>
    <workbookView xWindow="-120" yWindow="-120" windowWidth="23280" windowHeight="14880" firstSheet="2" activeTab="2" xr2:uid="{1C8BA5E6-621C-4594-8F52-E07A4ABB1A11}"/>
  </bookViews>
  <sheets>
    <sheet name="表紙" sheetId="15" r:id="rId1"/>
    <sheet name="目次" sheetId="26" r:id="rId2"/>
    <sheet name="1.クロス集計" sheetId="17" r:id="rId3"/>
    <sheet name="2.予算との比較" sheetId="25" r:id="rId4"/>
    <sheet name="3.収入詳細" sheetId="24" r:id="rId5"/>
    <sheet name="4.支出詳細" sheetId="23" r:id="rId6"/>
    <sheet name="資料1" sheetId="27" r:id="rId7"/>
    <sheet name="資料2" sheetId="2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7" l="1"/>
  <c r="D14" i="17"/>
  <c r="B33" i="25"/>
  <c r="B14" i="25"/>
  <c r="D68" i="23"/>
  <c r="D104" i="23"/>
  <c r="D138" i="23"/>
  <c r="D96" i="23"/>
  <c r="D300" i="23"/>
  <c r="D482" i="23"/>
  <c r="D13" i="17"/>
  <c r="M13" i="17" s="1"/>
  <c r="R89" i="24"/>
  <c r="D92" i="23"/>
  <c r="G5" i="17"/>
  <c r="D5" i="17"/>
  <c r="D16" i="24"/>
  <c r="D15" i="24"/>
  <c r="D12" i="24"/>
  <c r="D140" i="23" l="1"/>
  <c r="M21" i="17"/>
  <c r="F21" i="17"/>
  <c r="C14" i="17"/>
  <c r="E14" i="17"/>
  <c r="H14" i="17"/>
  <c r="I14" i="17"/>
  <c r="J14" i="17"/>
  <c r="K14" i="17"/>
  <c r="L14" i="17"/>
  <c r="B14" i="17"/>
  <c r="D72" i="23"/>
  <c r="D78" i="23" s="1"/>
  <c r="D175" i="23"/>
  <c r="D306" i="23"/>
  <c r="D165" i="23" l="1"/>
  <c r="Q15" i="24"/>
  <c r="F11" i="17" s="1"/>
  <c r="F14" i="17" s="1"/>
  <c r="Q18" i="24" l="1"/>
  <c r="C15" i="25"/>
  <c r="D14" i="25"/>
  <c r="I85" i="24" l="1"/>
  <c r="D76" i="23" l="1"/>
  <c r="D42" i="23"/>
  <c r="D30" i="17" l="1"/>
  <c r="D62" i="24"/>
  <c r="D131" i="23"/>
  <c r="D377" i="23" l="1"/>
  <c r="D370" i="23"/>
  <c r="L27" i="17" s="1"/>
  <c r="D192" i="23"/>
  <c r="D335" i="23"/>
  <c r="D425" i="23"/>
  <c r="D492" i="23"/>
  <c r="C7" i="28" l="1"/>
  <c r="D381" i="23"/>
  <c r="L28" i="17" s="1"/>
  <c r="G28" i="17"/>
  <c r="F28" i="17"/>
  <c r="D28" i="17"/>
  <c r="C33" i="25"/>
  <c r="D31" i="17" l="1"/>
  <c r="M7" i="17"/>
  <c r="M9" i="17"/>
  <c r="M10" i="17"/>
  <c r="M11" i="17"/>
  <c r="B12" i="25" s="1"/>
  <c r="M12" i="17"/>
  <c r="D6" i="17"/>
  <c r="M30" i="17"/>
  <c r="D399" i="23"/>
  <c r="D30" i="23"/>
  <c r="C29" i="17" s="1"/>
  <c r="I7" i="24"/>
  <c r="I55" i="24"/>
  <c r="I5" i="24" s="1"/>
  <c r="I65" i="24"/>
  <c r="I6" i="24" s="1"/>
  <c r="B31" i="25" l="1"/>
  <c r="D31" i="25" s="1"/>
  <c r="B5" i="25"/>
  <c r="I9" i="24"/>
  <c r="E22" i="27"/>
  <c r="E21" i="27"/>
  <c r="E20" i="27"/>
  <c r="E19" i="27"/>
  <c r="E23" i="27" s="1"/>
  <c r="D517" i="23"/>
  <c r="D474" i="23"/>
  <c r="D436" i="23"/>
  <c r="D429" i="23"/>
  <c r="D403" i="23"/>
  <c r="L20" i="17" s="1"/>
  <c r="D339" i="23"/>
  <c r="D283" i="23"/>
  <c r="D245" i="23"/>
  <c r="D241" i="23"/>
  <c r="J27" i="17" s="1"/>
  <c r="D210" i="23"/>
  <c r="I20" i="17" s="1"/>
  <c r="D196" i="23"/>
  <c r="H28" i="17" s="1"/>
  <c r="M28" i="17" s="1"/>
  <c r="B29" i="25" s="1"/>
  <c r="D29" i="25" s="1"/>
  <c r="D149" i="23"/>
  <c r="G21" i="17" s="1"/>
  <c r="D145" i="23"/>
  <c r="D108" i="23"/>
  <c r="F24" i="17" s="1"/>
  <c r="D83" i="23"/>
  <c r="D18" i="23"/>
  <c r="B23" i="17" s="1"/>
  <c r="G8" i="17" l="1"/>
  <c r="G20" i="17"/>
  <c r="M27" i="17"/>
  <c r="F20" i="17"/>
  <c r="D229" i="23"/>
  <c r="D54" i="23"/>
  <c r="D29" i="17" s="1"/>
  <c r="D177" i="23"/>
  <c r="F29" i="17"/>
  <c r="D188" i="23"/>
  <c r="D470" i="23"/>
  <c r="D13" i="23"/>
  <c r="D352" i="23"/>
  <c r="K29" i="17" s="1"/>
  <c r="D361" i="23"/>
  <c r="L21" i="17" s="1"/>
  <c r="D510" i="23"/>
  <c r="D512" i="23" s="1"/>
  <c r="D46" i="23"/>
  <c r="D314" i="23"/>
  <c r="K19" i="17" s="1"/>
  <c r="D487" i="23"/>
  <c r="D288" i="23"/>
  <c r="J21" i="17" s="1"/>
  <c r="D408" i="23"/>
  <c r="D206" i="23"/>
  <c r="D59" i="23"/>
  <c r="D346" i="23"/>
  <c r="K22" i="17"/>
  <c r="D366" i="23"/>
  <c r="D26" i="23"/>
  <c r="D237" i="23"/>
  <c r="D116" i="23"/>
  <c r="F25" i="17" s="1"/>
  <c r="M25" i="17" s="1"/>
  <c r="B26" i="25" s="1"/>
  <c r="D279" i="23"/>
  <c r="J22" i="17"/>
  <c r="D448" i="23"/>
  <c r="D502" i="23"/>
  <c r="D504" i="23" s="1"/>
  <c r="J29" i="17"/>
  <c r="M8" i="17" l="1"/>
  <c r="B9" i="25" s="1"/>
  <c r="G14" i="17"/>
  <c r="D308" i="23"/>
  <c r="D26" i="17"/>
  <c r="M26" i="17" s="1"/>
  <c r="B27" i="25" s="1"/>
  <c r="D27" i="25" s="1"/>
  <c r="L24" i="17"/>
  <c r="D494" i="23"/>
  <c r="D383" i="23"/>
  <c r="J20" i="17"/>
  <c r="L29" i="17"/>
  <c r="D354" i="23"/>
  <c r="D19" i="17"/>
  <c r="B22" i="25"/>
  <c r="J19" i="17"/>
  <c r="L22" i="17"/>
  <c r="L32" i="17" s="1"/>
  <c r="L19" i="17"/>
  <c r="K24" i="17"/>
  <c r="G29" i="17"/>
  <c r="D20" i="23"/>
  <c r="B19" i="17"/>
  <c r="D198" i="23"/>
  <c r="H19" i="17"/>
  <c r="D212" i="23"/>
  <c r="I19" i="17"/>
  <c r="D32" i="23"/>
  <c r="C22" i="17"/>
  <c r="C32" i="17" s="1"/>
  <c r="D431" i="23"/>
  <c r="M24" i="17" l="1"/>
  <c r="B25" i="25" s="1"/>
  <c r="M29" i="17"/>
  <c r="B30" i="25" s="1"/>
  <c r="J32" i="17"/>
  <c r="E32" i="17"/>
  <c r="K32" i="17"/>
  <c r="D26" i="25"/>
  <c r="D13" i="25" l="1"/>
  <c r="D12" i="25"/>
  <c r="D11" i="25"/>
  <c r="D10" i="25"/>
  <c r="D8" i="25"/>
  <c r="D5" i="25" l="1"/>
  <c r="D9" i="25" l="1"/>
  <c r="B28" i="25" l="1"/>
  <c r="D28" i="25" s="1"/>
  <c r="D30" i="25" l="1"/>
  <c r="G32" i="17" l="1"/>
  <c r="M20" i="17"/>
  <c r="I32" i="17"/>
  <c r="B22" i="17"/>
  <c r="D22" i="25" l="1"/>
  <c r="B21" i="25"/>
  <c r="M22" i="17"/>
  <c r="B23" i="25" s="1"/>
  <c r="D23" i="25" s="1"/>
  <c r="M19" i="17"/>
  <c r="B20" i="25" s="1"/>
  <c r="B32" i="17"/>
  <c r="M6" i="17"/>
  <c r="B7" i="25" s="1"/>
  <c r="D7" i="25" s="1"/>
  <c r="M5" i="17"/>
  <c r="B6" i="25" s="1"/>
  <c r="B15" i="25" l="1"/>
  <c r="D15" i="25" s="1"/>
  <c r="D6" i="25"/>
  <c r="D20" i="25"/>
  <c r="M4" i="17"/>
  <c r="M14" i="17" s="1"/>
  <c r="F23" i="17" l="1"/>
  <c r="H32" i="17"/>
  <c r="M23" i="17" l="1"/>
  <c r="F32" i="17"/>
  <c r="D25" i="25"/>
  <c r="B24" i="25"/>
  <c r="D21" i="25"/>
  <c r="D24" i="25" l="1"/>
  <c r="D524" i="23"/>
  <c r="D526" i="23" s="1"/>
  <c r="D32" i="17" l="1"/>
  <c r="M32" i="17" s="1"/>
  <c r="M31" i="17"/>
  <c r="B32" i="25" s="1"/>
  <c r="D32" i="25" l="1"/>
  <c r="D33"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tc={23C79C60-27E0-4D54-9829-63320963E12B}</author>
  </authors>
  <commentList>
    <comment ref="I29" authorId="0" shapeId="0" xr:uid="{23C79C60-27E0-4D54-9829-63320963E12B}">
      <text>
        <t>[Threaded comment]
Your version of Excel allows you to read this threaded comment; however, any edits to it will get removed if the file is opened in a newer version of Excel. Learn more: https://go.microsoft.com/fwlink/?linkid=870924
Comment:
    【リマインド】日付を更新してください。</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tc={E74EE168-556E-4727-8D7B-80CAC18858B1}</author>
  </authors>
  <commentList>
    <comment ref="A13" authorId="0" shapeId="0" xr:uid="{E74EE168-556E-4727-8D7B-80CAC18858B1}">
      <text>
        <t>[Threaded comment]
Your version of Excel allows you to read this threaded comment; however, any edits to it will get removed if the file is opened in a newer version of Excel. Learn more: https://go.microsoft.com/fwlink/?linkid=870924
Comment:
    「資料１」「資料2」を追加してください。</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tc={2AC3C5B0-E618-4242-B54B-97746D20EC00}</author>
    <author>tc={F3362A5C-5F75-4FC1-BAEC-153CF780C187}</author>
  </authors>
  <commentList>
    <comment ref="A4" authorId="0" shapeId="0" xr:uid="{2AC3C5B0-E618-4242-B54B-97746D20EC00}">
      <text>
        <t>[Threaded comment]
Your version of Excel allows you to read this threaded comment; however, any edits to it will get removed if the file is opened in a newer version of Excel. Learn more: https://go.microsoft.com/fwlink/?linkid=870924
Comment:
    「前期繰越金」に修正してください。</t>
      </text>
    </comment>
    <comment ref="A8" authorId="1" shapeId="0" xr:uid="{F3362A5C-5F75-4FC1-BAEC-153CF780C187}">
      <text>
        <t>[Threaded comment]
Your version of Excel allows you to read this threaded comment; however, any edits to it will get removed if the file is opened in a newer version of Excel. Learn more: https://go.microsoft.com/fwlink/?linkid=870924
Comment:
    左の枠が切れています。修正してください。</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tc={0A6FA787-7EDD-4EB9-908D-B26FBD1C47A5}</author>
    <author>tc={BE9AB53E-5212-4CB6-8989-2AA4AE140CCD}</author>
    <author>tc={347E1BB4-E827-49E1-86C5-C3970CE7332D}</author>
    <author>tc={EB23E34E-4DAA-44DB-8861-62095E8FF0B0}</author>
    <author>tc={9F25A2BD-2943-427F-88A0-386E7DFF3C5F}</author>
    <author>tc={AFADBDA9-04D4-49B9-A182-ECAB02580D77}</author>
    <author>tc={632D1EE8-0548-455E-927D-537EA8CF3B6C}</author>
    <author>tc={92916485-61DB-4CAC-9706-63D42902C0A2}</author>
    <author>tc={D8897B36-1C7E-422E-BAB1-2044176BC1D5}</author>
    <author>tc={B5B5994D-2891-4476-83BC-A00A0A2459AF}</author>
    <author>tc={EFD6B5AC-7904-4255-B2C0-B32101A27069}</author>
    <author>tc={77A00F0B-1615-4699-AFA6-982BCB852C6A}</author>
    <author>tc={6B5F238E-FBA8-46A5-82EC-628C3B4D248C}</author>
    <author>tc={CB99D5E2-1A71-47AF-BED7-19A2A7C8FCF1}</author>
    <author>tc={970AA228-3D1E-4B8F-8BD5-39E48D5554DE}</author>
    <author>tc={00BD478E-5A46-4761-8DFC-679385E302AD}</author>
    <author>tc={48863EB6-3154-4788-BDD1-9042104D5792}</author>
  </authors>
  <commentList>
    <comment ref="A1" authorId="0" shapeId="0" xr:uid="{0A6FA787-7EDD-4EB9-908D-B26FBD1C47A5}">
      <text>
        <t>[Threaded comment]
Your version of Excel allows you to read this threaded comment; however, any edits to it will get removed if the file is opened in a newer version of Excel. Learn more: https://go.microsoft.com/fwlink/?linkid=870924
Comment:
    「予算との比較」に修正してください。</t>
      </text>
    </comment>
    <comment ref="A12" authorId="1" shapeId="0" xr:uid="{BE9AB53E-5212-4CB6-8989-2AA4AE140CCD}">
      <text>
        <t>[Threaded comment]
Your version of Excel allows you to read this threaded comment; however, any edits to it will get removed if the file is opened in a newer version of Excel. Learn more: https://go.microsoft.com/fwlink/?linkid=870924
Comment:
    A31と併せて名称をシート3と統一してください。
Reply:
    収入の部、支出の部ともに「1、クロス集計」と科目名・記載順を統一してくだい。</t>
      </text>
    </comment>
    <comment ref="A18" authorId="2" shapeId="0" xr:uid="{347E1BB4-E827-49E1-86C5-C3970CE7332D}">
      <text>
        <t>[Threaded comment]
Your version of Excel allows you to read this threaded comment; however, any edits to it will get removed if the file is opened in a newer version of Excel. Learn more: https://go.microsoft.com/fwlink/?linkid=870924
Comment:
    頭に挿入されている半角スペースを削除してください</t>
      </text>
    </comment>
    <comment ref="A27" authorId="3" shapeId="0" xr:uid="{EB23E34E-4DAA-44DB-8861-62095E8FF0B0}">
      <text>
        <t>[Threaded comment]
Your version of Excel allows you to read this threaded comment; however, any edits to it will get removed if the file is opened in a newer version of Excel. Learn more: https://go.microsoft.com/fwlink/?linkid=870924
Comment:
    クロス集計に合わせて「企画団体物品支給費」が正しい表記かと思います。修正してください。</t>
      </text>
    </comment>
    <comment ref="C31" authorId="4" shapeId="0" xr:uid="{9F25A2BD-2943-427F-88A0-386E7DFF3C5F}">
      <text>
        <t>[Threaded comment]
Your version of Excel allows you to read this threaded comment; however, any edits to it will get removed if the file is opened in a newer version of Excel. Learn more: https://go.microsoft.com/fwlink/?linkid=870924
Comment:
    「0」を記載してください。</t>
      </text>
    </comment>
    <comment ref="D32" authorId="5" shapeId="0" xr:uid="{AFADBDA9-04D4-49B9-A182-ECAB02580D77}">
      <text>
        <t>[Threaded comment]
Your version of Excel allows you to read this threaded comment; however, any edits to it will get removed if the file is opened in a newer version of Excel. Learn more: https://go.microsoft.com/fwlink/?linkid=870924
Comment:
    式が間違っています。
正しくは「=B15-C15」</t>
      </text>
    </comment>
    <comment ref="A36" authorId="6" shapeId="0" xr:uid="{632D1EE8-0548-455E-927D-537EA8CF3B6C}">
      <text>
        <t>[Threaded comment]
Your version of Excel allows you to read this threaded comment; however, any edits to it will get removed if the file is opened in a newer version of Excel. Learn more: https://go.microsoft.com/fwlink/?linkid=870924
Comment:
    2.1収入の部に「収入の部比較詳細」の表を記載するのはいかがでしょうか。
収入、支出がそれぞれでまとまり、より見やすくなるかと思われます。</t>
      </text>
    </comment>
    <comment ref="A37" authorId="7" shapeId="0" xr:uid="{92916485-61DB-4CAC-9706-63D42902C0A2}">
      <text>
        <t>[Threaded comment]
Your version of Excel allows you to read this threaded comment; however, any edits to it will get removed if the file is opened in a newer version of Excel. Learn more: https://go.microsoft.com/fwlink/?linkid=870924
Comment:
    A37/38・47/48を上記表中の項目名と統一してください。
また、支出の部比較詳細に「雑損」の項目を追加してください。</t>
      </text>
    </comment>
    <comment ref="B39" authorId="8" shapeId="0" xr:uid="{D8897B36-1C7E-422E-BAB1-2044176BC1D5}">
      <text>
        <t>[Threaded comment]
Your version of Excel allows you to read this threaded comment; however, any edits to it will get removed if the file is opened in a newer version of Excel. Learn more: https://go.microsoft.com/fwlink/?linkid=870924
Comment:
    「大幅に増額」に修正してください。</t>
      </text>
    </comment>
    <comment ref="B67" authorId="9" shapeId="0" xr:uid="{B5B5994D-2891-4476-83BC-A00A0A2459AF}">
      <text>
        <t>[Threaded comment]
Your version of Excel allows you to read this threaded comment; however, any edits to it will get removed if the file is opened in a newer version of Excel. Learn more: https://go.microsoft.com/fwlink/?linkid=870924
Comment:
    「大幅に減額」に修正してください。</t>
      </text>
    </comment>
    <comment ref="B69" authorId="10" shapeId="0" xr:uid="{EFD6B5AC-7904-4255-B2C0-B32101A27069}">
      <text>
        <t>[Threaded comment]
Your version of Excel allows you to read this threaded comment; however, any edits to it will get removed if the file is opened in a newer version of Excel. Learn more: https://go.microsoft.com/fwlink/?linkid=870924
Comment:
    「減額」に修正してください。</t>
      </text>
    </comment>
    <comment ref="A75" authorId="11" shapeId="0" xr:uid="{77A00F0B-1615-4699-AFA6-982BCB852C6A}">
      <text>
        <t>[Threaded comment]
Your version of Excel allows you to read this threaded comment; however, any edits to it will get removed if the file is opened in a newer version of Excel. Learn more: https://go.microsoft.com/fwlink/?linkid=870924
Comment:
    広告宣伝費についての記述を追記してください。</t>
      </text>
    </comment>
    <comment ref="B75" authorId="12" shapeId="0" xr:uid="{6B5F238E-FBA8-46A5-82EC-628C3B4D248C}">
      <text>
        <t>[Threaded comment]
Your version of Excel allows you to read this threaded comment; however, any edits to it will get removed if the file is opened in a newer version of Excel. Learn more: https://go.microsoft.com/fwlink/?linkid=870924
Comment:
    「大幅に減額」に修正してください。</t>
      </text>
    </comment>
    <comment ref="A77" authorId="13" shapeId="0" xr:uid="{CB99D5E2-1A71-47AF-BED7-19A2A7C8FCF1}">
      <text>
        <t>[Threaded comment]
Your version of Excel allows you to read this threaded comment; however, any edits to it will get removed if the file is opened in a newer version of Excel. Learn more: https://go.microsoft.com/fwlink/?linkid=870924
Comment:
    枠線が切れています。修正してください。</t>
      </text>
    </comment>
    <comment ref="B83" authorId="14" shapeId="0" xr:uid="{970AA228-3D1E-4B8F-8BD5-39E48D5554DE}">
      <text>
        <t>[Threaded comment]
Your version of Excel allows you to read this threaded comment; however, any edits to it will get removed if the file is opened in a newer version of Excel. Learn more: https://go.microsoft.com/fwlink/?linkid=870924
Comment:
    「大幅に増額」に修正してください。</t>
      </text>
    </comment>
    <comment ref="A86" authorId="15" shapeId="0" xr:uid="{00BD478E-5A46-4761-8DFC-679385E302AD}">
      <text>
        <t>[Threaded comment]
Your version of Excel allows you to read this threaded comment; however, any edits to it will get removed if the file is opened in a newer version of Excel. Learn more: https://go.microsoft.com/fwlink/?linkid=870924
Comment:
    勘定科目の見直しによる金額のずれがあることを断る一文を追加。
「なお、二次予算案から勘定科目の見直しを行ったため、支出の追加・削除にかかわらない金額の変更を含む。」</t>
      </text>
    </comment>
    <comment ref="A87" authorId="16" shapeId="0" xr:uid="{48863EB6-3154-4788-BDD1-9042104D5792}">
      <text>
        <t>[Threaded comment]
Your version of Excel allows you to read this threaded comment; however, any edits to it will get removed if the file is opened in a newer version of Excel. Learn more: https://go.microsoft.com/fwlink/?linkid=870924
Comment:
    フォントサイズを10に変更してください。</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tc={91CCFAA7-3723-4415-B986-8078FA31D97D}</author>
    <author>tc={91BA1D0F-B079-459A-9D24-7F3685B69454}</author>
    <author>tc={B8E7F7CF-472E-4C66-AD94-51BC0CCB2871}</author>
    <author>tc={421DDE7A-6D6A-472A-9449-BD8AB14E59E7}</author>
    <author>tc={0118662F-D261-41A2-8370-7CA73934DDC8}</author>
    <author>tc={8CDCF029-DDF3-4DA0-A213-79C66B783A77}</author>
    <author>tc={D79C94D5-5851-4363-849D-392606DF38ED}</author>
    <author>tc={6367ACE2-B609-4C4B-8903-60EE169369FC}</author>
  </authors>
  <commentList>
    <comment ref="B3" authorId="0" shapeId="0" xr:uid="{91CCFAA7-3723-4415-B986-8078FA31D97D}">
      <text>
        <t>[Threaded comment]
Your version of Excel allows you to read this threaded comment; however, any edits to it will get removed if the file is opened in a newer version of Excel. Learn more: https://go.microsoft.com/fwlink/?linkid=870924
Comment:
    【リマインド】
「前期繰越金」に修正してください。
あわせてC4も「前期繰越金」としてください。
Reply:
    再度確認・修正ください。</t>
      </text>
    </comment>
    <comment ref="D19" authorId="1" shapeId="0" xr:uid="{91BA1D0F-B079-459A-9D24-7F3685B69454}">
      <text>
        <t>[Threaded comment]
Your version of Excel allows you to read this threaded comment; however, any edits to it will get removed if the file is opened in a newer version of Excel. Learn more: https://go.microsoft.com/fwlink/?linkid=870924
Comment:
    このセルの金額は、前年度（2020年度）決算における「来年度以降の学分金への振替」の金額と同額になるかと思われます。
ご確認ください。</t>
      </text>
    </comment>
    <comment ref="C25" authorId="2" shapeId="0" xr:uid="{B8E7F7CF-472E-4C66-AD94-51BC0CCB2871}">
      <text>
        <t>[Threaded comment]
Your version of Excel allows you to read this threaded comment; however, any edits to it will get removed if the file is opened in a newer version of Excel. Learn more: https://go.microsoft.com/fwlink/?linkid=870924
Comment:
    「学類」をつけてください。</t>
      </text>
    </comment>
    <comment ref="D61" authorId="3" shapeId="0" xr:uid="{421DDE7A-6D6A-472A-9449-BD8AB14E59E7}">
      <text>
        <t>[Threaded comment]
Your version of Excel allows you to read this threaded comment; however, any edits to it will get removed if the file is opened in a newer version of Excel. Learn more: https://go.microsoft.com/fwlink/?linkid=870924
Comment:
    過不足金の算出式を教えていただけますでしょうか。
Reply:
    昨年度までの現金過不足金72,351円に2021年度の現金過不足金2,388円を加えた額です。
Reply:
    算出式は
(2017~2020学分金回収時の現金過不足)-(2017年学分金回収時の現金過不足)＋(2021年の学分金回収時の現金過不足)
になるかと思います。
ご確認ください。
Reply:
    在籍年数が6年の医学類があるため、算出式は
(2015~2020学分金回収時の現金過不足)-(2015年学分金回収時の現金過不足)＋(2021年の学分金回収時の現金過不足)
となるのではないでしょうか。
Reply:
    2つ前のコメントに記載した算出式は先代の萩原さんからお聞きした式です。
実委内で先代・先々代の方にご確認いただけますでしょうか。</t>
      </text>
    </comment>
    <comment ref="D62" authorId="4" shapeId="0" xr:uid="{0118662F-D261-41A2-8370-7CA73934DDC8}">
      <text>
        <t>[Threaded comment]
Your version of Excel allows you to read this threaded comment; however, any edits to it will get removed if the file is opened in a newer version of Excel. Learn more: https://go.microsoft.com/fwlink/?linkid=870924
Comment:
    例年の決算書から、ここには「D56-SUM(D14:D55)」という式が入るかと思います。修正してください。
また、D57の集計額が2020年度と同じ額になっているのですが、集計額はこちらの金額で間違いないでしょうか。
Reply:
    修正しました。
集計に記載される金額は今年度使用した学分金の金額で合っていますでしょうか？
Reply:
    使用した値(=収入の部に記載される金額)であっています。
(今年回収する額の理論値の合計（項目1~41）)＋(現金過不足金)＋(来年度への振替)が集計の値になるかと思います。
項目42の「2020年度入学生」とは、昨年度未回収であった学分金のうち、今年度に回収できた金額ということでしょうか。
そうであれば、項目43「現金過不足金」の算出式に「-16,800」を追加する必要があるのではないでしょうか。
Reply:
    項目42は、昨年度未回収であった学分金のうち、今年度に回収できた金額で間違いありません。
そのうち、4200円は今年度使用した額であり、この金額は集計の金額に含まれています。
したがって、昨年度今年度の金額を引いた8400円を項目44に含めるのが正しいのではないでしょうか。(現金過不足金は集金の際に発生した過不足金を記載する欄と私は認識しています。)
また、昨年度に収入として記載すべきだった金額(4200円)を今年度の収入として記載したい場合には、項目を分けて書けばよろしいのでしょうか。
Reply:
    42番がもとから今年度回収できる理論値に含まれていないのであれば、44に8400を含めればよい
項目は分けなくてよいはず（今年の回収分なので）
ただ、昨年度分の4200円（あるいは16800）は、昨年度の現金過不足金から引かれる必要があるのでは？</t>
      </text>
    </comment>
    <comment ref="G73" authorId="5" shapeId="0" xr:uid="{8CDCF029-DDF3-4DA0-A213-79C66B783A77}">
      <text>
        <t>[Threaded comment]
Your version of Excel allows you to read this threaded comment; however, any edits to it will get removed if the file is opened in a newer version of Excel. Learn more: https://go.microsoft.com/fwlink/?linkid=870924
Comment:
    企業側から指定された条件をさしているかと思うのですが、どのような内容か欄外等で説明を明記してください。
Reply:
    登録型も同様に説明ください。また、「登録型」はF78~80にも該当するのでしょうか。そうであればセルを統合してください。</t>
      </text>
    </comment>
    <comment ref="I82" authorId="6" shapeId="0" xr:uid="{D79C94D5-5851-4363-849D-392606DF38ED}">
      <text>
        <t>[Threaded comment]
Your version of Excel allows you to read this threaded comment; however, any edits to it will get removed if the file is opened in a newer version of Excel. Learn more: https://go.microsoft.com/fwlink/?linkid=870924
Comment:
    記入漏れでしょうか。金額を記載してください。
Reply:
    いつ頃入金予定でしょうか。
Reply:
    担当者に確認中です。</t>
      </text>
    </comment>
    <comment ref="G91" authorId="7" shapeId="0" xr:uid="{6367ACE2-B609-4C4B-8903-60EE169369FC}">
      <text>
        <t>[Threaded comment]
Your version of Excel allows you to read this threaded comment; however, any edits to it will get removed if the file is opened in a newer version of Excel. Learn more: https://go.microsoft.com/fwlink/?linkid=870924
Comment:
    「お渡しした」→「渡した」に修正してください。</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tc={0A3F0F0D-F566-4C61-9F9B-5272F795274E}</author>
    <author>tc={6305134C-B5E3-4518-AE2C-552C19E00157}</author>
    <author>tc={32994C13-5807-42D4-97ED-52ADB703A175}</author>
    <author>tc={6F507D45-54F6-46E9-9DC3-62D121F2A2FC}</author>
    <author>tc={175FA559-0F93-408A-A737-15C374DE4002}</author>
    <author>tc={75C0D18F-3BFD-422A-946D-6AA6376C7F22}</author>
    <author>tc={3E44E133-EDC5-4ABD-8055-59C1A236623A}</author>
    <author>tc={08B0E247-9B31-45FB-A3A5-76689AF01E2C}</author>
    <author>tc={C9560FAA-FB6F-471B-8025-B3290CE96EE1}</author>
    <author>tc={F3014AA3-C075-49B1-BE17-50CAAE6879E7}</author>
    <author>tc={1C099F47-29BA-4824-AD4E-D40EAA4FE47F}</author>
    <author>tc={E13A70A9-06DC-4FFF-8844-B0FE700DC0AF}</author>
    <author>tc={1F50B348-C06E-4516-9E16-5DE733D97164}</author>
    <author>tc={54D3C86D-C939-4292-BFC8-327E42EE0931}</author>
    <author>tc={38B53157-B38B-45EA-96AF-654C8643F1C5}</author>
    <author>tc={A092C323-C2A0-4E34-9A2D-0CF0D3F46C49}</author>
    <author>tc={0B90C51E-550A-4994-A0B0-A3C4BDBF5453}</author>
    <author>tc={B5EE1323-351B-4306-BCCD-5738E94559CA}</author>
    <author>tc={41748DE2-3133-470F-8735-0D8188114CF7}</author>
    <author>tc={068DC4AC-8C8F-4591-AA69-CB0223E156F8}</author>
    <author>tc={1B710F27-4157-441D-83C8-999E7CE97100}</author>
    <author>tc={9D9E20B2-6A30-44DF-BF40-4F3B91E747D3}</author>
    <author>tc={D12E21E6-D9F9-40DC-B691-1820DB0BCE95}</author>
    <author>tc={99E46998-C3A3-47AA-A329-26A0217D4258}</author>
    <author>tc={7F1724E0-2751-4338-86A7-5CED7D652D67}</author>
    <author>tc={2FDCA69C-EC47-464D-BD09-08E6959285D1}</author>
    <author>tc={B8538420-5A36-464B-A883-7144C184C692}</author>
    <author>tc={45F6BFBA-891F-4619-9FD8-3CAF8DCE32FF}</author>
    <author>tc={614B1B69-CF80-4B71-AD39-9E12E99CF377}</author>
    <author>tc={B362C7D1-0C92-47DA-B06D-F64000174659}</author>
    <author>tc={F9C16EDA-60F2-4BD2-B9A5-915EA90F25D6}</author>
    <author>tc={644CADED-8EAC-4DCE-8467-33633B34DEFD}</author>
    <author>tc={77D8BA63-FB4B-4CFD-B632-78747B03C5C5}</author>
    <author>tc={E41BE315-05CA-4DA8-8876-2B98AE1F4F02}</author>
    <author>tc={906783FF-8D9F-4860-B4DB-25D51857B720}</author>
    <author>tc={B02D5CA4-7241-4AA2-9593-6DC910CF2734}</author>
    <author>tc={B3655F4F-2175-4D0D-B497-DF1A2881D37B}</author>
    <author>tc={6A590295-4988-4C73-A49A-FAADD15B3643}</author>
    <author>tc={3989A201-E09F-4641-B22F-19AD45BB267E}</author>
    <author>tc={B55C204B-7D84-45AD-8E20-14D452BECA5D}</author>
    <author>tc={EF62F5EC-6529-4790-864E-430F020A004B}</author>
    <author>tc={6AD69B27-5967-4D1A-83DD-B720BE7E21BA}</author>
    <author>tc={C3ABF97C-EC25-48E3-96AE-8CAA26D21BAB}</author>
    <author>tc={F37FD9AE-FF0E-49C3-BE7F-4EA4604DB29F}</author>
    <author>tc={FFD79D75-8125-4BAA-BF79-F60CF0CE09D1}</author>
    <author>tc={CC509FF2-DBC1-48BC-9A52-2C82EE43ECAD}</author>
  </authors>
  <commentList>
    <comment ref="A2" authorId="0" shapeId="0" xr:uid="{0A3F0F0D-F566-4C61-9F9B-5272F795274E}">
      <text>
        <t>[Threaded comment]
Your version of Excel allows you to read this threaded comment; however, any edits to it will get removed if the file is opened in a newer version of Excel. Learn more: https://go.microsoft.com/fwlink/?linkid=870924
Comment:
    ・単価が変更になったもの、あるいは・個数が変更になったものが塗りつぶしに該当するという認識でしょうか。そうであれば、「価格または個数が変更になったもの」が正しいかと思います。
また、以下のセル番号は橙で塗りつぶす必要のあるセルです。
修正してください。
（いずれもD列、行番号のみ記載）
24、45、64、115、169、171、278、303、360、392,393、398～409、447</t>
      </text>
    </comment>
    <comment ref="E7" authorId="1" shapeId="0" xr:uid="{6305134C-B5E3-4518-AE2C-552C19E00157}">
      <text>
        <t>[Threaded comment]
Your version of Excel allows you to read this threaded comment; however, any edits to it will get removed if the file is opened in a newer version of Excel. Learn more: https://go.microsoft.com/fwlink/?linkid=870924
Comment:
    用途欄
・文末を過去形に修正してください。（報告の形をとってください）
・一文の場合は文末に句点なし、二文以上の場合は文末に句点を打ってください
Reply:
    修正が見られません。
再度確認の上修正してください。</t>
      </text>
    </comment>
    <comment ref="G7" authorId="2" shapeId="0" xr:uid="{32994C13-5807-42D4-97ED-52ADB703A175}">
      <text>
        <t>[Threaded comment]
Your version of Excel allows you to read this threaded comment; however, any edits to it will get removed if the file is opened in a newer version of Excel. Learn more: https://go.microsoft.com/fwlink/?linkid=870924
Comment:
    通し番号を記入するのは、以下のような、予算案から番号が変更になった項目のみで構いません。
・勘定科目が変更になった項目
・複数項目をまとめた項目
・一項目を複数項目にわけた項目
Reply:
    未修正箇所
・渉外局：交通費
・本部企画局：つくばお笑いライブ：雑費：プレゼント配送料
・本部企画局：つくばコレクション
・本部企画局：モザイクアート</t>
      </text>
    </comment>
    <comment ref="H11" authorId="3" shapeId="0" xr:uid="{6F507D45-54F6-46E9-9DC3-62D121F2A2FC}">
      <text>
        <t>[Threaded comment]
Your version of Excel allows you to read this threaded comment; however, any edits to it will get removed if the file is opened in a newer version of Excel. Learn more: https://go.microsoft.com/fwlink/?linkid=870924
Comment:
    H列の「*」は領収書台帳と決算を照らし合わせた際の目印として使いました。最終稿提出時には消します。
Reply:
    承知しました。</t>
      </text>
    </comment>
    <comment ref="D29" authorId="4" shapeId="0" xr:uid="{175FA559-0F93-408A-A737-15C374DE4002}">
      <text>
        <t>[Threaded comment]
Your version of Excel allows you to read this threaded comment; however, any edits to it will get removed if the file is opened in a newer version of Excel. Learn more: https://go.microsoft.com/fwlink/?linkid=870924
Comment:
    青く塗りつぶしてください。</t>
      </text>
    </comment>
    <comment ref="C36" authorId="5" shapeId="0" xr:uid="{75C0D18F-3BFD-422A-946D-6AA6376C7F22}">
      <text>
        <t>[Threaded comment]
Your version of Excel allows you to read this threaded comment; however, any edits to it will get removed if the file is opened in a newer version of Excel. Learn more: https://go.microsoft.com/fwlink/?linkid=870924
Comment:
    書式統一</t>
      </text>
    </comment>
    <comment ref="E49" authorId="6" shapeId="0" xr:uid="{3E44E133-EDC5-4ABD-8055-59C1A236623A}">
      <text>
        <t>[Threaded comment]
Your version of Excel allows you to read this threaded comment; however, any edits to it will get removed if the file is opened in a newer version of Excel. Learn more: https://go.microsoft.com/fwlink/?linkid=870924
Comment:
    何を買った際の送料、手数料なのか明記してください。以下同様に記載してください。
Reply:
    E62も同様に修正ください。</t>
      </text>
    </comment>
    <comment ref="F52" authorId="7" shapeId="0" xr:uid="{08B0E247-9B31-45FB-A3A5-76689AF01E2C}">
      <text>
        <t>[Threaded comment]
Your version of Excel allows you to read this threaded comment; however, any edits to it will get removed if the file is opened in a newer version of Excel. Learn more: https://go.microsoft.com/fwlink/?linkid=870924
Comment:
    予算書では14ではなく20となっていたかと思います。
20に修正してください。
（勘定科目を変更したものになりますので、ここでは予算案に記載の内容そのままが適切です。）</t>
      </text>
    </comment>
    <comment ref="E53" authorId="8" shapeId="0" xr:uid="{C9560FAA-FB6F-471B-8025-B3290CE96EE1}">
      <text>
        <t>[Threaded comment]
Your version of Excel allows you to read this threaded comment; however, any edits to it will get removed if the file is opened in a newer version of Excel. Learn more: https://go.microsoft.com/fwlink/?linkid=870924
Comment:
    未精算ということでしょうか。
Reply:
    購入者とは連絡が取れたのですが、領収書がなく、返金を行わなかったため、未精算になっています。
Reply:
    ①購入者が領収証をなくした②領収証が発行できない支出である③領収証を発行できるかどうか確認できていない、のうちいずれでしょうか。
②、③である場合は領収証または領収証の代わりとなるものを発行して立て替えを行ってください。
また①であった場合に、「立て替えは行わず自己負担となる」といった規則・決まりが、実委内にあるのでしょうか。
上記内容を含む、状況の詳細を教えていただけますでしょうか。
Reply:
    ①の状況です(領収書の写真は確認できました)。
①であった場合に、「立て替えは行わず自己負担となる」といった規則・決まりは、実委内には特にないです。
この場合、どう対応すべきなのでしょうか。
Reply:
    立て替えなし、自己負担で良いかと思います。
判断に迷ったり、トラブルのもとになる可能性がありますので、来年度に向けて、会計関係の決まりを作って実委全体に共有する必要があるかと思います。
また、備考欄に「購入者が領収証を紛失したため、立て替えは行わなかった」と記載すると誤解なく説明されるかと思います。</t>
      </text>
    </comment>
    <comment ref="A71" authorId="9" shapeId="0" xr:uid="{F3014AA3-C075-49B1-BE17-50CAAE6879E7}">
      <text>
        <t>[Threaded comment]
Your version of Excel allows you to read this threaded comment; however, any edits to it will get removed if the file is opened in a newer version of Excel. Learn more: https://go.microsoft.com/fwlink/?linkid=870924
Comment:
    科目を「当期繰越金」に変更してください。</t>
      </text>
    </comment>
    <comment ref="A75" authorId="10" shapeId="0" xr:uid="{1C099F47-29BA-4824-AD4E-D40EAA4FE47F}">
      <text>
        <t>[Threaded comment]
Your version of Excel allows you to read this threaded comment; however, any edits to it will get removed if the file is opened in a newer version of Excel. Learn more: https://go.microsoft.com/fwlink/?linkid=870924
Comment:
    科目を「当期繰越金」に変更してください。</t>
      </text>
    </comment>
    <comment ref="E87" authorId="11" shapeId="0" xr:uid="{E13A70A9-06DC-4FFF-8844-B0FE700DC0AF}">
      <text>
        <t>[Threaded comment]
Your version of Excel allows you to read this threaded comment; however, any edits to it will get removed if the file is opened in a newer version of Excel. Learn more: https://go.microsoft.com/fwlink/?linkid=870924
Comment:
    9か月ではなく5か月ではないでしょうか。
項目2、3番の用途も明記してください。
Reply:
    項目21のみ備考がありませんが、これは2178円×1か月を別途購入したものでしょうか。
備考欄に内訳を記載ください。</t>
      </text>
    </comment>
    <comment ref="D99" authorId="12" shapeId="0" xr:uid="{1F50B348-C06E-4516-9E16-5DE733D97164}">
      <text>
        <t>[Threaded comment]
Your version of Excel allows you to read this threaded comment; however, any edits to it will get removed if the file is opened in a newer version of Excel. Learn more: https://go.microsoft.com/fwlink/?linkid=870924
Comment:
    61×150＝9150ではないでしょうか。
割引等があれば備考欄に明記してください。</t>
      </text>
    </comment>
    <comment ref="F99" authorId="13" shapeId="0" xr:uid="{54D3C86D-C939-4292-BFC8-327E42EE0931}">
      <text>
        <t>[Threaded comment]
Your version of Excel allows you to read this threaded comment; however, any edits to it will get removed if the file is opened in a newer version of Excel. Learn more: https://go.microsoft.com/fwlink/?linkid=870924
Comment:
    3から4までの領収書を受け取り次第、備考欄で金額の計算方法の補足をします。(担当者とは連絡がついており、近日中に領収書を受け取ることになっています。)
Reply:
    承知しました。
この稿では赤入れなし</t>
      </text>
    </comment>
    <comment ref="G99" authorId="14" shapeId="0" xr:uid="{38B53157-B38B-45EA-96AF-654C8643F1C5}">
      <text>
        <t>[Threaded comment]
Your version of Excel allows you to read this threaded comment; however, any edits to it will get removed if the file is opened in a newer version of Excel. Learn more: https://go.microsoft.com/fwlink/?linkid=870924
Comment:
    消費税が825円ではなく873円</t>
      </text>
    </comment>
    <comment ref="G100" authorId="15" shapeId="0" xr:uid="{A092C323-C2A0-4E34-9A2D-0CF0D3F46C49}">
      <text>
        <t>[Threaded comment]
Your version of Excel allows you to read this threaded comment; however, any edits to it will get removed if the file is opened in a newer version of Excel. Learn more: https://go.microsoft.com/fwlink/?linkid=870924
Comment:
    書式統一</t>
      </text>
    </comment>
    <comment ref="F102" authorId="16" shapeId="0" xr:uid="{0B90C51E-550A-4994-A0B0-A3C4BDBF5453}">
      <text>
        <t>[Threaded comment]
Your version of Excel allows you to read this threaded comment; however, any edits to it will get removed if the file is opened in a newer version of Excel. Learn more: https://go.microsoft.com/fwlink/?linkid=870924
Comment:
    F96と同様に、（OPP個別包装代）や（割引）を記載してください。</t>
      </text>
    </comment>
    <comment ref="G102" authorId="17" shapeId="0" xr:uid="{B5EE1323-351B-4306-BCCD-5738E94559CA}">
      <text>
        <t>[Threaded comment]
Your version of Excel allows you to read this threaded comment; however, any edits to it will get removed if the file is opened in a newer version of Excel. Learn more: https://go.microsoft.com/fwlink/?linkid=870924
Comment:
    「4,5」と記載してください。</t>
      </text>
    </comment>
    <comment ref="D111" authorId="18" shapeId="0" xr:uid="{41748DE2-3133-470F-8735-0D8188114CF7}">
      <text>
        <t>[Threaded comment]
Your version of Excel allows you to read this threaded comment; however, any edits to it will get removed if the file is opened in a newer version of Excel. Learn more: https://go.microsoft.com/fwlink/?linkid=870924
Comment:
    ポスターは印刷しなかったのでしょうか。
報告書ではポスター掲示は行っているかと思います。
理由を教えてください。</t>
      </text>
    </comment>
    <comment ref="F111" authorId="19" shapeId="0" xr:uid="{068DC4AC-8C8F-4591-AA69-CB0223E156F8}">
      <text>
        <t>[Threaded comment]
Your version of Excel allows you to read this threaded comment; however, any edits to it will get removed if the file is opened in a newer version of Excel. Learn more: https://go.microsoft.com/fwlink/?linkid=870924
Comment:
    広告宣伝費に関する領収書を近日中に受け取る予定となっており、受け取り次第金額が確定します。
Reply:
    承知しました。</t>
      </text>
    </comment>
    <comment ref="E136" authorId="20" shapeId="0" xr:uid="{1B710F27-4157-441D-83C8-999E7CE97100}">
      <text>
        <t>[Threaded comment]
Your version of Excel allows you to read this threaded comment; however, any edits to it will get removed if the file is opened in a newer version of Excel. Learn more: https://go.microsoft.com/fwlink/?linkid=870924
Comment:
    すでに発生している支出でしょうか。
報告書によれば、売上金の振込は現在進行中とのことかと思います。
Reply:
    公式グッズ販売に関して、振込は終わっており、発生している支出です。</t>
      </text>
    </comment>
    <comment ref="G148" authorId="21" shapeId="0" xr:uid="{9D9E20B2-6A30-44DF-BF40-4F3B91E747D3}">
      <text>
        <t>[Threaded comment]
Your version of Excel allows you to read this threaded comment; however, any edits to it will get removed if the file is opened in a newer version of Excel. Learn more: https://go.microsoft.com/fwlink/?linkid=870924
Comment:
    削除してください。</t>
      </text>
    </comment>
    <comment ref="E158" authorId="22" shapeId="0" xr:uid="{D12E21E6-D9F9-40DC-B691-1820DB0BCE95}">
      <text>
        <t>[Threaded comment]
Your version of Excel allows you to read this threaded comment; however, any edits to it will get removed if the file is opened in a newer version of Excel. Learn more: https://go.microsoft.com/fwlink/?linkid=870924
Comment:
    8番と単価が異なる理由を明記してください。
Reply:
    協賛金額に応じて、返礼品が変わるためです。１口1,000円で、1 口～4 口の場合はクリアファイル1 枚、5 口以上の場合はそれに加えてト
ートバッグをお渡ししました。
Reply:
    その旨が分かるよう、用途欄に記載してください。
例：～を送るための送料（1口～4口の場合）</t>
      </text>
    </comment>
    <comment ref="F168" authorId="23" shapeId="0" xr:uid="{99E46998-C3A3-47AA-A329-26A0217D4258}">
      <text>
        <t>[Threaded comment]
Your version of Excel allows you to read this threaded comment; however, any edits to it will get removed if the file is opened in a newer version of Excel. Learn more: https://go.microsoft.com/fwlink/?linkid=870924
Comment:
    単価×個数、もしくは振込の回数等を記載してください。
（振込は複数回行われているかと思います。）</t>
      </text>
    </comment>
    <comment ref="D184" authorId="24" shapeId="0" xr:uid="{7F1724E0-2751-4338-86A7-5CED7D652D67}">
      <text>
        <t>[Threaded comment]
Your version of Excel allows you to read this threaded comment; however, any edits to it will get removed if the file is opened in a newer version of Excel. Learn more: https://go.microsoft.com/fwlink/?linkid=870924
Comment:
    D177を黄色で色塗りし、D178の色塗りを解除してください。</t>
      </text>
    </comment>
    <comment ref="D186" authorId="25" shapeId="0" xr:uid="{2FDCA69C-EC47-464D-BD09-08E6959285D1}">
      <text>
        <t>[Threaded comment]
Your version of Excel allows you to read this threaded comment; however, any edits to it will get removed if the file is opened in a newer version of Excel. Learn more: https://go.microsoft.com/fwlink/?linkid=870924
Comment:
    塗りつぶしを解除してください。
Reply:
    合計金額が間違っていたため、修正しました。予算とは単価が異なるため、塗りつぶしはそのままになっています。
Reply:
    承知しました。</t>
      </text>
    </comment>
    <comment ref="C187" authorId="26" shapeId="0" xr:uid="{B8538420-5A36-464B-A883-7144C184C692}">
      <text>
        <t>[Threaded comment]
Your version of Excel allows you to read this threaded comment; however, any edits to it will get removed if the file is opened in a newer version of Excel. Learn more: https://go.microsoft.com/fwlink/?linkid=870924
Comment:
    「リアカー」を「リヤカー」に修正してください。
また、報告書の内容と一致しておりません。ご確認ください。</t>
      </text>
    </comment>
    <comment ref="D209" authorId="27" shapeId="0" xr:uid="{45F6BFBA-891F-4619-9FD8-3CAF8DCE32FF}">
      <text>
        <t>[Threaded comment]
Your version of Excel allows you to read this threaded comment; however, any edits to it will get removed if the file is opened in a newer version of Excel. Learn more: https://go.microsoft.com/fwlink/?linkid=870924
Comment:
    143,550が正しいかと思います。</t>
      </text>
    </comment>
    <comment ref="F236" authorId="28" shapeId="0" xr:uid="{614B1B69-CF80-4B71-AD39-9E12E99CF377}">
      <text>
        <t>[Threaded comment]
Your version of Excel allows you to read this threaded comment; however, any edits to it will get removed if the file is opened in a newer version of Excel. Learn more: https://go.microsoft.com/fwlink/?linkid=870924
Comment:
    「1年分」を記載してください。</t>
      </text>
    </comment>
    <comment ref="B278" authorId="29" shapeId="0" xr:uid="{B362C7D1-0C92-47DA-B06D-F64000174659}">
      <text>
        <t>[Threaded comment]
Your version of Excel allows you to read this threaded comment; however, any edits to it will get removed if the file is opened in a newer version of Excel. Learn more: https://go.microsoft.com/fwlink/?linkid=870924
Comment:
    項目番号は40が正しいと思います。
この修正に従って、38以降の番号を全て修正ください。　</t>
      </text>
    </comment>
    <comment ref="F287" authorId="30" shapeId="0" xr:uid="{F9C16EDA-60F2-4BD2-B9A5-915EA90F25D6}">
      <text>
        <t>[Threaded comment]
Your version of Excel allows you to read this threaded comment; however, any edits to it will get removed if the file is opened in a newer version of Excel. Learn more: https://go.microsoft.com/fwlink/?linkid=870924
Comment:
    レンタルした台数を明記してください。</t>
      </text>
    </comment>
    <comment ref="D291" authorId="31" shapeId="0" xr:uid="{644CADED-8EAC-4DCE-8467-33633B34DEFD}">
      <text>
        <t>[Threaded comment]
Your version of Excel allows you to read this threaded comment; however, any edits to it will get removed if the file is opened in a newer version of Excel. Learn more: https://go.microsoft.com/fwlink/?linkid=870924
Comment:
    橙に色塗りしてください。</t>
      </text>
    </comment>
    <comment ref="E297" authorId="32" shapeId="0" xr:uid="{77D8BA63-FB4B-4CFD-B632-78747B03C5C5}">
      <text>
        <t>[Threaded comment]
Your version of Excel allows you to read this threaded comment; however, any edits to it will get removed if the file is opened in a newer version of Excel. Learn more: https://go.microsoft.com/fwlink/?linkid=870924
Comment:
    E290~292を記載してください。</t>
      </text>
    </comment>
    <comment ref="B298" authorId="33" shapeId="0" xr:uid="{E41BE315-05CA-4DA8-8876-2B98AE1F4F02}">
      <text>
        <t>[Threaded comment]
Your version of Excel allows you to read this threaded comment; however, any edits to it will get removed if the file is opened in a newer version of Excel. Learn more: https://go.microsoft.com/fwlink/?linkid=870924
Comment:
    項目番号41,42は、予算書に記載のない新規の支出です。
金額を青塗りし、予算書での通し番号を削除してください。</t>
      </text>
    </comment>
    <comment ref="F304" authorId="34" shapeId="0" xr:uid="{906783FF-8D9F-4860-B4DB-25D51857B720}">
      <text>
        <t>[Threaded comment]
Your version of Excel allows you to read this threaded comment; however, any edits to it will get removed if the file is opened in a newer version of Excel. Learn more: https://go.microsoft.com/fwlink/?linkid=870924
Comment:
    「×3」→「×2」に修正</t>
      </text>
    </comment>
    <comment ref="D317" authorId="35" shapeId="0" xr:uid="{B02D5CA4-7241-4AA2-9593-6DC910CF2734}">
      <text>
        <t>[Threaded comment]
Your version of Excel allows you to read this threaded comment; however, any edits to it will get removed if the file is opened in a newer version of Excel. Learn more: https://go.microsoft.com/fwlink/?linkid=870924
Comment:
    資料2に合わせて75000に修正</t>
      </text>
    </comment>
    <comment ref="B326" authorId="36" shapeId="0" xr:uid="{B3655F4F-2175-4D0D-B497-DF1A2881D37B}">
      <text>
        <t>[Threaded comment]
Your version of Excel allows you to read this threaded comment; however, any edits to it will get removed if the file is opened in a newer version of Excel. Learn more: https://go.microsoft.com/fwlink/?linkid=870924
Comment:
    「12」を記載</t>
      </text>
    </comment>
    <comment ref="D334" authorId="37" shapeId="0" xr:uid="{6A590295-4988-4C73-A49A-FAADD15B3643}">
      <text>
        <t>[Threaded comment]
Your version of Excel allows you to read this threaded comment; however, any edits to it will get removed if the file is opened in a newer version of Excel. Learn more: https://go.microsoft.com/fwlink/?linkid=870924
Comment:
    新規の支出ですので、青で塗りつぶしてください。
また、用途欄をご記載ください。</t>
      </text>
    </comment>
    <comment ref="D335" authorId="38" shapeId="0" xr:uid="{3989A201-E09F-4641-B22F-19AD45BB267E}">
      <text>
        <t>[Threaded comment]
Your version of Excel allows you to read this threaded comment; however, any edits to it will get removed if the file is opened in a newer version of Excel. Learn more: https://go.microsoft.com/fwlink/?linkid=870924
Comment:
    D311をSUMに追加してください。</t>
      </text>
    </comment>
    <comment ref="B360" authorId="39" shapeId="0" xr:uid="{B55C204B-7D84-45AD-8E20-14D452BECA5D}">
      <text>
        <t>[Threaded comment]
Your version of Excel allows you to read this threaded comment; however, any edits to it will get removed if the file is opened in a newer version of Excel. Learn more: https://go.microsoft.com/fwlink/?linkid=870924
Comment:
    項目番号は正しくは8です。</t>
      </text>
    </comment>
    <comment ref="B380" authorId="40" shapeId="0" xr:uid="{EF62F5EC-6529-4790-864E-430F020A004B}">
      <text>
        <t>[Threaded comment]
Your version of Excel allows you to read this threaded comment; however, any edits to it will get removed if the file is opened in a newer version of Excel. Learn more: https://go.microsoft.com/fwlink/?linkid=870924
Comment:
    項目番号は正しくは10です。</t>
      </text>
    </comment>
    <comment ref="G452" authorId="41" shapeId="0" xr:uid="{6AD69B27-5967-4D1A-83DD-B720BE7E21BA}">
      <text>
        <t>[Threaded comment]
Your version of Excel allows you to read this threaded comment; however, any edits to it will get removed if the file is opened in a newer version of Excel. Learn more: https://go.microsoft.com/fwlink/?linkid=870924
Comment:
    削除してください。</t>
      </text>
    </comment>
    <comment ref="G457" authorId="42" shapeId="0" xr:uid="{C3ABF97C-EC25-48E3-96AE-8CAA26D21BAB}">
      <text>
        <t>[Threaded comment]
Your version of Excel allows you to read this threaded comment; however, any edits to it will get removed if the file is opened in a newer version of Excel. Learn more: https://go.microsoft.com/fwlink/?linkid=870924
Comment:
    削除してください。</t>
      </text>
    </comment>
    <comment ref="F477" authorId="43" shapeId="0" xr:uid="{F37FD9AE-FF0E-49C3-BE7F-4EA4604DB29F}">
      <text>
        <t>[Threaded comment]
Your version of Excel allows you to read this threaded comment; however, any edits to it will get removed if the file is opened in a newer version of Excel. Learn more: https://go.microsoft.com/fwlink/?linkid=870924
Comment:
    それぞれ1着ずつの金額でしょうか。備考欄に着数をご記載ください。</t>
      </text>
    </comment>
    <comment ref="B478" authorId="44" shapeId="0" xr:uid="{FFD79D75-8125-4BAA-BF79-F60CF0CE09D1}">
      <text>
        <t>[Threaded comment]
Your version of Excel allows you to read this threaded comment; however, any edits to it will get removed if the file is opened in a newer version of Excel. Learn more: https://go.microsoft.com/fwlink/?linkid=870924
Comment:
    賃借料および雑費のうち、項目番号を以下の通り修正してください。
26→25　衣装レンタル男性
27→26　衣装レンタル男性
29→28　衣装レンタル女性
25→28　送料</t>
      </text>
    </comment>
    <comment ref="C491" authorId="45" shapeId="0" xr:uid="{CC509FF2-DBC1-48BC-9A52-2C82EE43ECAD}">
      <text>
        <t>[Threaded comment]
Your version of Excel allows you to read this threaded comment; however, any edits to it will get removed if the file is opened in a newer version of Excel. Learn more: https://go.microsoft.com/fwlink/?linkid=870924
Comment:
    勘定科目は「雑費」が適切かと思います。
修正してください。</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tc={F11BC10D-C0ED-48F2-B7F8-0FA620FDAC9D}</author>
    <author>tc={6FC23ED4-9C7B-4B1B-B284-77C1F79FC938}</author>
    <author>tc={7B506534-3BBA-4B18-851A-2E5E560BCE66}</author>
    <author>tc={0B1650D0-D3FA-4FCA-ACBC-B9A73757D74F}</author>
    <author>tc={F9EA504B-1196-4F2F-87C9-5BDD4A71689E}</author>
  </authors>
  <commentList>
    <comment ref="B1" authorId="0" shapeId="0" xr:uid="{F11BC10D-C0ED-48F2-B7F8-0FA620FDAC9D}">
      <text>
        <t>[Threaded comment]
Your version of Excel allows you to read this threaded comment; however, any edits to it will get removed if the file is opened in a newer version of Excel. Learn more: https://go.microsoft.com/fwlink/?linkid=870924
Comment:
    冒頭に「企画団体物品支給制度費詳細」を追記してください。</t>
      </text>
    </comment>
    <comment ref="F5" authorId="1" shapeId="0" xr:uid="{6FC23ED4-9C7B-4B1B-B284-77C1F79FC938}">
      <text>
        <t>[Threaded comment]
Your version of Excel allows you to read this threaded comment; however, any edits to it will get removed if the file is opened in a newer version of Excel. Learn more: https://go.microsoft.com/fwlink/?linkid=870924
Comment:
    単位が抜けています。記載してください。</t>
      </text>
    </comment>
    <comment ref="F10" authorId="2" shapeId="0" xr:uid="{7B506534-3BBA-4B18-851A-2E5E560BCE66}">
      <text>
        <t>[Threaded comment]
Your version of Excel allows you to read this threaded comment; however, any edits to it will get removed if the file is opened in a newer version of Excel. Learn more: https://go.microsoft.com/fwlink/?linkid=870924
Comment:
    下記の表から、「冊」がより適切な単位かと思いますが、いかがでしょうか。</t>
      </text>
    </comment>
    <comment ref="B18" authorId="3" shapeId="0" xr:uid="{0B1650D0-D3FA-4FCA-ACBC-B9A73757D74F}">
      <text>
        <t>[Threaded comment]
Your version of Excel allows you to read this threaded comment; however, any edits to it will get removed if the file is opened in a newer version of Excel. Learn more: https://go.microsoft.com/fwlink/?linkid=870924
Comment:
    模造紙はおそらく生活課予算（学生組織指導経費でしょうか）から支出しているかと思います。
欄外にその旨を記載してください。</t>
      </text>
    </comment>
    <comment ref="E23" authorId="4" shapeId="0" xr:uid="{F9EA504B-1196-4F2F-87C9-5BDD4A71689E}">
      <text>
        <t>[Threaded comment]
Your version of Excel allows you to read this threaded comment; however, any edits to it will get removed if the file is opened in a newer version of Excel. Learn more: https://go.microsoft.com/fwlink/?linkid=870924
Comment:
    合計金額であることが分かりやすいよう、B22に「合計」と記載し、金額を太字にしてください。</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tc={F4F6A385-33C7-4EBE-832F-7B3C71830C32}</author>
    <author>tc={64D32DA4-D7E7-4ACF-8325-2A5143AD40AE}</author>
    <author>tc={8266D833-66BE-435C-A6A8-8C464DC0A86F}</author>
  </authors>
  <commentList>
    <comment ref="B2" authorId="0" shapeId="0" xr:uid="{F4F6A385-33C7-4EBE-832F-7B3C71830C32}">
      <text>
        <t>[Threaded comment]
Your version of Excel allows you to read this threaded comment; however, any edits to it will get removed if the file is opened in a newer version of Excel. Learn more: https://go.microsoft.com/fwlink/?linkid=870924
Comment:
    「スタジオ使用料」が正しい可と思います。修正してください。</t>
      </text>
    </comment>
    <comment ref="D3" authorId="1" shapeId="0" xr:uid="{64D32DA4-D7E7-4ACF-8325-2A5143AD40AE}">
      <text>
        <t>[Threaded comment]
Your version of Excel allows you to read this threaded comment; however, any edits to it will get removed if the file is opened in a newer version of Excel. Learn more: https://go.microsoft.com/fwlink/?linkid=870924
Comment:
    D列を削除してください。
Reply:
    備考欄に変更し、B6とB7がなぜ2項目に分かれているのか、それぞれの用途を明記してください。
Reply:
    筑波大学アイドル研究会について、スタジオを2回借りたということでしょうか。
撮影した動画は1つではないのでしょうか。
Reply:
    撮影日は1日のみでしたが、前払金があり、前払金と残りの費用とで領収書が2枚発行されたため、2項目に分けて記載をしました。
Reply:
    承知しました。</t>
      </text>
    </comment>
    <comment ref="B4" authorId="2" shapeId="0" xr:uid="{8266D833-66BE-435C-A6A8-8C464DC0A86F}">
      <text>
        <t>[Threaded comment]
Your version of Excel allows you to read this threaded comment; however, any edits to it will get removed if the file is opened in a newer version of Excel. Learn more: https://go.microsoft.com/fwlink/?linkid=870924
Comment:
    未記入でしょうか。記入してください。</t>
      </text>
    </comment>
  </commentList>
</comments>
</file>

<file path=xl/sharedStrings.xml><?xml version="1.0" encoding="utf-8"?>
<sst xmlns="http://schemas.openxmlformats.org/spreadsheetml/2006/main" count="1741" uniqueCount="913">
  <si>
    <t>筑波大学学園祭実行委員会
　令和3年度決算報告書</t>
    <phoneticPr fontId="2"/>
  </si>
  <si>
    <t>令和4年2月22 日　
財務局 決算担当　安達 未晴</t>
    <rPh sb="21" eb="23">
      <t>アダチ</t>
    </rPh>
    <rPh sb="24" eb="26">
      <t>ミハル</t>
    </rPh>
    <phoneticPr fontId="2"/>
  </si>
  <si>
    <t>1.クロス集計</t>
    <rPh sb="5" eb="7">
      <t>シュウケイ</t>
    </rPh>
    <phoneticPr fontId="2"/>
  </si>
  <si>
    <t>1.1収入の部</t>
    <rPh sb="3" eb="5">
      <t>シュウニュウ</t>
    </rPh>
    <rPh sb="6" eb="7">
      <t>ブ</t>
    </rPh>
    <phoneticPr fontId="2"/>
  </si>
  <si>
    <t>1.2支出の部</t>
    <rPh sb="3" eb="5">
      <t>シシュツ</t>
    </rPh>
    <rPh sb="6" eb="7">
      <t>ブ</t>
    </rPh>
    <phoneticPr fontId="2"/>
  </si>
  <si>
    <t>2.予算との比較</t>
    <rPh sb="2" eb="4">
      <t>ヨサン</t>
    </rPh>
    <rPh sb="6" eb="8">
      <t>ヒカク</t>
    </rPh>
    <phoneticPr fontId="2"/>
  </si>
  <si>
    <t>2.1収入の部</t>
    <rPh sb="3" eb="5">
      <t>シュウニュウ</t>
    </rPh>
    <rPh sb="6" eb="7">
      <t>ブ</t>
    </rPh>
    <phoneticPr fontId="2"/>
  </si>
  <si>
    <t>2.2支出の部</t>
    <rPh sb="3" eb="5">
      <t>シシュツ</t>
    </rPh>
    <rPh sb="6" eb="7">
      <t>ブ</t>
    </rPh>
    <phoneticPr fontId="2"/>
  </si>
  <si>
    <t>3.収入詳細</t>
    <rPh sb="2" eb="4">
      <t>シュウニュウ</t>
    </rPh>
    <rPh sb="4" eb="6">
      <t>ショウサイ</t>
    </rPh>
    <phoneticPr fontId="2"/>
  </si>
  <si>
    <t>4.支出詳細</t>
    <rPh sb="2" eb="4">
      <t>シシュツ</t>
    </rPh>
    <rPh sb="4" eb="6">
      <t>ショウサイ</t>
    </rPh>
    <phoneticPr fontId="2"/>
  </si>
  <si>
    <t>資料1</t>
    <rPh sb="0" eb="2">
      <t>シリョウ</t>
    </rPh>
    <phoneticPr fontId="2"/>
  </si>
  <si>
    <t>資料2</t>
    <rPh sb="0" eb="2">
      <t>シリョウ</t>
    </rPh>
    <phoneticPr fontId="2"/>
  </si>
  <si>
    <t>1.1.収入の部</t>
    <rPh sb="4" eb="6">
      <t>シュウニュウ</t>
    </rPh>
    <rPh sb="7" eb="8">
      <t>ブ</t>
    </rPh>
    <phoneticPr fontId="2"/>
  </si>
  <si>
    <t>科目</t>
    <rPh sb="0" eb="2">
      <t>カモク</t>
    </rPh>
    <phoneticPr fontId="2"/>
  </si>
  <si>
    <t>委員長団</t>
    <rPh sb="0" eb="3">
      <t>イインチョウ</t>
    </rPh>
    <rPh sb="3" eb="4">
      <t>ダン</t>
    </rPh>
    <phoneticPr fontId="2"/>
  </si>
  <si>
    <t>案内所運営部会</t>
    <rPh sb="0" eb="3">
      <t>アンナイジョ</t>
    </rPh>
    <rPh sb="3" eb="7">
      <t>ウンエイブカイ</t>
    </rPh>
    <phoneticPr fontId="2"/>
  </si>
  <si>
    <t>財務局</t>
    <rPh sb="0" eb="3">
      <t>ザイムキョク</t>
    </rPh>
    <phoneticPr fontId="2"/>
  </si>
  <si>
    <t>総務局</t>
    <rPh sb="0" eb="3">
      <t>ソウムキョク</t>
    </rPh>
    <phoneticPr fontId="2"/>
  </si>
  <si>
    <t>広報
宣伝局</t>
    <rPh sb="0" eb="2">
      <t>コウホウ</t>
    </rPh>
    <rPh sb="3" eb="5">
      <t>センデン</t>
    </rPh>
    <rPh sb="5" eb="6">
      <t>キョク</t>
    </rPh>
    <phoneticPr fontId="2"/>
  </si>
  <si>
    <t>渉外局</t>
    <rPh sb="0" eb="2">
      <t>ショウガイ</t>
    </rPh>
    <rPh sb="2" eb="3">
      <t>キョク</t>
    </rPh>
    <phoneticPr fontId="2"/>
  </si>
  <si>
    <t>推進局</t>
    <rPh sb="0" eb="3">
      <t>スイシンキョク</t>
    </rPh>
    <phoneticPr fontId="2"/>
  </si>
  <si>
    <t>総合
計画局</t>
    <rPh sb="0" eb="2">
      <t>ソウゴウ</t>
    </rPh>
    <rPh sb="3" eb="5">
      <t>ケイカク</t>
    </rPh>
    <rPh sb="5" eb="6">
      <t>キョク</t>
    </rPh>
    <phoneticPr fontId="2"/>
  </si>
  <si>
    <t>情報メディアシステム局</t>
    <rPh sb="0" eb="2">
      <t>ジョウホウ</t>
    </rPh>
    <rPh sb="10" eb="11">
      <t>キョク</t>
    </rPh>
    <phoneticPr fontId="2"/>
  </si>
  <si>
    <t>ステージ
管理局</t>
    <rPh sb="5" eb="8">
      <t>カンリキョク</t>
    </rPh>
    <phoneticPr fontId="2"/>
  </si>
  <si>
    <t>本部
企画局</t>
    <rPh sb="0" eb="2">
      <t>ホンブ</t>
    </rPh>
    <rPh sb="3" eb="6">
      <t>キカクキョク</t>
    </rPh>
    <phoneticPr fontId="2"/>
  </si>
  <si>
    <t>全体</t>
    <rPh sb="0" eb="2">
      <t>ゼンタイ</t>
    </rPh>
    <phoneticPr fontId="2"/>
  </si>
  <si>
    <t>前期繰越金</t>
    <rPh sb="0" eb="2">
      <t>ゼンキ</t>
    </rPh>
    <rPh sb="2" eb="5">
      <t>クリコシキン</t>
    </rPh>
    <phoneticPr fontId="2"/>
  </si>
  <si>
    <t>利息</t>
    <rPh sb="0" eb="2">
      <t>リソク</t>
    </rPh>
    <phoneticPr fontId="2"/>
  </si>
  <si>
    <t>学園祭学生分担金</t>
    <rPh sb="0" eb="3">
      <t>ガクエンサイ</t>
    </rPh>
    <rPh sb="3" eb="5">
      <t>ガクセイ</t>
    </rPh>
    <rPh sb="5" eb="8">
      <t>ブンタンキン</t>
    </rPh>
    <phoneticPr fontId="2"/>
  </si>
  <si>
    <t>構成員援助金</t>
    <rPh sb="0" eb="6">
      <t>コウセイインエンジョキン</t>
    </rPh>
    <phoneticPr fontId="2"/>
  </si>
  <si>
    <t>協賛金</t>
    <rPh sb="0" eb="3">
      <t>キョウサンキン</t>
    </rPh>
    <phoneticPr fontId="2"/>
  </si>
  <si>
    <t>筑波大学紫峰会基金</t>
    <rPh sb="0" eb="4">
      <t>ツクバダイガク</t>
    </rPh>
    <rPh sb="4" eb="7">
      <t>シホウカイ</t>
    </rPh>
    <rPh sb="7" eb="9">
      <t>キキン</t>
    </rPh>
    <phoneticPr fontId="2"/>
  </si>
  <si>
    <t>茗溪会援助金</t>
    <rPh sb="0" eb="3">
      <t>メイケイカイ</t>
    </rPh>
    <rPh sb="3" eb="6">
      <t>エンジョキン</t>
    </rPh>
    <phoneticPr fontId="2"/>
  </si>
  <si>
    <t>雙峰祭公式グッズ販売</t>
    <rPh sb="0" eb="3">
      <t>ソウホウサイ</t>
    </rPh>
    <rPh sb="3" eb="5">
      <t>コウシキ</t>
    </rPh>
    <rPh sb="8" eb="10">
      <t>ハンバイ</t>
    </rPh>
    <phoneticPr fontId="2"/>
  </si>
  <si>
    <t>調理企画からの収入</t>
    <rPh sb="0" eb="4">
      <t>チョウリキカク</t>
    </rPh>
    <rPh sb="7" eb="9">
      <t>シュウニュウ</t>
    </rPh>
    <phoneticPr fontId="2"/>
  </si>
  <si>
    <t>雑収入</t>
    <rPh sb="0" eb="3">
      <t>ザツシュウニュウ</t>
    </rPh>
    <phoneticPr fontId="2"/>
  </si>
  <si>
    <t>収入総計</t>
    <rPh sb="0" eb="2">
      <t>シュウニュウ</t>
    </rPh>
    <rPh sb="2" eb="4">
      <t>ソウケイ</t>
    </rPh>
    <phoneticPr fontId="2"/>
  </si>
  <si>
    <t>1.2.支出の部</t>
    <rPh sb="4" eb="6">
      <t>シシュツ</t>
    </rPh>
    <rPh sb="7" eb="8">
      <t>ブ</t>
    </rPh>
    <phoneticPr fontId="2"/>
  </si>
  <si>
    <t>広報
宣伝局</t>
    <rPh sb="0" eb="2">
      <t>コウホウ</t>
    </rPh>
    <rPh sb="3" eb="6">
      <t>センデンキョク</t>
    </rPh>
    <phoneticPr fontId="2"/>
  </si>
  <si>
    <t>総合
計画局</t>
    <rPh sb="0" eb="2">
      <t>ソウゴウ</t>
    </rPh>
    <rPh sb="3" eb="6">
      <t>ケイカクキョク</t>
    </rPh>
    <phoneticPr fontId="2"/>
  </si>
  <si>
    <t>消耗品器具費</t>
    <rPh sb="0" eb="3">
      <t>ショウモウヒン</t>
    </rPh>
    <rPh sb="3" eb="5">
      <t>キグ</t>
    </rPh>
    <rPh sb="5" eb="6">
      <t>ヒ</t>
    </rPh>
    <phoneticPr fontId="2"/>
  </si>
  <si>
    <t>通信運搬費</t>
    <rPh sb="0" eb="2">
      <t>ツウシン</t>
    </rPh>
    <rPh sb="2" eb="4">
      <t>ウンパン</t>
    </rPh>
    <rPh sb="4" eb="5">
      <t>ヒ</t>
    </rPh>
    <phoneticPr fontId="2"/>
  </si>
  <si>
    <t>交通費</t>
    <rPh sb="0" eb="3">
      <t>コウツウヒ</t>
    </rPh>
    <phoneticPr fontId="2"/>
  </si>
  <si>
    <t>賃借料</t>
    <rPh sb="0" eb="3">
      <t>チンシャクリョウ</t>
    </rPh>
    <phoneticPr fontId="2"/>
  </si>
  <si>
    <t>外注費</t>
    <rPh sb="0" eb="3">
      <t>ガイチュウヒ</t>
    </rPh>
    <phoneticPr fontId="2"/>
  </si>
  <si>
    <t>謝礼費</t>
    <rPh sb="0" eb="2">
      <t>シャレイ</t>
    </rPh>
    <rPh sb="2" eb="3">
      <t>ヒ</t>
    </rPh>
    <phoneticPr fontId="2"/>
  </si>
  <si>
    <t>広告宣伝費</t>
    <rPh sb="0" eb="2">
      <t>コウコク</t>
    </rPh>
    <rPh sb="2" eb="5">
      <t>センデンヒ</t>
    </rPh>
    <phoneticPr fontId="2"/>
  </si>
  <si>
    <t>企画団体物品支給費</t>
    <phoneticPr fontId="2"/>
  </si>
  <si>
    <t>支払保険料</t>
    <rPh sb="0" eb="2">
      <t>シハライ</t>
    </rPh>
    <rPh sb="2" eb="5">
      <t>ホケンリョウ</t>
    </rPh>
    <phoneticPr fontId="2"/>
  </si>
  <si>
    <t>支払手数料</t>
    <rPh sb="0" eb="2">
      <t>シハラ</t>
    </rPh>
    <rPh sb="2" eb="5">
      <t>テスウリョウ</t>
    </rPh>
    <phoneticPr fontId="2"/>
  </si>
  <si>
    <t>雑費</t>
    <rPh sb="0" eb="2">
      <t>ザッピ</t>
    </rPh>
    <phoneticPr fontId="2"/>
  </si>
  <si>
    <t>雑損</t>
    <rPh sb="0" eb="2">
      <t>ザッソン</t>
    </rPh>
    <phoneticPr fontId="2"/>
  </si>
  <si>
    <t>当期繰越金</t>
    <rPh sb="0" eb="2">
      <t>トウキ</t>
    </rPh>
    <rPh sb="2" eb="4">
      <t>クリコシ</t>
    </rPh>
    <rPh sb="4" eb="5">
      <t>キン</t>
    </rPh>
    <phoneticPr fontId="2"/>
  </si>
  <si>
    <t>支出総計</t>
    <rPh sb="0" eb="2">
      <t>シシュツ</t>
    </rPh>
    <rPh sb="2" eb="4">
      <t>ソウケイ</t>
    </rPh>
    <phoneticPr fontId="2"/>
  </si>
  <si>
    <t>科目</t>
    <rPh sb="0" eb="2">
      <t>カモク</t>
    </rPh>
    <phoneticPr fontId="6"/>
  </si>
  <si>
    <t>令和3年度決算</t>
    <rPh sb="0" eb="2">
      <t>レイワ</t>
    </rPh>
    <rPh sb="3" eb="5">
      <t>ネンド</t>
    </rPh>
    <rPh sb="5" eb="7">
      <t>ケッサン</t>
    </rPh>
    <phoneticPr fontId="6"/>
  </si>
  <si>
    <t>令和3年度予算</t>
    <rPh sb="0" eb="2">
      <t>レイワ</t>
    </rPh>
    <rPh sb="3" eb="5">
      <t>ネンド</t>
    </rPh>
    <rPh sb="5" eb="7">
      <t>ヨサン</t>
    </rPh>
    <phoneticPr fontId="6"/>
  </si>
  <si>
    <t>令和3年度決算-令和3年度予算</t>
    <rPh sb="0" eb="2">
      <t>レイワ</t>
    </rPh>
    <rPh sb="3" eb="5">
      <t>ネンド</t>
    </rPh>
    <rPh sb="5" eb="7">
      <t>ケッサン</t>
    </rPh>
    <rPh sb="8" eb="10">
      <t>レイワ</t>
    </rPh>
    <rPh sb="11" eb="13">
      <t>ネンド</t>
    </rPh>
    <rPh sb="13" eb="15">
      <t>ヨサン</t>
    </rPh>
    <phoneticPr fontId="2"/>
  </si>
  <si>
    <t>前期繰越金</t>
    <rPh sb="0" eb="2">
      <t>ゼンキ</t>
    </rPh>
    <rPh sb="2" eb="5">
      <t>クリコシキン</t>
    </rPh>
    <phoneticPr fontId="6"/>
  </si>
  <si>
    <t>利息　</t>
    <rPh sb="0" eb="2">
      <t>リソク</t>
    </rPh>
    <phoneticPr fontId="6"/>
  </si>
  <si>
    <t>学園祭学生分担金</t>
    <rPh sb="0" eb="3">
      <t>ガクエンサイ</t>
    </rPh>
    <rPh sb="3" eb="5">
      <t>ガクセイ</t>
    </rPh>
    <rPh sb="5" eb="8">
      <t>ブンタンキン</t>
    </rPh>
    <phoneticPr fontId="6"/>
  </si>
  <si>
    <t>構成員援助金</t>
    <rPh sb="0" eb="3">
      <t>コウセイイン</t>
    </rPh>
    <rPh sb="3" eb="6">
      <t>エンジョキン</t>
    </rPh>
    <phoneticPr fontId="6"/>
  </si>
  <si>
    <t>協賛金</t>
    <rPh sb="0" eb="2">
      <t>キョ</t>
    </rPh>
    <rPh sb="2" eb="3">
      <t>キフキン</t>
    </rPh>
    <phoneticPr fontId="6"/>
  </si>
  <si>
    <t>筑波大学紫峰会基金</t>
    <phoneticPr fontId="6"/>
  </si>
  <si>
    <t>茗溪会援助金</t>
    <rPh sb="0" eb="1">
      <t>メイ</t>
    </rPh>
    <rPh sb="1" eb="2">
      <t>ケイ</t>
    </rPh>
    <rPh sb="2" eb="3">
      <t>カイ</t>
    </rPh>
    <rPh sb="3" eb="6">
      <t>エンジョキン</t>
    </rPh>
    <phoneticPr fontId="6"/>
  </si>
  <si>
    <t>調理企画からの収入</t>
    <rPh sb="0" eb="2">
      <t>チョウリ</t>
    </rPh>
    <rPh sb="2" eb="4">
      <t>キカク</t>
    </rPh>
    <rPh sb="7" eb="9">
      <t>シュウニュウ</t>
    </rPh>
    <phoneticPr fontId="2"/>
  </si>
  <si>
    <t>雑収入</t>
    <rPh sb="0" eb="1">
      <t>ザツ</t>
    </rPh>
    <rPh sb="1" eb="3">
      <t>シュウニュウ</t>
    </rPh>
    <phoneticPr fontId="2"/>
  </si>
  <si>
    <t>収入合計</t>
    <rPh sb="0" eb="2">
      <t>シュウニュウ</t>
    </rPh>
    <rPh sb="2" eb="4">
      <t>ゴウケイ</t>
    </rPh>
    <phoneticPr fontId="6"/>
  </si>
  <si>
    <t>2.2支出の部</t>
    <rPh sb="3" eb="5">
      <t>シシュツ</t>
    </rPh>
    <rPh sb="6" eb="7">
      <t>ブ</t>
    </rPh>
    <phoneticPr fontId="6"/>
  </si>
  <si>
    <t>消耗品器具費</t>
    <rPh sb="0" eb="2">
      <t>ショウモウ</t>
    </rPh>
    <rPh sb="2" eb="3">
      <t>ヒン</t>
    </rPh>
    <rPh sb="3" eb="5">
      <t>キグ</t>
    </rPh>
    <rPh sb="5" eb="6">
      <t>ヒ</t>
    </rPh>
    <phoneticPr fontId="6"/>
  </si>
  <si>
    <t>通信運搬費</t>
    <rPh sb="0" eb="2">
      <t>ツウシン</t>
    </rPh>
    <rPh sb="2" eb="4">
      <t>ウンパン</t>
    </rPh>
    <rPh sb="4" eb="5">
      <t>ヒ</t>
    </rPh>
    <phoneticPr fontId="6"/>
  </si>
  <si>
    <t>交通費</t>
    <rPh sb="0" eb="3">
      <t>コウツウヒ</t>
    </rPh>
    <phoneticPr fontId="6"/>
  </si>
  <si>
    <t>賃借料</t>
    <rPh sb="0" eb="3">
      <t>チンシャクリョウ</t>
    </rPh>
    <phoneticPr fontId="6"/>
  </si>
  <si>
    <t>外注費</t>
    <rPh sb="0" eb="3">
      <t>ガイチュウヒ</t>
    </rPh>
    <phoneticPr fontId="6"/>
  </si>
  <si>
    <t>謝礼費</t>
    <rPh sb="0" eb="2">
      <t>シャレイ</t>
    </rPh>
    <rPh sb="2" eb="3">
      <t>ヒ</t>
    </rPh>
    <phoneticPr fontId="6"/>
  </si>
  <si>
    <t>広告宣伝費</t>
    <rPh sb="0" eb="2">
      <t>コウコク</t>
    </rPh>
    <rPh sb="2" eb="5">
      <t>センデンヒ</t>
    </rPh>
    <phoneticPr fontId="6"/>
  </si>
  <si>
    <t>企画団体物品支給費</t>
    <rPh sb="0" eb="4">
      <t>キカクダンタイ</t>
    </rPh>
    <rPh sb="4" eb="6">
      <t>ブッピン</t>
    </rPh>
    <rPh sb="6" eb="8">
      <t>シキュウ</t>
    </rPh>
    <rPh sb="8" eb="9">
      <t>ヒ</t>
    </rPh>
    <phoneticPr fontId="6"/>
  </si>
  <si>
    <t>支払保険料</t>
    <rPh sb="0" eb="2">
      <t>シハラ</t>
    </rPh>
    <rPh sb="2" eb="5">
      <t>ホケンリョウ</t>
    </rPh>
    <phoneticPr fontId="6"/>
  </si>
  <si>
    <t>雑費</t>
    <rPh sb="0" eb="2">
      <t>ザッピ</t>
    </rPh>
    <phoneticPr fontId="6"/>
  </si>
  <si>
    <t>当期繰越金</t>
    <rPh sb="0" eb="5">
      <t>トウキクリコシキン</t>
    </rPh>
    <phoneticPr fontId="2"/>
  </si>
  <si>
    <t>支出合計</t>
    <rPh sb="0" eb="2">
      <t>シシュツ</t>
    </rPh>
    <rPh sb="2" eb="4">
      <t>ゴウケイ</t>
    </rPh>
    <phoneticPr fontId="6"/>
  </si>
  <si>
    <t>収入の部比較詳細</t>
    <rPh sb="0" eb="2">
      <t>シュウニュウ</t>
    </rPh>
    <rPh sb="3" eb="4">
      <t>ブ</t>
    </rPh>
    <rPh sb="4" eb="6">
      <t>ヒカク</t>
    </rPh>
    <rPh sb="6" eb="8">
      <t>ショウサイ</t>
    </rPh>
    <phoneticPr fontId="2"/>
  </si>
  <si>
    <t>変化なし</t>
    <rPh sb="0" eb="2">
      <t>ヘンカ</t>
    </rPh>
    <phoneticPr fontId="2"/>
  </si>
  <si>
    <t>大幅に増額</t>
    <rPh sb="0" eb="2">
      <t>オオハバ</t>
    </rPh>
    <rPh sb="3" eb="5">
      <t>ゾウガク</t>
    </rPh>
    <phoneticPr fontId="2"/>
  </si>
  <si>
    <t>利息の入る8月の段階で、例年よりも常陽銀行の預金額が多かったため。</t>
    <rPh sb="0" eb="2">
      <t>リソク</t>
    </rPh>
    <rPh sb="3" eb="4">
      <t>ハイ</t>
    </rPh>
    <rPh sb="6" eb="7">
      <t>ガツ</t>
    </rPh>
    <rPh sb="8" eb="10">
      <t>ダンカイ</t>
    </rPh>
    <rPh sb="12" eb="14">
      <t>レイネン</t>
    </rPh>
    <rPh sb="17" eb="19">
      <t>ジョウヨウ</t>
    </rPh>
    <rPh sb="19" eb="21">
      <t>ギンコウ</t>
    </rPh>
    <rPh sb="22" eb="24">
      <t>ヨキン</t>
    </rPh>
    <rPh sb="24" eb="25">
      <t>ガク</t>
    </rPh>
    <rPh sb="26" eb="27">
      <t>オオ</t>
    </rPh>
    <phoneticPr fontId="2"/>
  </si>
  <si>
    <t>減額</t>
    <rPh sb="0" eb="2">
      <t>ゲンガク</t>
    </rPh>
    <phoneticPr fontId="2"/>
  </si>
  <si>
    <t>編入生からの集金率が伸び悩んだため。</t>
    <rPh sb="0" eb="3">
      <t>ヘンニュウセイ</t>
    </rPh>
    <rPh sb="6" eb="9">
      <t>シュウキンリツ</t>
    </rPh>
    <rPh sb="10" eb="11">
      <t>ノ</t>
    </rPh>
    <rPh sb="12" eb="13">
      <t>ナヤ</t>
    </rPh>
    <phoneticPr fontId="2"/>
  </si>
  <si>
    <t>構成員援助金</t>
    <rPh sb="0" eb="3">
      <t>コウセイイン</t>
    </rPh>
    <rPh sb="3" eb="6">
      <t>エンジョキン</t>
    </rPh>
    <phoneticPr fontId="2"/>
  </si>
  <si>
    <t>協賛金</t>
    <rPh sb="0" eb="2">
      <t>キョウサン</t>
    </rPh>
    <rPh sb="2" eb="3">
      <t>キフキン</t>
    </rPh>
    <phoneticPr fontId="2"/>
  </si>
  <si>
    <t>どの種類の協賛金額も予算より増額したため。</t>
    <rPh sb="2" eb="4">
      <t>シュルイ</t>
    </rPh>
    <rPh sb="5" eb="7">
      <t>キョウサン</t>
    </rPh>
    <rPh sb="7" eb="9">
      <t>キンガク</t>
    </rPh>
    <rPh sb="10" eb="12">
      <t>ヨサン</t>
    </rPh>
    <rPh sb="14" eb="16">
      <t>ゾウガク</t>
    </rPh>
    <phoneticPr fontId="2"/>
  </si>
  <si>
    <t>筑波大学紫峰会基金</t>
    <rPh sb="0" eb="4">
      <t>ツクバダイガク</t>
    </rPh>
    <rPh sb="4" eb="5">
      <t>ムラサキ</t>
    </rPh>
    <rPh sb="5" eb="6">
      <t>ミネ</t>
    </rPh>
    <rPh sb="6" eb="7">
      <t>カイ</t>
    </rPh>
    <rPh sb="7" eb="9">
      <t>キキン</t>
    </rPh>
    <rPh sb="8" eb="9">
      <t>キン</t>
    </rPh>
    <phoneticPr fontId="2"/>
  </si>
  <si>
    <t>茗溪会援助金</t>
    <rPh sb="0" eb="1">
      <t>メイ</t>
    </rPh>
    <rPh sb="1" eb="2">
      <t>ケイ</t>
    </rPh>
    <rPh sb="2" eb="3">
      <t>カイ</t>
    </rPh>
    <rPh sb="3" eb="6">
      <t>エンジョキン</t>
    </rPh>
    <phoneticPr fontId="2"/>
  </si>
  <si>
    <t>大幅に減額</t>
    <rPh sb="0" eb="2">
      <t>オオハバ</t>
    </rPh>
    <rPh sb="3" eb="5">
      <t>ゲンガク</t>
    </rPh>
    <phoneticPr fontId="2"/>
  </si>
  <si>
    <t>予想よりも売上げが少なかったため。</t>
    <rPh sb="0" eb="2">
      <t>ヨソウ</t>
    </rPh>
    <rPh sb="5" eb="7">
      <t>ウリア</t>
    </rPh>
    <rPh sb="9" eb="10">
      <t>スク</t>
    </rPh>
    <phoneticPr fontId="2"/>
  </si>
  <si>
    <t>支出の部比較詳細</t>
    <rPh sb="0" eb="2">
      <t>シシュツ</t>
    </rPh>
    <rPh sb="3" eb="4">
      <t>ブ</t>
    </rPh>
    <rPh sb="4" eb="6">
      <t>ヒカク</t>
    </rPh>
    <rPh sb="6" eb="8">
      <t>ショウサイ</t>
    </rPh>
    <phoneticPr fontId="2"/>
  </si>
  <si>
    <t>消耗品器具費</t>
    <rPh sb="0" eb="2">
      <t>ショウモウ</t>
    </rPh>
    <rPh sb="2" eb="3">
      <t>ヒン</t>
    </rPh>
    <rPh sb="3" eb="5">
      <t>キグ</t>
    </rPh>
    <rPh sb="5" eb="6">
      <t>ヒ</t>
    </rPh>
    <phoneticPr fontId="2"/>
  </si>
  <si>
    <t>郵送料が少なく済んだため。</t>
    <rPh sb="0" eb="3">
      <t>ユウソウリョウ</t>
    </rPh>
    <rPh sb="4" eb="5">
      <t>スク</t>
    </rPh>
    <rPh sb="7" eb="8">
      <t>ス</t>
    </rPh>
    <phoneticPr fontId="2"/>
  </si>
  <si>
    <t>交通費</t>
    <phoneticPr fontId="2"/>
  </si>
  <si>
    <t>増額</t>
    <rPh sb="0" eb="2">
      <t>ゾウガク</t>
    </rPh>
    <phoneticPr fontId="2"/>
  </si>
  <si>
    <t>企画団体物品支給費</t>
    <rPh sb="0" eb="8">
      <t>キカクダンタイブッピンシキュウ</t>
    </rPh>
    <rPh sb="8" eb="9">
      <t>ヒ</t>
    </rPh>
    <phoneticPr fontId="2"/>
  </si>
  <si>
    <t>予想より企画からの申請が少なかったため。</t>
    <phoneticPr fontId="2"/>
  </si>
  <si>
    <t>支払保険料</t>
    <rPh sb="0" eb="2">
      <t>シハラ</t>
    </rPh>
    <rPh sb="2" eb="5">
      <t>ホケンリョウ</t>
    </rPh>
    <phoneticPr fontId="2"/>
  </si>
  <si>
    <t>今年度の決算書から新設した項目であるため。</t>
    <rPh sb="0" eb="3">
      <t>コンネンド</t>
    </rPh>
    <rPh sb="4" eb="7">
      <t>ケッサンショ</t>
    </rPh>
    <rPh sb="9" eb="11">
      <t>シンセツ</t>
    </rPh>
    <rPh sb="13" eb="15">
      <t>コウモク</t>
    </rPh>
    <phoneticPr fontId="2"/>
  </si>
  <si>
    <t>雑損</t>
  </si>
  <si>
    <t>※予算の額から10パーセント以上の増減があったものに関して「～大幅に」と記載する。</t>
    <rPh sb="1" eb="3">
      <t>ヨサン</t>
    </rPh>
    <rPh sb="4" eb="5">
      <t>ガク</t>
    </rPh>
    <rPh sb="14" eb="16">
      <t>イジョウ</t>
    </rPh>
    <rPh sb="17" eb="19">
      <t>ゾウゲン</t>
    </rPh>
    <rPh sb="26" eb="27">
      <t>カン</t>
    </rPh>
    <rPh sb="31" eb="33">
      <t>オオハバ</t>
    </rPh>
    <rPh sb="36" eb="38">
      <t>キサイ</t>
    </rPh>
    <phoneticPr fontId="2"/>
  </si>
  <si>
    <t>※なお、二次予算案から勘定科目の見直しを行ったため、支出の追加・削除にかかわらない金額の変更を含む。</t>
    <phoneticPr fontId="2"/>
  </si>
  <si>
    <t>3.収入詳細</t>
    <rPh sb="2" eb="6">
      <t>シュウニュウショウサイ</t>
    </rPh>
    <phoneticPr fontId="2"/>
  </si>
  <si>
    <t>協賛金</t>
    <rPh sb="0" eb="2">
      <t>キョウサン</t>
    </rPh>
    <rPh sb="2" eb="3">
      <t>キン</t>
    </rPh>
    <phoneticPr fontId="2"/>
  </si>
  <si>
    <t>公式グッズ販売</t>
    <rPh sb="0" eb="2">
      <t>コウシキ</t>
    </rPh>
    <rPh sb="5" eb="7">
      <t>ハンバイ</t>
    </rPh>
    <phoneticPr fontId="2"/>
  </si>
  <si>
    <t>前期繰越金</t>
    <phoneticPr fontId="2"/>
  </si>
  <si>
    <t>合計金額</t>
    <rPh sb="0" eb="4">
      <t>ゴウケイキンガク</t>
    </rPh>
    <phoneticPr fontId="2"/>
  </si>
  <si>
    <t>販売品名</t>
    <rPh sb="0" eb="2">
      <t>ハンバイ</t>
    </rPh>
    <rPh sb="2" eb="4">
      <t>シナメイ</t>
    </rPh>
    <phoneticPr fontId="2"/>
  </si>
  <si>
    <t>発注先</t>
    <rPh sb="0" eb="3">
      <t>ハッチュウ</t>
    </rPh>
    <phoneticPr fontId="2"/>
  </si>
  <si>
    <t>金額</t>
    <rPh sb="0" eb="2">
      <t>キンガク</t>
    </rPh>
    <phoneticPr fontId="2"/>
  </si>
  <si>
    <t>備考</t>
    <rPh sb="0" eb="2">
      <t>ビコウ</t>
    </rPh>
    <phoneticPr fontId="2"/>
  </si>
  <si>
    <t>一般協賛</t>
    <rPh sb="0" eb="2">
      <t>イッパン</t>
    </rPh>
    <rPh sb="2" eb="4">
      <t>キョウサン</t>
    </rPh>
    <phoneticPr fontId="2"/>
  </si>
  <si>
    <t>1)Web協賛</t>
    <rPh sb="5" eb="7">
      <t>キョウサン</t>
    </rPh>
    <phoneticPr fontId="2"/>
  </si>
  <si>
    <t>缶バッジA</t>
    <rPh sb="0" eb="1">
      <t>カンバッジ</t>
    </rPh>
    <phoneticPr fontId="2"/>
  </si>
  <si>
    <t>Seconed press</t>
    <phoneticPr fontId="2"/>
  </si>
  <si>
    <t>150(円)×11(個)</t>
    <rPh sb="4" eb="5">
      <t>エン</t>
    </rPh>
    <rPh sb="10" eb="11">
      <t>コ</t>
    </rPh>
    <phoneticPr fontId="2"/>
  </si>
  <si>
    <t>受取利息</t>
    <rPh sb="0" eb="2">
      <t>ウケトリ</t>
    </rPh>
    <rPh sb="2" eb="4">
      <t>リソク</t>
    </rPh>
    <phoneticPr fontId="2"/>
  </si>
  <si>
    <t>2)生放送CM協賛</t>
    <rPh sb="2" eb="3">
      <t>ナマ</t>
    </rPh>
    <rPh sb="3" eb="5">
      <t>ホウソウ</t>
    </rPh>
    <rPh sb="7" eb="9">
      <t>キョウサン</t>
    </rPh>
    <phoneticPr fontId="2"/>
  </si>
  <si>
    <t>缶バッジB</t>
    <rPh sb="0" eb="1">
      <t>カン</t>
    </rPh>
    <phoneticPr fontId="7"/>
  </si>
  <si>
    <t>150(円)×10(個)</t>
    <rPh sb="4" eb="5">
      <t>エン</t>
    </rPh>
    <rPh sb="10" eb="11">
      <t>コ</t>
    </rPh>
    <phoneticPr fontId="2"/>
  </si>
  <si>
    <t>3)特殊協賛</t>
    <rPh sb="2" eb="4">
      <t>トクシュ</t>
    </rPh>
    <rPh sb="4" eb="6">
      <t>キョウサン</t>
    </rPh>
    <phoneticPr fontId="2"/>
  </si>
  <si>
    <t>缶バッジC</t>
    <rPh sb="0" eb="1">
      <t>カン</t>
    </rPh>
    <phoneticPr fontId="7"/>
  </si>
  <si>
    <t>ゆうちょ銀行前期</t>
    <rPh sb="4" eb="6">
      <t>ギンコウ</t>
    </rPh>
    <rPh sb="6" eb="8">
      <t>ゼンキ</t>
    </rPh>
    <phoneticPr fontId="2"/>
  </si>
  <si>
    <t>4)個人協賛</t>
    <rPh sb="2" eb="6">
      <t>コジンキョウサン</t>
    </rPh>
    <phoneticPr fontId="2"/>
  </si>
  <si>
    <t>缶バッジ３個セット</t>
    <rPh sb="0" eb="1">
      <t>カンバッジ</t>
    </rPh>
    <rPh sb="5" eb="6">
      <t>コ</t>
    </rPh>
    <phoneticPr fontId="2"/>
  </si>
  <si>
    <t>400(円)×12(個)</t>
    <rPh sb="4" eb="5">
      <t>エン</t>
    </rPh>
    <rPh sb="10" eb="11">
      <t>コ</t>
    </rPh>
    <phoneticPr fontId="2"/>
  </si>
  <si>
    <t>ゆうちょ銀行後期</t>
    <rPh sb="4" eb="6">
      <t>ギンコウ</t>
    </rPh>
    <rPh sb="6" eb="8">
      <t>コウキ</t>
    </rPh>
    <phoneticPr fontId="2"/>
  </si>
  <si>
    <t>合計</t>
    <rPh sb="0" eb="2">
      <t>ゴウケイ</t>
    </rPh>
    <phoneticPr fontId="2"/>
  </si>
  <si>
    <t>A4クリアファイルA</t>
    <phoneticPr fontId="2"/>
  </si>
  <si>
    <t>ボラネット</t>
    <phoneticPr fontId="2"/>
  </si>
  <si>
    <t>400(円)×10(個)</t>
    <rPh sb="4" eb="5">
      <t>エン</t>
    </rPh>
    <rPh sb="10" eb="11">
      <t>コ</t>
    </rPh>
    <phoneticPr fontId="2"/>
  </si>
  <si>
    <t>常陽銀行前期</t>
    <rPh sb="0" eb="2">
      <t>ジョウヨウ</t>
    </rPh>
    <rPh sb="2" eb="4">
      <t>ギンコウ</t>
    </rPh>
    <rPh sb="4" eb="6">
      <t>ゼンキ</t>
    </rPh>
    <phoneticPr fontId="2"/>
  </si>
  <si>
    <t>A4クリアファイルB</t>
    <phoneticPr fontId="2"/>
  </si>
  <si>
    <t>400(円)×15(個)</t>
    <rPh sb="4" eb="5">
      <t>エン</t>
    </rPh>
    <rPh sb="10" eb="11">
      <t>コ</t>
    </rPh>
    <phoneticPr fontId="2"/>
  </si>
  <si>
    <t>常陽銀行後期</t>
    <rPh sb="0" eb="2">
      <t>ジョウヨウ</t>
    </rPh>
    <rPh sb="2" eb="4">
      <t>ギンコウ</t>
    </rPh>
    <rPh sb="4" eb="6">
      <t>コウキ</t>
    </rPh>
    <phoneticPr fontId="2"/>
  </si>
  <si>
    <t>A4クリアファイル２種セット</t>
    <rPh sb="10" eb="11">
      <t>シュ</t>
    </rPh>
    <phoneticPr fontId="2"/>
  </si>
  <si>
    <t>600(円)×84(個)</t>
    <rPh sb="4" eb="5">
      <t>エン</t>
    </rPh>
    <rPh sb="10" eb="11">
      <t>コ</t>
    </rPh>
    <phoneticPr fontId="2"/>
  </si>
  <si>
    <t>合計(財務局)</t>
    <rPh sb="0" eb="2">
      <t>ゴウケイ</t>
    </rPh>
    <rPh sb="3" eb="6">
      <t>ザイムキョク</t>
    </rPh>
    <phoneticPr fontId="2"/>
  </si>
  <si>
    <t>Web協賛は主にWeb広告協賛とWebリスト協賛の2種類の協賛で構成されている。</t>
    <rPh sb="3" eb="5">
      <t>キョウサン</t>
    </rPh>
    <rPh sb="6" eb="7">
      <t>オモ</t>
    </rPh>
    <rPh sb="11" eb="13">
      <t>コウコク</t>
    </rPh>
    <rPh sb="13" eb="15">
      <t>キョウサン</t>
    </rPh>
    <rPh sb="22" eb="24">
      <t>キョウサン</t>
    </rPh>
    <rPh sb="26" eb="28">
      <t>シュルイ</t>
    </rPh>
    <rPh sb="29" eb="31">
      <t>キョウサン</t>
    </rPh>
    <rPh sb="32" eb="34">
      <t>コウセイ</t>
    </rPh>
    <phoneticPr fontId="7"/>
  </si>
  <si>
    <t>トートバック</t>
    <phoneticPr fontId="2"/>
  </si>
  <si>
    <t>トートバック工房(エーリングサービス)</t>
    <phoneticPr fontId="2"/>
  </si>
  <si>
    <t>900(円)×55(個)</t>
    <rPh sb="4" eb="5">
      <t>エン</t>
    </rPh>
    <rPh sb="10" eb="11">
      <t>コ</t>
    </rPh>
    <phoneticPr fontId="2"/>
  </si>
  <si>
    <t>常陽銀行後期(2020年)</t>
    <rPh sb="0" eb="4">
      <t>ジョウヨウギンコウ</t>
    </rPh>
    <rPh sb="4" eb="6">
      <t>コウキ</t>
    </rPh>
    <rPh sb="11" eb="12">
      <t>ネン</t>
    </rPh>
    <phoneticPr fontId="2"/>
  </si>
  <si>
    <t>Web広告協賛ではHP上のバナーサイズを3種類用意し、Webリスト協賛はHP上に企業名のみを掲載した。</t>
    <rPh sb="3" eb="5">
      <t>コウコク</t>
    </rPh>
    <rPh sb="5" eb="7">
      <t>キョウサン</t>
    </rPh>
    <rPh sb="11" eb="12">
      <t>ジョウ</t>
    </rPh>
    <rPh sb="21" eb="23">
      <t>シュルイ</t>
    </rPh>
    <rPh sb="23" eb="25">
      <t>ヨウイ</t>
    </rPh>
    <rPh sb="33" eb="35">
      <t>キョウサン</t>
    </rPh>
    <rPh sb="38" eb="39">
      <t>ジョウ</t>
    </rPh>
    <rPh sb="40" eb="43">
      <t>キギョウメイ</t>
    </rPh>
    <rPh sb="46" eb="48">
      <t>ケイサイ</t>
    </rPh>
    <phoneticPr fontId="7"/>
  </si>
  <si>
    <t>グッズ３種全部セット</t>
    <rPh sb="4" eb="5">
      <t>シュ</t>
    </rPh>
    <rPh sb="5" eb="7">
      <t>ゼンブ</t>
    </rPh>
    <phoneticPr fontId="2"/>
  </si>
  <si>
    <t>1600(円)×25(個)</t>
    <rPh sb="5" eb="6">
      <t>エン</t>
    </rPh>
    <rPh sb="11" eb="12">
      <t>コ</t>
    </rPh>
    <phoneticPr fontId="2"/>
  </si>
  <si>
    <t>常陽銀行前期(2021年)</t>
    <rPh sb="0" eb="2">
      <t>ジョウヨウ</t>
    </rPh>
    <rPh sb="2" eb="4">
      <t>ギンコウ</t>
    </rPh>
    <rPh sb="4" eb="6">
      <t>ゼンキ</t>
    </rPh>
    <rPh sb="11" eb="12">
      <t>ネン</t>
    </rPh>
    <phoneticPr fontId="2"/>
  </si>
  <si>
    <t>価格については、Web広告協賛はそれぞれ大30,000円、中20,000円、小10,000円、Webリスト協賛は5,000円と設定した。</t>
    <rPh sb="0" eb="2">
      <t>カカク</t>
    </rPh>
    <rPh sb="11" eb="13">
      <t>コウコク</t>
    </rPh>
    <rPh sb="13" eb="15">
      <t>キョウサン</t>
    </rPh>
    <rPh sb="20" eb="21">
      <t>ダイ</t>
    </rPh>
    <rPh sb="27" eb="28">
      <t>エン</t>
    </rPh>
    <rPh sb="29" eb="30">
      <t>チュウ</t>
    </rPh>
    <rPh sb="36" eb="37">
      <t>エン</t>
    </rPh>
    <rPh sb="38" eb="39">
      <t>ショウ</t>
    </rPh>
    <rPh sb="45" eb="46">
      <t>エン</t>
    </rPh>
    <rPh sb="53" eb="55">
      <t>キョウサン</t>
    </rPh>
    <rPh sb="61" eb="62">
      <t>エン</t>
    </rPh>
    <rPh sb="63" eb="65">
      <t>セッテイ</t>
    </rPh>
    <phoneticPr fontId="7"/>
  </si>
  <si>
    <t>送料</t>
    <rPh sb="0" eb="2">
      <t>ソウリョウ</t>
    </rPh>
    <phoneticPr fontId="7"/>
  </si>
  <si>
    <t>BASE</t>
    <phoneticPr fontId="7"/>
  </si>
  <si>
    <t>200(円)×137(個)</t>
    <rPh sb="4" eb="5">
      <t>エン</t>
    </rPh>
    <rPh sb="11" eb="12">
      <t>コ</t>
    </rPh>
    <phoneticPr fontId="2"/>
  </si>
  <si>
    <t>合計(渉外局)</t>
    <rPh sb="0" eb="2">
      <t>ゴウケイ</t>
    </rPh>
    <rPh sb="3" eb="5">
      <t>ショウガイ</t>
    </rPh>
    <rPh sb="5" eb="6">
      <t>キョク</t>
    </rPh>
    <phoneticPr fontId="2"/>
  </si>
  <si>
    <t>手数料を引く前の合計額</t>
    <rPh sb="0" eb="3">
      <t>テスウリョウ</t>
    </rPh>
    <rPh sb="4" eb="5">
      <t>ヒ</t>
    </rPh>
    <rPh sb="6" eb="7">
      <t>マエ</t>
    </rPh>
    <rPh sb="8" eb="11">
      <t>ゴウケイガク</t>
    </rPh>
    <phoneticPr fontId="2"/>
  </si>
  <si>
    <t>集計</t>
    <rPh sb="0" eb="2">
      <t>シュウケイ</t>
    </rPh>
    <phoneticPr fontId="2"/>
  </si>
  <si>
    <t>企業名</t>
    <rPh sb="0" eb="3">
      <t>キギョウメイ</t>
    </rPh>
    <phoneticPr fontId="2"/>
  </si>
  <si>
    <t>協賛形態</t>
    <rPh sb="0" eb="2">
      <t>キョウサン</t>
    </rPh>
    <rPh sb="2" eb="4">
      <t>ケイタイ</t>
    </rPh>
    <phoneticPr fontId="2"/>
  </si>
  <si>
    <t>支払手数料</t>
    <rPh sb="0" eb="5">
      <t>シハライテスウリョウ</t>
    </rPh>
    <phoneticPr fontId="2"/>
  </si>
  <si>
    <t>BASEかんたん決済手数料とサービス利用料を合算した額</t>
    <rPh sb="8" eb="10">
      <t>ケッサイ</t>
    </rPh>
    <rPh sb="10" eb="13">
      <t>テスウリョウ</t>
    </rPh>
    <rPh sb="18" eb="21">
      <t>リヨウリョウ</t>
    </rPh>
    <rPh sb="22" eb="24">
      <t>ガッサン</t>
    </rPh>
    <rPh sb="26" eb="27">
      <t>ガク</t>
    </rPh>
    <phoneticPr fontId="2"/>
  </si>
  <si>
    <t>株式会社朝日新聞学園都市販売</t>
    <rPh sb="0" eb="2">
      <t>カブシキ</t>
    </rPh>
    <rPh sb="2" eb="4">
      <t>カイシャ</t>
    </rPh>
    <rPh sb="4" eb="8">
      <t>アサヒシンブン</t>
    </rPh>
    <rPh sb="8" eb="12">
      <t>ガクエントシ</t>
    </rPh>
    <rPh sb="12" eb="14">
      <t>ハンバイ</t>
    </rPh>
    <phoneticPr fontId="2"/>
  </si>
  <si>
    <t>リスト</t>
    <phoneticPr fontId="2"/>
  </si>
  <si>
    <t>振込手数料</t>
    <rPh sb="0" eb="5">
      <t>フリコミテスウリョウ</t>
    </rPh>
    <phoneticPr fontId="2"/>
  </si>
  <si>
    <t>BASEから担当者の口座に売上金を振り込む際にかかるもの</t>
    <rPh sb="6" eb="9">
      <t>タントウシャ</t>
    </rPh>
    <rPh sb="10" eb="12">
      <t>コウザ</t>
    </rPh>
    <rPh sb="13" eb="16">
      <t>ウリアゲキン</t>
    </rPh>
    <rPh sb="17" eb="18">
      <t>フ</t>
    </rPh>
    <rPh sb="19" eb="20">
      <t>コ</t>
    </rPh>
    <rPh sb="21" eb="22">
      <t>サイ</t>
    </rPh>
    <phoneticPr fontId="2"/>
  </si>
  <si>
    <t>有限会社清原</t>
    <rPh sb="0" eb="4">
      <t>ユウゲンカイシャ</t>
    </rPh>
    <rPh sb="4" eb="6">
      <t>キヨハラ</t>
    </rPh>
    <phoneticPr fontId="2"/>
  </si>
  <si>
    <t>小</t>
    <rPh sb="0" eb="1">
      <t>ショウ</t>
    </rPh>
    <phoneticPr fontId="2"/>
  </si>
  <si>
    <t>前年度以前学分金預かり金振替</t>
    <rPh sb="0" eb="3">
      <t>ゼンネンド</t>
    </rPh>
    <rPh sb="3" eb="5">
      <t>イゼン</t>
    </rPh>
    <rPh sb="5" eb="8">
      <t>ガクブンキン</t>
    </rPh>
    <rPh sb="8" eb="9">
      <t>アズ</t>
    </rPh>
    <rPh sb="11" eb="12">
      <t>キン</t>
    </rPh>
    <rPh sb="12" eb="14">
      <t>フリカエ</t>
    </rPh>
    <phoneticPr fontId="2"/>
  </si>
  <si>
    <t>株式会社三井住友銀行つくば支店</t>
    <rPh sb="0" eb="4">
      <t>カブシキガイシャ</t>
    </rPh>
    <rPh sb="4" eb="6">
      <t>ミツイ</t>
    </rPh>
    <rPh sb="6" eb="10">
      <t>スミトモギンコウ</t>
    </rPh>
    <rPh sb="13" eb="15">
      <t>シテン</t>
    </rPh>
    <phoneticPr fontId="2"/>
  </si>
  <si>
    <t>人文学類</t>
    <rPh sb="0" eb="4">
      <t>ジンブンガクルイ</t>
    </rPh>
    <phoneticPr fontId="1"/>
  </si>
  <si>
    <t>茨城トヨペット株式会社レクサスつくば</t>
    <rPh sb="0" eb="2">
      <t>イバラキ</t>
    </rPh>
    <rPh sb="7" eb="11">
      <t>カブシキガイシャ</t>
    </rPh>
    <phoneticPr fontId="2"/>
  </si>
  <si>
    <t>大</t>
    <rPh sb="0" eb="1">
      <t>ダイ</t>
    </rPh>
    <phoneticPr fontId="2"/>
  </si>
  <si>
    <t>比較文化学類</t>
    <rPh sb="0" eb="6">
      <t>ヒカクブンカガクルイ</t>
    </rPh>
    <phoneticPr fontId="1"/>
  </si>
  <si>
    <t>ラーメン龍郎</t>
    <rPh sb="4" eb="6">
      <t>タツロウ</t>
    </rPh>
    <phoneticPr fontId="2"/>
  </si>
  <si>
    <t>日本語・日本文化学類</t>
    <rPh sb="0" eb="3">
      <t>ニホンゴ</t>
    </rPh>
    <rPh sb="4" eb="10">
      <t>ニホンブンカガクルイ</t>
    </rPh>
    <phoneticPr fontId="1"/>
  </si>
  <si>
    <t>ファミリーマートつくば春日四丁目店</t>
    <rPh sb="11" eb="13">
      <t>カスガ</t>
    </rPh>
    <rPh sb="13" eb="14">
      <t>ヨン</t>
    </rPh>
    <rPh sb="14" eb="17">
      <t>チョウメテン</t>
    </rPh>
    <phoneticPr fontId="2"/>
  </si>
  <si>
    <t>社会学類</t>
    <rPh sb="0" eb="4">
      <t>シャカイガクルイ</t>
    </rPh>
    <phoneticPr fontId="1"/>
  </si>
  <si>
    <t>東京ガス株式会社つくば支店</t>
    <rPh sb="0" eb="2">
      <t>トウキョウ</t>
    </rPh>
    <rPh sb="4" eb="6">
      <t>カブシキ</t>
    </rPh>
    <rPh sb="6" eb="8">
      <t>ガイシャ</t>
    </rPh>
    <rPh sb="11" eb="13">
      <t>シテン</t>
    </rPh>
    <phoneticPr fontId="2"/>
  </si>
  <si>
    <t>国際総合学類</t>
    <rPh sb="0" eb="6">
      <t>コクサイソウゴウガクルイ</t>
    </rPh>
    <phoneticPr fontId="1"/>
  </si>
  <si>
    <t>牛角つくばテクノパーク桜店</t>
    <rPh sb="0" eb="2">
      <t>ギュウカク</t>
    </rPh>
    <rPh sb="11" eb="12">
      <t>サクラ</t>
    </rPh>
    <rPh sb="12" eb="13">
      <t>テン</t>
    </rPh>
    <phoneticPr fontId="2"/>
  </si>
  <si>
    <t>教育学類</t>
    <rPh sb="0" eb="2">
      <t>キョウイク</t>
    </rPh>
    <rPh sb="2" eb="4">
      <t>ガクルイ</t>
    </rPh>
    <phoneticPr fontId="2"/>
  </si>
  <si>
    <t>株式会社ホテルグランド東雲</t>
    <rPh sb="0" eb="4">
      <t>カブシキガイシャ</t>
    </rPh>
    <rPh sb="11" eb="13">
      <t>シノノメ</t>
    </rPh>
    <phoneticPr fontId="2"/>
  </si>
  <si>
    <t>心理学類</t>
    <rPh sb="0" eb="4">
      <t>シンリガクルイ</t>
    </rPh>
    <phoneticPr fontId="2"/>
  </si>
  <si>
    <t>有限会社柿本ハウジング</t>
    <rPh sb="0" eb="4">
      <t>ユウゲンガイシャ</t>
    </rPh>
    <rPh sb="4" eb="6">
      <t>カキモト</t>
    </rPh>
    <phoneticPr fontId="2"/>
  </si>
  <si>
    <t>障害科学類</t>
    <rPh sb="0" eb="5">
      <t>ショウガイカガクルイ</t>
    </rPh>
    <phoneticPr fontId="2"/>
  </si>
  <si>
    <t>PLUS 1 CAFÉ GARDEN</t>
    <phoneticPr fontId="2"/>
  </si>
  <si>
    <t>生物学類</t>
    <rPh sb="0" eb="2">
      <t>セイブツ</t>
    </rPh>
    <rPh sb="2" eb="4">
      <t>ガクルイ</t>
    </rPh>
    <phoneticPr fontId="1"/>
  </si>
  <si>
    <t>夢屋</t>
    <rPh sb="0" eb="1">
      <t>ユメ</t>
    </rPh>
    <rPh sb="1" eb="2">
      <t>ヤ</t>
    </rPh>
    <phoneticPr fontId="2"/>
  </si>
  <si>
    <t>生物資源学類</t>
    <rPh sb="0" eb="6">
      <t>セイブツシゲンガクルイ</t>
    </rPh>
    <phoneticPr fontId="1"/>
  </si>
  <si>
    <t>一誠商事株式会社</t>
    <rPh sb="0" eb="4">
      <t>イッセイショウジ</t>
    </rPh>
    <rPh sb="4" eb="8">
      <t>カブシキガイシャ</t>
    </rPh>
    <phoneticPr fontId="2"/>
  </si>
  <si>
    <t>地球学類</t>
    <rPh sb="0" eb="4">
      <t>チキュウガクルイ</t>
    </rPh>
    <phoneticPr fontId="1"/>
  </si>
  <si>
    <t>三菱建設株式会社</t>
    <rPh sb="0" eb="4">
      <t>ミツビシケンセツ</t>
    </rPh>
    <rPh sb="4" eb="8">
      <t>カブシキガイシャ</t>
    </rPh>
    <phoneticPr fontId="2"/>
  </si>
  <si>
    <t>数学類</t>
    <rPh sb="0" eb="3">
      <t>スウガクルイ</t>
    </rPh>
    <phoneticPr fontId="1"/>
  </si>
  <si>
    <t>竹園セントラル歯科医院</t>
    <rPh sb="0" eb="2">
      <t>タケゾノ</t>
    </rPh>
    <rPh sb="7" eb="11">
      <t>シカイイン</t>
    </rPh>
    <phoneticPr fontId="2"/>
  </si>
  <si>
    <t>物理学類</t>
    <rPh sb="0" eb="4">
      <t>ブツリガクルイ</t>
    </rPh>
    <phoneticPr fontId="1"/>
  </si>
  <si>
    <t>株式会社万全商事</t>
    <rPh sb="0" eb="4">
      <t>カブシキガイシャ</t>
    </rPh>
    <rPh sb="4" eb="6">
      <t>バンゼン</t>
    </rPh>
    <rPh sb="6" eb="8">
      <t>ショウジ</t>
    </rPh>
    <phoneticPr fontId="2"/>
  </si>
  <si>
    <t>化学類</t>
    <rPh sb="0" eb="3">
      <t>カガクルイ</t>
    </rPh>
    <phoneticPr fontId="1"/>
  </si>
  <si>
    <t>株式会社カスミ</t>
    <rPh sb="0" eb="4">
      <t>カブシキガイシャ</t>
    </rPh>
    <phoneticPr fontId="2"/>
  </si>
  <si>
    <t>応用理工学類</t>
    <rPh sb="0" eb="6">
      <t>オウヨウリコウガクルイ</t>
    </rPh>
    <phoneticPr fontId="1"/>
  </si>
  <si>
    <t>株式会社宮本冷機</t>
    <rPh sb="0" eb="2">
      <t>カブシキ</t>
    </rPh>
    <rPh sb="2" eb="4">
      <t>ガイシャ</t>
    </rPh>
    <rPh sb="4" eb="6">
      <t>ミヤモト</t>
    </rPh>
    <rPh sb="6" eb="8">
      <t>レイキ</t>
    </rPh>
    <phoneticPr fontId="2"/>
  </si>
  <si>
    <t>工学システム学類</t>
    <rPh sb="0" eb="2">
      <t>コウガク</t>
    </rPh>
    <rPh sb="6" eb="8">
      <t>ガクルイ</t>
    </rPh>
    <phoneticPr fontId="1"/>
  </si>
  <si>
    <t>有限会社ミュージックプラント</t>
    <rPh sb="0" eb="4">
      <t>ユウゲンカイシャ</t>
    </rPh>
    <phoneticPr fontId="2"/>
  </si>
  <si>
    <t>社会工学類</t>
    <rPh sb="0" eb="5">
      <t>シャカイコウガクルイ</t>
    </rPh>
    <phoneticPr fontId="1"/>
  </si>
  <si>
    <t>大堀電気工事株式会社</t>
    <rPh sb="0" eb="2">
      <t>オオホリ</t>
    </rPh>
    <rPh sb="2" eb="6">
      <t>デンキコウジ</t>
    </rPh>
    <rPh sb="6" eb="8">
      <t>カブシキ</t>
    </rPh>
    <rPh sb="8" eb="10">
      <t>ガイシャ</t>
    </rPh>
    <phoneticPr fontId="2"/>
  </si>
  <si>
    <t>情報科学類</t>
    <rPh sb="0" eb="5">
      <t>ジョウホウカガクルイ</t>
    </rPh>
    <phoneticPr fontId="1"/>
  </si>
  <si>
    <t>オートリブ株式会社</t>
    <rPh sb="5" eb="9">
      <t>カブシキガイシャ</t>
    </rPh>
    <phoneticPr fontId="2"/>
  </si>
  <si>
    <t>情報メディア創成学類</t>
    <rPh sb="0" eb="2">
      <t>ジョウホウ</t>
    </rPh>
    <rPh sb="6" eb="8">
      <t>ソウセイ</t>
    </rPh>
    <rPh sb="8" eb="10">
      <t>ガクルイ</t>
    </rPh>
    <phoneticPr fontId="1"/>
  </si>
  <si>
    <t>株式会社日本エスコン</t>
    <rPh sb="0" eb="4">
      <t>カブシキカイシャ</t>
    </rPh>
    <rPh sb="4" eb="6">
      <t>ニホン</t>
    </rPh>
    <phoneticPr fontId="2"/>
  </si>
  <si>
    <t>中</t>
    <rPh sb="0" eb="1">
      <t>チュウ</t>
    </rPh>
    <phoneticPr fontId="2"/>
  </si>
  <si>
    <t>知識情報・図書館学類</t>
    <rPh sb="0" eb="4">
      <t>チシキジョウホウ</t>
    </rPh>
    <rPh sb="5" eb="10">
      <t>トショカンガクルイ</t>
    </rPh>
    <phoneticPr fontId="1"/>
  </si>
  <si>
    <t>ダイワロイネットホテルつくば</t>
    <phoneticPr fontId="2"/>
  </si>
  <si>
    <t>医学類</t>
    <rPh sb="0" eb="3">
      <t>イガクルイ</t>
    </rPh>
    <phoneticPr fontId="1"/>
  </si>
  <si>
    <t>株式会社　坂東太郎</t>
    <rPh sb="0" eb="4">
      <t>カブシキガイシャ</t>
    </rPh>
    <rPh sb="5" eb="9">
      <t>バンドウタロウ</t>
    </rPh>
    <phoneticPr fontId="2"/>
  </si>
  <si>
    <t>看護学類</t>
    <rPh sb="0" eb="4">
      <t>カンゴガクルイ</t>
    </rPh>
    <phoneticPr fontId="1"/>
  </si>
  <si>
    <t>東成商事株式会社</t>
    <rPh sb="0" eb="1">
      <t>ヒガシ</t>
    </rPh>
    <rPh sb="1" eb="2">
      <t>セイ</t>
    </rPh>
    <rPh sb="2" eb="4">
      <t>ショウジ</t>
    </rPh>
    <rPh sb="4" eb="8">
      <t>カブシキガイシャ</t>
    </rPh>
    <phoneticPr fontId="2"/>
  </si>
  <si>
    <t>医療科学類</t>
    <rPh sb="0" eb="5">
      <t>イリョウカガクルイ</t>
    </rPh>
    <phoneticPr fontId="1"/>
  </si>
  <si>
    <t>関彰商事株式会社</t>
    <rPh sb="0" eb="4">
      <t>セキショウショウジ</t>
    </rPh>
    <rPh sb="4" eb="8">
      <t>カブシキガイシャ</t>
    </rPh>
    <phoneticPr fontId="2"/>
  </si>
  <si>
    <t>芸術専門学群</t>
    <rPh sb="0" eb="6">
      <t>ゲイジュツセンモンガクグン</t>
    </rPh>
    <phoneticPr fontId="2"/>
  </si>
  <si>
    <t>株式会社塚本建装</t>
    <rPh sb="0" eb="4">
      <t>カブシキガイシャ</t>
    </rPh>
    <rPh sb="4" eb="6">
      <t>ツカモト</t>
    </rPh>
    <rPh sb="6" eb="7">
      <t>タ</t>
    </rPh>
    <rPh sb="7" eb="8">
      <t>ソウ</t>
    </rPh>
    <phoneticPr fontId="2"/>
  </si>
  <si>
    <t>体育専門学群</t>
    <rPh sb="0" eb="6">
      <t>タイイクセンモンガクグン</t>
    </rPh>
    <phoneticPr fontId="2"/>
  </si>
  <si>
    <t>桂不動産株式会社</t>
    <rPh sb="0" eb="1">
      <t>カツラ</t>
    </rPh>
    <rPh sb="1" eb="4">
      <t>フドウサン</t>
    </rPh>
    <rPh sb="4" eb="6">
      <t>カブシキ</t>
    </rPh>
    <rPh sb="6" eb="8">
      <t>ガイシャ</t>
    </rPh>
    <phoneticPr fontId="2"/>
  </si>
  <si>
    <t>総合学域群第1類</t>
    <rPh sb="0" eb="5">
      <t>ソウゴウガクイキグン</t>
    </rPh>
    <rPh sb="5" eb="6">
      <t>ダイ</t>
    </rPh>
    <rPh sb="7" eb="8">
      <t>ルイ</t>
    </rPh>
    <phoneticPr fontId="2"/>
  </si>
  <si>
    <t>株式会社アジア住販筑波大学前店</t>
    <rPh sb="0" eb="4">
      <t>カブシキガイシャ</t>
    </rPh>
    <rPh sb="7" eb="9">
      <t>ジュウハン</t>
    </rPh>
    <rPh sb="9" eb="13">
      <t>ツクバダイガク</t>
    </rPh>
    <rPh sb="13" eb="15">
      <t>マエテン</t>
    </rPh>
    <phoneticPr fontId="2"/>
  </si>
  <si>
    <t>総合学域群第2類</t>
    <rPh sb="0" eb="5">
      <t>ソウゴウガクイキグン</t>
    </rPh>
    <rPh sb="5" eb="6">
      <t>ダイ</t>
    </rPh>
    <rPh sb="7" eb="8">
      <t>ルイ</t>
    </rPh>
    <phoneticPr fontId="2"/>
  </si>
  <si>
    <t>桃ちゃん弁当</t>
    <rPh sb="0" eb="1">
      <t>モモ</t>
    </rPh>
    <rPh sb="4" eb="6">
      <t>ベントウ</t>
    </rPh>
    <phoneticPr fontId="2"/>
  </si>
  <si>
    <t>総合学域群第3類</t>
    <rPh sb="0" eb="5">
      <t>ソウゴウガクイキグン</t>
    </rPh>
    <rPh sb="5" eb="6">
      <t>ダイ</t>
    </rPh>
    <rPh sb="7" eb="8">
      <t>ルイ</t>
    </rPh>
    <phoneticPr fontId="2"/>
  </si>
  <si>
    <t>株式会社常陽リビング社</t>
    <rPh sb="0" eb="4">
      <t>カブシキガイシャ</t>
    </rPh>
    <rPh sb="4" eb="6">
      <t>ジョウヨウ</t>
    </rPh>
    <rPh sb="10" eb="11">
      <t>シャ</t>
    </rPh>
    <phoneticPr fontId="2"/>
  </si>
  <si>
    <t>数学類2年次編入</t>
    <rPh sb="0" eb="2">
      <t>スウガク</t>
    </rPh>
    <rPh sb="2" eb="3">
      <t>ルイ</t>
    </rPh>
    <rPh sb="4" eb="6">
      <t>ネンジ</t>
    </rPh>
    <rPh sb="6" eb="8">
      <t>ヘンニュウ</t>
    </rPh>
    <phoneticPr fontId="2"/>
  </si>
  <si>
    <t>株式会社志ち乃</t>
    <rPh sb="0" eb="2">
      <t>カブシキ</t>
    </rPh>
    <rPh sb="2" eb="4">
      <t>ガイシャ</t>
    </rPh>
    <rPh sb="4" eb="5">
      <t>ココロザシ</t>
    </rPh>
    <rPh sb="6" eb="7">
      <t>ノ</t>
    </rPh>
    <phoneticPr fontId="2"/>
  </si>
  <si>
    <t>医学類2年次編入</t>
    <rPh sb="0" eb="3">
      <t>イガクルイ</t>
    </rPh>
    <rPh sb="4" eb="6">
      <t>ネンジ</t>
    </rPh>
    <rPh sb="6" eb="8">
      <t>ヘンニュウ</t>
    </rPh>
    <phoneticPr fontId="2"/>
  </si>
  <si>
    <t>株式会社つくば研究支援センター</t>
    <rPh sb="0" eb="4">
      <t>カブシキガイシャ</t>
    </rPh>
    <rPh sb="7" eb="9">
      <t>ケンキュウ</t>
    </rPh>
    <rPh sb="9" eb="11">
      <t>シエン</t>
    </rPh>
    <phoneticPr fontId="2"/>
  </si>
  <si>
    <t>社会学類3年次編入</t>
    <rPh sb="0" eb="3">
      <t>シャカイガク</t>
    </rPh>
    <rPh sb="3" eb="4">
      <t>ルイ</t>
    </rPh>
    <rPh sb="5" eb="7">
      <t>ネンジ</t>
    </rPh>
    <rPh sb="7" eb="9">
      <t>ヘンニュウ</t>
    </rPh>
    <phoneticPr fontId="2"/>
  </si>
  <si>
    <t>ウォーク株式会社</t>
    <rPh sb="4" eb="6">
      <t>カブシキ</t>
    </rPh>
    <rPh sb="6" eb="8">
      <t>ガイシャ</t>
    </rPh>
    <phoneticPr fontId="2"/>
  </si>
  <si>
    <t>生物資源学類3年次編入</t>
    <rPh sb="0" eb="2">
      <t>セイブツ</t>
    </rPh>
    <rPh sb="2" eb="4">
      <t>シゲン</t>
    </rPh>
    <rPh sb="4" eb="5">
      <t>ガク</t>
    </rPh>
    <rPh sb="5" eb="6">
      <t>ルイ</t>
    </rPh>
    <rPh sb="7" eb="11">
      <t>ネンジヘンンy</t>
    </rPh>
    <phoneticPr fontId="2"/>
  </si>
  <si>
    <t>メンキラベース株式会社</t>
    <rPh sb="7" eb="11">
      <t>カブシキガイシャ</t>
    </rPh>
    <phoneticPr fontId="2"/>
  </si>
  <si>
    <t>物理学類3年次編入</t>
    <rPh sb="0" eb="2">
      <t>ブツリ</t>
    </rPh>
    <phoneticPr fontId="2"/>
  </si>
  <si>
    <t>株式会社みずほ銀行</t>
    <rPh sb="0" eb="2">
      <t>カブシキ</t>
    </rPh>
    <rPh sb="2" eb="4">
      <t>ガイシャ</t>
    </rPh>
    <rPh sb="7" eb="9">
      <t>ギンコウ</t>
    </rPh>
    <phoneticPr fontId="2"/>
  </si>
  <si>
    <t>工学システム学類3年次編入</t>
    <rPh sb="0" eb="2">
      <t>コウガク</t>
    </rPh>
    <rPh sb="6" eb="7">
      <t>ガク</t>
    </rPh>
    <rPh sb="7" eb="8">
      <t>ルイ</t>
    </rPh>
    <rPh sb="9" eb="11">
      <t>ネンジ</t>
    </rPh>
    <rPh sb="11" eb="13">
      <t>ヘンニュウ</t>
    </rPh>
    <phoneticPr fontId="2"/>
  </si>
  <si>
    <t>北方園</t>
    <rPh sb="0" eb="2">
      <t>キタカタ</t>
    </rPh>
    <rPh sb="2" eb="3">
      <t>エン</t>
    </rPh>
    <phoneticPr fontId="2"/>
  </si>
  <si>
    <t>社会工学類3年次編入</t>
  </si>
  <si>
    <t>株式会社トヨタレンタリース茨城</t>
    <rPh sb="0" eb="4">
      <t>カブシキガイシャ</t>
    </rPh>
    <rPh sb="13" eb="15">
      <t>イバラキ</t>
    </rPh>
    <phoneticPr fontId="2"/>
  </si>
  <si>
    <t>情報科学類3年次編入</t>
  </si>
  <si>
    <t>情報メディア創成学類3年次編入</t>
  </si>
  <si>
    <t>知識情報・図書館学類3年次編入</t>
  </si>
  <si>
    <t>2)生放送CM協賛</t>
    <rPh sb="2" eb="5">
      <t>ナマホウソウ</t>
    </rPh>
    <rPh sb="7" eb="9">
      <t>キョウサン</t>
    </rPh>
    <phoneticPr fontId="2"/>
  </si>
  <si>
    <t>看護学類3年次編入</t>
    <rPh sb="0" eb="3">
      <t>カンゴガク</t>
    </rPh>
    <rPh sb="3" eb="4">
      <t>ルイ</t>
    </rPh>
    <rPh sb="5" eb="9">
      <t>ネンジヘンニュウ</t>
    </rPh>
    <phoneticPr fontId="2"/>
  </si>
  <si>
    <t>生放送CM協賛の値段設定はCM1本につき30,000円である。</t>
    <rPh sb="0" eb="3">
      <t>ナマホウソウ</t>
    </rPh>
    <rPh sb="5" eb="7">
      <t>キョウサン</t>
    </rPh>
    <rPh sb="8" eb="12">
      <t>ネダンセッテイ</t>
    </rPh>
    <rPh sb="16" eb="17">
      <t>ホン</t>
    </rPh>
    <rPh sb="26" eb="27">
      <t>エン</t>
    </rPh>
    <phoneticPr fontId="7"/>
  </si>
  <si>
    <t>医療科学類3年次編入</t>
  </si>
  <si>
    <t>2020年度入学生</t>
    <rPh sb="4" eb="6">
      <t>ネンド</t>
    </rPh>
    <rPh sb="6" eb="9">
      <t>ニュウガクセイ</t>
    </rPh>
    <phoneticPr fontId="2"/>
  </si>
  <si>
    <t>企業名</t>
    <rPh sb="0" eb="2">
      <t>キギョウ</t>
    </rPh>
    <rPh sb="2" eb="3">
      <t>メイ</t>
    </rPh>
    <phoneticPr fontId="2"/>
  </si>
  <si>
    <t>現金過不足金</t>
    <rPh sb="0" eb="5">
      <t>ゲンキンカフソク</t>
    </rPh>
    <rPh sb="5" eb="6">
      <t>キン</t>
    </rPh>
    <phoneticPr fontId="2"/>
  </si>
  <si>
    <t>来年度以降の学分金への振替</t>
    <rPh sb="0" eb="3">
      <t>ライネンド</t>
    </rPh>
    <rPh sb="3" eb="5">
      <t>イコウ</t>
    </rPh>
    <rPh sb="6" eb="7">
      <t>ガク</t>
    </rPh>
    <rPh sb="7" eb="8">
      <t>ブン</t>
    </rPh>
    <rPh sb="8" eb="9">
      <t>キン</t>
    </rPh>
    <rPh sb="11" eb="13">
      <t>フリカエ</t>
    </rPh>
    <phoneticPr fontId="2"/>
  </si>
  <si>
    <t>暁飯島工業株式会社</t>
    <rPh sb="0" eb="1">
      <t>アカツキ</t>
    </rPh>
    <rPh sb="1" eb="3">
      <t>イイジマ</t>
    </rPh>
    <rPh sb="3" eb="5">
      <t>コウギョウ</t>
    </rPh>
    <rPh sb="5" eb="9">
      <t>カブシキガイシャ</t>
    </rPh>
    <phoneticPr fontId="2"/>
  </si>
  <si>
    <t>めんとるステーションつくば</t>
    <phoneticPr fontId="2"/>
  </si>
  <si>
    <t>CM2本</t>
    <rPh sb="3" eb="4">
      <t>ホン</t>
    </rPh>
    <phoneticPr fontId="2"/>
  </si>
  <si>
    <t>※なお、集計の金額には2020年度の未使用額である4200円も含まれる。</t>
    <rPh sb="4" eb="6">
      <t>シュウケイ</t>
    </rPh>
    <rPh sb="7" eb="9">
      <t>キンガク</t>
    </rPh>
    <rPh sb="15" eb="16">
      <t>ネン</t>
    </rPh>
    <rPh sb="16" eb="17">
      <t>ド</t>
    </rPh>
    <rPh sb="18" eb="22">
      <t>ミシヨウガク</t>
    </rPh>
    <rPh sb="29" eb="30">
      <t>エン</t>
    </rPh>
    <rPh sb="31" eb="32">
      <t>フク</t>
    </rPh>
    <phoneticPr fontId="2"/>
  </si>
  <si>
    <t>レビュー協賛では企業から指定された商品のレビューを書くことで協賛金をいただいた。</t>
    <rPh sb="4" eb="6">
      <t>キョウサン</t>
    </rPh>
    <phoneticPr fontId="2"/>
  </si>
  <si>
    <t>登録型協賛では企業から指定されたサイトに登録した人数に応じた協賛金をいただいた。</t>
    <rPh sb="0" eb="3">
      <t>トウロクガタ</t>
    </rPh>
    <rPh sb="3" eb="5">
      <t>キョウサン</t>
    </rPh>
    <rPh sb="7" eb="9">
      <t>キギョウ</t>
    </rPh>
    <rPh sb="11" eb="13">
      <t>シテイ</t>
    </rPh>
    <rPh sb="20" eb="22">
      <t>トウロク</t>
    </rPh>
    <rPh sb="24" eb="26">
      <t>ニンズウ</t>
    </rPh>
    <rPh sb="27" eb="28">
      <t>オウ</t>
    </rPh>
    <rPh sb="30" eb="33">
      <t>キョウサンキン</t>
    </rPh>
    <phoneticPr fontId="2"/>
  </si>
  <si>
    <t>参加型協賛では企業から指定されたイベントに参加することで協賛金をいただいた。具体的にはつくばコレクション2021の出場者がLINE LIVEに参加した。</t>
    <rPh sb="0" eb="3">
      <t>サンカガタ</t>
    </rPh>
    <rPh sb="3" eb="5">
      <t>キョウサン</t>
    </rPh>
    <rPh sb="7" eb="9">
      <t>キギョウ</t>
    </rPh>
    <rPh sb="11" eb="13">
      <t>シテイ</t>
    </rPh>
    <rPh sb="21" eb="23">
      <t>サンカ</t>
    </rPh>
    <rPh sb="28" eb="31">
      <t>キョウサンキン</t>
    </rPh>
    <rPh sb="38" eb="41">
      <t>グタイテキ</t>
    </rPh>
    <rPh sb="57" eb="60">
      <t>シュツジョウシャ</t>
    </rPh>
    <rPh sb="71" eb="73">
      <t>サンカ</t>
    </rPh>
    <phoneticPr fontId="2"/>
  </si>
  <si>
    <t>レビュー</t>
    <phoneticPr fontId="2"/>
  </si>
  <si>
    <t>AGESTOCK実行委員会2021(6月)</t>
    <rPh sb="8" eb="13">
      <t>ジッコウイインカイ</t>
    </rPh>
    <rPh sb="19" eb="20">
      <t>ガツ</t>
    </rPh>
    <phoneticPr fontId="2"/>
  </si>
  <si>
    <t>AGESTOCK実行委員会2021(7月)</t>
    <rPh sb="8" eb="13">
      <t>ジッコウイインカイ</t>
    </rPh>
    <rPh sb="19" eb="20">
      <t>ガツ</t>
    </rPh>
    <phoneticPr fontId="2"/>
  </si>
  <si>
    <t>AGESTOCK実行委員会2021(8月)</t>
    <rPh sb="8" eb="13">
      <t>ジッコウイインカイ</t>
    </rPh>
    <rPh sb="19" eb="20">
      <t>ガツ</t>
    </rPh>
    <phoneticPr fontId="2"/>
  </si>
  <si>
    <t>AGESTOCK実行委員会2021(9月)</t>
    <rPh sb="8" eb="13">
      <t>ジッコウイインカイ</t>
    </rPh>
    <rPh sb="19" eb="20">
      <t>ガツ</t>
    </rPh>
    <phoneticPr fontId="2"/>
  </si>
  <si>
    <t>AGESTOCK実行委員会2021(10月)</t>
    <rPh sb="8" eb="13">
      <t>ジッコウイインカイ</t>
    </rPh>
    <rPh sb="20" eb="21">
      <t>ガツ</t>
    </rPh>
    <phoneticPr fontId="2"/>
  </si>
  <si>
    <t>AGESTOCK実行委員会2021(11月)</t>
    <rPh sb="8" eb="13">
      <t>ジッコウイインカイ</t>
    </rPh>
    <rPh sb="20" eb="21">
      <t>ガツ</t>
    </rPh>
    <phoneticPr fontId="2"/>
  </si>
  <si>
    <t>AGESTOCK実行委員会2021(12月)</t>
    <rPh sb="8" eb="13">
      <t>ジッコウイインカイ</t>
    </rPh>
    <rPh sb="20" eb="21">
      <t>ガツ</t>
    </rPh>
    <phoneticPr fontId="2"/>
  </si>
  <si>
    <t>登録型</t>
    <rPh sb="0" eb="3">
      <t>トウロクガタ</t>
    </rPh>
    <phoneticPr fontId="2"/>
  </si>
  <si>
    <t>株式会社ユーキャンパス</t>
    <rPh sb="0" eb="4">
      <t>カブシキガイシャ</t>
    </rPh>
    <phoneticPr fontId="2"/>
  </si>
  <si>
    <t>株式会社ネオ倶楽部</t>
    <rPh sb="0" eb="4">
      <t>カブシキガイシャ</t>
    </rPh>
    <rPh sb="6" eb="9">
      <t>クラブ</t>
    </rPh>
    <phoneticPr fontId="2"/>
  </si>
  <si>
    <t>株式会社ベクトル(株式会社Starbank)</t>
    <rPh sb="0" eb="4">
      <t>カブシキガイシャ</t>
    </rPh>
    <rPh sb="9" eb="13">
      <t>カブシキガイシャ</t>
    </rPh>
    <phoneticPr fontId="2"/>
  </si>
  <si>
    <t>株式会社Morevision</t>
    <rPh sb="0" eb="4">
      <t>カブシキガイシャ</t>
    </rPh>
    <phoneticPr fontId="2"/>
  </si>
  <si>
    <t>参加型</t>
    <rPh sb="0" eb="3">
      <t>サンカガタ</t>
    </rPh>
    <phoneticPr fontId="2"/>
  </si>
  <si>
    <t>株式会社AGE</t>
    <rPh sb="0" eb="4">
      <t>カブシキガイシャ</t>
    </rPh>
    <phoneticPr fontId="2"/>
  </si>
  <si>
    <t>個人からの雙峰祭への金銭協賛を受け付けた。</t>
    <rPh sb="0" eb="2">
      <t>コジン</t>
    </rPh>
    <rPh sb="5" eb="8">
      <t>ソウホウサイ</t>
    </rPh>
    <rPh sb="10" eb="12">
      <t>キンセン</t>
    </rPh>
    <rPh sb="12" eb="14">
      <t>キョウサン</t>
    </rPh>
    <rPh sb="15" eb="16">
      <t>ウ</t>
    </rPh>
    <rPh sb="17" eb="18">
      <t>ツ</t>
    </rPh>
    <phoneticPr fontId="7"/>
  </si>
  <si>
    <t>1口1000円である。</t>
    <rPh sb="1" eb="2">
      <t>クチ</t>
    </rPh>
    <rPh sb="6" eb="7">
      <t>エン</t>
    </rPh>
    <phoneticPr fontId="2"/>
  </si>
  <si>
    <t>今年度収入合計</t>
    <rPh sb="0" eb="3">
      <t>コンネンド</t>
    </rPh>
    <rPh sb="3" eb="5">
      <t>シュウニュウ</t>
    </rPh>
    <rPh sb="5" eb="7">
      <t>ゴウケイ</t>
    </rPh>
    <phoneticPr fontId="2"/>
  </si>
  <si>
    <t>今年度は193口集まったため、合計金額は193,000円となる。</t>
    <rPh sb="0" eb="3">
      <t>コンネンド</t>
    </rPh>
    <rPh sb="7" eb="8">
      <t>クチ</t>
    </rPh>
    <rPh sb="8" eb="9">
      <t>アツ</t>
    </rPh>
    <rPh sb="15" eb="19">
      <t>ゴウケイキンガク</t>
    </rPh>
    <rPh sb="27" eb="28">
      <t>エン</t>
    </rPh>
    <phoneticPr fontId="2"/>
  </si>
  <si>
    <t>なお、個人協賛の返礼品として、1口～4口の場合にはクリアファイル1枚を、5口以上の場合にはそれに加えてトートバックを渡した。</t>
    <rPh sb="3" eb="7">
      <t>コジンキョウサン</t>
    </rPh>
    <rPh sb="8" eb="11">
      <t>ヘンレイヒン</t>
    </rPh>
    <rPh sb="16" eb="17">
      <t>クチ</t>
    </rPh>
    <rPh sb="19" eb="20">
      <t>クチ</t>
    </rPh>
    <rPh sb="21" eb="23">
      <t>バアイ</t>
    </rPh>
    <rPh sb="33" eb="34">
      <t>マイ</t>
    </rPh>
    <rPh sb="37" eb="40">
      <t>クチイジョウ</t>
    </rPh>
    <rPh sb="41" eb="43">
      <t>バアイ</t>
    </rPh>
    <rPh sb="48" eb="49">
      <t>クワ</t>
    </rPh>
    <rPh sb="58" eb="59">
      <t>ワタ</t>
    </rPh>
    <phoneticPr fontId="2"/>
  </si>
  <si>
    <t>橙：価格および個数が変更になったもの</t>
    <rPh sb="0" eb="1">
      <t>ダイダイ</t>
    </rPh>
    <rPh sb="2" eb="4">
      <t>カカク</t>
    </rPh>
    <rPh sb="7" eb="9">
      <t>コスウ</t>
    </rPh>
    <rPh sb="10" eb="12">
      <t>ヘンコウ</t>
    </rPh>
    <phoneticPr fontId="2"/>
  </si>
  <si>
    <t>青：追加で計上したもの</t>
    <rPh sb="0" eb="1">
      <t>アオ</t>
    </rPh>
    <rPh sb="2" eb="4">
      <t>ツイカ</t>
    </rPh>
    <rPh sb="5" eb="7">
      <t>ケイジョウ</t>
    </rPh>
    <phoneticPr fontId="2"/>
  </si>
  <si>
    <t>斜線:購入しなかったもの</t>
    <rPh sb="0" eb="2">
      <t>シャセン</t>
    </rPh>
    <rPh sb="3" eb="5">
      <t>コウニュウ</t>
    </rPh>
    <phoneticPr fontId="2"/>
  </si>
  <si>
    <t>委員長団</t>
    <rPh sb="0" eb="4">
      <t>イインチョウダン</t>
    </rPh>
    <phoneticPr fontId="7"/>
  </si>
  <si>
    <t>科目</t>
    <rPh sb="0" eb="2">
      <t>カモク</t>
    </rPh>
    <phoneticPr fontId="7"/>
  </si>
  <si>
    <t>番号</t>
    <rPh sb="0" eb="2">
      <t>バンゴウ</t>
    </rPh>
    <phoneticPr fontId="7"/>
  </si>
  <si>
    <t>摘要</t>
    <rPh sb="0" eb="2">
      <t>テキヨウ</t>
    </rPh>
    <phoneticPr fontId="7"/>
  </si>
  <si>
    <t>合計金額</t>
    <rPh sb="0" eb="4">
      <t>ゴウケイキンガク</t>
    </rPh>
    <phoneticPr fontId="7"/>
  </si>
  <si>
    <t>用途</t>
    <rPh sb="0" eb="2">
      <t>ヨウト</t>
    </rPh>
    <phoneticPr fontId="7"/>
  </si>
  <si>
    <t>予算書での通し番号</t>
    <rPh sb="0" eb="3">
      <t>ヨサンショ</t>
    </rPh>
    <rPh sb="5" eb="6">
      <t>トオ</t>
    </rPh>
    <rPh sb="7" eb="9">
      <t>バンゴウ</t>
    </rPh>
    <phoneticPr fontId="7"/>
  </si>
  <si>
    <t>消毒液（アルボナース）</t>
    <rPh sb="0" eb="3">
      <t>ショウドクエキ</t>
    </rPh>
    <phoneticPr fontId="2"/>
  </si>
  <si>
    <t>雙峰祭当日までの会議における消毒作業、及び、学実委が雙峰祭当日に教室を使用する際の消毒作業に用いる。</t>
    <rPh sb="46" eb="47">
      <t>モチ</t>
    </rPh>
    <phoneticPr fontId="7"/>
  </si>
  <si>
    <t>消毒液（アルボナース詰め替え用）</t>
    <rPh sb="0" eb="3">
      <t>ショウドクエキ</t>
    </rPh>
    <rPh sb="10" eb="11">
      <t>ツ</t>
    </rPh>
    <rPh sb="12" eb="13">
      <t>カ</t>
    </rPh>
    <rPh sb="14" eb="15">
      <t>ヨウ</t>
    </rPh>
    <phoneticPr fontId="2"/>
  </si>
  <si>
    <t>ペーパータオル</t>
    <phoneticPr fontId="2"/>
  </si>
  <si>
    <t>冷蔵庫(IRSN-17A-S)</t>
    <rPh sb="0" eb="3">
      <t>レイゾウコ</t>
    </rPh>
    <phoneticPr fontId="7"/>
  </si>
  <si>
    <t>学園祭実行委員会室(以下、実委室)の冷蔵庫は渉外局の協賛品の保存などに活用されることがあり、そういった業務の補助を目的として冷蔵庫を設置している。今回は現在ある冷蔵庫が古いため、その買い替えとして購入した。</t>
    <rPh sb="0" eb="8">
      <t>ガクエンサイジッコウイインカイ</t>
    </rPh>
    <rPh sb="10" eb="12">
      <t>イカ</t>
    </rPh>
    <rPh sb="13" eb="16">
      <t>ジツイシツ</t>
    </rPh>
    <phoneticPr fontId="7"/>
  </si>
  <si>
    <t>スチールラック</t>
    <phoneticPr fontId="7"/>
  </si>
  <si>
    <t>実委室にある棚の内、歪んでいる棚が1つあり、その買い替えのために購入した</t>
    <phoneticPr fontId="2"/>
  </si>
  <si>
    <t>消耗品器具費 小計</t>
    <rPh sb="0" eb="6">
      <t>ショウモウヒンキグヒ</t>
    </rPh>
    <rPh sb="7" eb="9">
      <t>ショウケイ</t>
    </rPh>
    <phoneticPr fontId="7"/>
  </si>
  <si>
    <t>備考</t>
    <rPh sb="0" eb="2">
      <t>ビコウ</t>
    </rPh>
    <phoneticPr fontId="7"/>
  </si>
  <si>
    <t>外注費</t>
    <rPh sb="0" eb="3">
      <t>ガイチュウヒ</t>
    </rPh>
    <phoneticPr fontId="7"/>
  </si>
  <si>
    <t>冷蔵庫回収代</t>
    <rPh sb="0" eb="3">
      <t>レイゾウコ</t>
    </rPh>
    <rPh sb="3" eb="5">
      <t>カイシュウ</t>
    </rPh>
    <rPh sb="5" eb="6">
      <t>ダイ</t>
    </rPh>
    <phoneticPr fontId="2"/>
  </si>
  <si>
    <t>古い冷蔵庫の回収</t>
    <rPh sb="0" eb="1">
      <t>フル</t>
    </rPh>
    <phoneticPr fontId="2"/>
  </si>
  <si>
    <t>冷蔵庫設置代</t>
    <rPh sb="0" eb="3">
      <t>レイゾウコ</t>
    </rPh>
    <rPh sb="3" eb="5">
      <t>セッチ</t>
    </rPh>
    <rPh sb="5" eb="6">
      <t>ダイ</t>
    </rPh>
    <phoneticPr fontId="2"/>
  </si>
  <si>
    <t>新しい冷蔵庫の設置</t>
    <rPh sb="0" eb="1">
      <t>アタラ</t>
    </rPh>
    <rPh sb="3" eb="6">
      <t>レイゾウコ</t>
    </rPh>
    <rPh sb="7" eb="9">
      <t>セッチ</t>
    </rPh>
    <phoneticPr fontId="2"/>
  </si>
  <si>
    <t>外注費 小計</t>
    <rPh sb="0" eb="3">
      <t>ガイチュウヒ</t>
    </rPh>
    <rPh sb="4" eb="6">
      <t>ショウケイ</t>
    </rPh>
    <phoneticPr fontId="7"/>
  </si>
  <si>
    <t>合計</t>
    <rPh sb="0" eb="2">
      <t>ゴウケイ</t>
    </rPh>
    <phoneticPr fontId="7"/>
  </si>
  <si>
    <t>案内所運営部会</t>
    <rPh sb="0" eb="3">
      <t>アンナイジョ</t>
    </rPh>
    <rPh sb="3" eb="7">
      <t>ウンエイブカイ</t>
    </rPh>
    <phoneticPr fontId="7"/>
  </si>
  <si>
    <t>予算書での通し番号</t>
    <rPh sb="0" eb="3">
      <t>ヨサンショ</t>
    </rPh>
    <rPh sb="5" eb="6">
      <t>トオ</t>
    </rPh>
    <rPh sb="7" eb="9">
      <t>バンゴウ</t>
    </rPh>
    <phoneticPr fontId="2"/>
  </si>
  <si>
    <t>ポケットWi-Fiレンタル</t>
  </si>
  <si>
    <t>案内所の通信</t>
    <rPh sb="0" eb="3">
      <t>アンナイジョ</t>
    </rPh>
    <rPh sb="4" eb="6">
      <t>ツウシン</t>
    </rPh>
    <phoneticPr fontId="2"/>
  </si>
  <si>
    <t>751(円)×3(個)</t>
    <rPh sb="4" eb="5">
      <t>エン</t>
    </rPh>
    <rPh sb="9" eb="10">
      <t>コ</t>
    </rPh>
    <phoneticPr fontId="2"/>
  </si>
  <si>
    <t>無線機(学園祭運営研修会用)</t>
    <rPh sb="0" eb="3">
      <t>ムセンキ</t>
    </rPh>
    <rPh sb="4" eb="7">
      <t>ガクエンサイ</t>
    </rPh>
    <rPh sb="7" eb="9">
      <t>ウンエイ</t>
    </rPh>
    <rPh sb="9" eb="12">
      <t>ケンシュウカイ</t>
    </rPh>
    <rPh sb="12" eb="13">
      <t>ヨウ</t>
    </rPh>
    <phoneticPr fontId="2"/>
  </si>
  <si>
    <t>各所での連絡用</t>
    <rPh sb="0" eb="2">
      <t>カクショ</t>
    </rPh>
    <rPh sb="4" eb="6">
      <t>レンラク</t>
    </rPh>
    <rPh sb="6" eb="7">
      <t>ヨウ</t>
    </rPh>
    <phoneticPr fontId="2"/>
  </si>
  <si>
    <t>3740(円)×21(個)</t>
    <rPh sb="5" eb="6">
      <t>エン</t>
    </rPh>
    <rPh sb="11" eb="12">
      <t>コ</t>
    </rPh>
    <phoneticPr fontId="2"/>
  </si>
  <si>
    <t>賃借料 小計</t>
    <rPh sb="0" eb="3">
      <t>チンシャクリョウ</t>
    </rPh>
    <rPh sb="4" eb="6">
      <t>ショウケイ</t>
    </rPh>
    <phoneticPr fontId="2"/>
  </si>
  <si>
    <t>送料</t>
    <rPh sb="0" eb="2">
      <t>ソウリョウ</t>
    </rPh>
    <phoneticPr fontId="2"/>
  </si>
  <si>
    <t>ポケットWi-Fiを借りる際にかかる費用</t>
    <rPh sb="10" eb="11">
      <t>カ</t>
    </rPh>
    <rPh sb="13" eb="14">
      <t>サイ</t>
    </rPh>
    <rPh sb="18" eb="20">
      <t>ヒヨウ</t>
    </rPh>
    <phoneticPr fontId="2"/>
  </si>
  <si>
    <t>雑費 小計</t>
    <rPh sb="0" eb="2">
      <t>ザッピ</t>
    </rPh>
    <rPh sb="3" eb="5">
      <t>ショウケイ</t>
    </rPh>
    <phoneticPr fontId="2"/>
  </si>
  <si>
    <t>財務局</t>
    <rPh sb="0" eb="3">
      <t>ザイムキョク</t>
    </rPh>
    <phoneticPr fontId="7"/>
  </si>
  <si>
    <t>BES-25 金庫</t>
    <rPh sb="7" eb="9">
      <t>キンコ</t>
    </rPh>
    <phoneticPr fontId="2"/>
  </si>
  <si>
    <t>金銭管理</t>
    <rPh sb="0" eb="4">
      <t>キンセンカンリ</t>
    </rPh>
    <phoneticPr fontId="2"/>
  </si>
  <si>
    <t>アスクル　オリジナルクラフト封筒　角2　200枚</t>
    <rPh sb="14" eb="16">
      <t>フウトウ</t>
    </rPh>
    <rPh sb="17" eb="18">
      <t>カク</t>
    </rPh>
    <rPh sb="23" eb="24">
      <t>マイ</t>
    </rPh>
    <phoneticPr fontId="2"/>
  </si>
  <si>
    <t>学園祭学生分担金(以下、学分金)集計</t>
    <rPh sb="0" eb="3">
      <t>ガクエンサイ</t>
    </rPh>
    <rPh sb="3" eb="5">
      <t>ガクセイ</t>
    </rPh>
    <rPh sb="5" eb="8">
      <t>ブンタンキン</t>
    </rPh>
    <rPh sb="9" eb="11">
      <t>イカ</t>
    </rPh>
    <rPh sb="12" eb="13">
      <t>ガク</t>
    </rPh>
    <rPh sb="13" eb="14">
      <t>ブン</t>
    </rPh>
    <rPh sb="14" eb="15">
      <t>キン</t>
    </rPh>
    <rPh sb="16" eb="18">
      <t>シュウケイ</t>
    </rPh>
    <phoneticPr fontId="2"/>
  </si>
  <si>
    <t>クラフト封筒　長形4号 120枚</t>
    <rPh sb="4" eb="6">
      <t>フウトウ</t>
    </rPh>
    <rPh sb="7" eb="8">
      <t>ナガ</t>
    </rPh>
    <rPh sb="8" eb="9">
      <t>ケイ</t>
    </rPh>
    <rPh sb="10" eb="11">
      <t>ゴウ</t>
    </rPh>
    <rPh sb="15" eb="16">
      <t>マイ</t>
    </rPh>
    <phoneticPr fontId="2"/>
  </si>
  <si>
    <t>学分金集計</t>
    <rPh sb="0" eb="1">
      <t>ガク</t>
    </rPh>
    <rPh sb="1" eb="2">
      <t>ブン</t>
    </rPh>
    <rPh sb="2" eb="3">
      <t>キン</t>
    </rPh>
    <rPh sb="3" eb="5">
      <t>シュウケイ</t>
    </rPh>
    <phoneticPr fontId="2"/>
  </si>
  <si>
    <t>A4コピー用紙　500枚入り</t>
    <rPh sb="5" eb="7">
      <t>ヨウシ</t>
    </rPh>
    <rPh sb="11" eb="13">
      <t>マイイ</t>
    </rPh>
    <phoneticPr fontId="2"/>
  </si>
  <si>
    <t>B5コピー用紙　500枚入り</t>
    <rPh sb="5" eb="7">
      <t>ヨウシ</t>
    </rPh>
    <rPh sb="11" eb="13">
      <t>マイイ</t>
    </rPh>
    <phoneticPr fontId="2"/>
  </si>
  <si>
    <t>コインカウンター　自動　硬貨　計数機　電動　高速　コインソーター　選別　デジタル　マネー　計算　小銭　経理　会計　業務用　ny067</t>
    <rPh sb="9" eb="11">
      <t>ジドウ</t>
    </rPh>
    <rPh sb="12" eb="14">
      <t>コウカ</t>
    </rPh>
    <rPh sb="15" eb="18">
      <t>ケイスウキ</t>
    </rPh>
    <rPh sb="19" eb="21">
      <t>デンドウ</t>
    </rPh>
    <rPh sb="22" eb="24">
      <t>コウソク</t>
    </rPh>
    <rPh sb="33" eb="35">
      <t>センベツ</t>
    </rPh>
    <rPh sb="45" eb="47">
      <t>ケイサン</t>
    </rPh>
    <rPh sb="48" eb="50">
      <t>コゼニ</t>
    </rPh>
    <rPh sb="51" eb="53">
      <t>ケイリ</t>
    </rPh>
    <rPh sb="54" eb="56">
      <t>カイケイ</t>
    </rPh>
    <rPh sb="57" eb="60">
      <t>ギョウムヨウ</t>
    </rPh>
    <phoneticPr fontId="2"/>
  </si>
  <si>
    <t>消耗品器具費 小計</t>
    <rPh sb="0" eb="2">
      <t>ショウモウ</t>
    </rPh>
    <rPh sb="2" eb="3">
      <t>ヒン</t>
    </rPh>
    <rPh sb="3" eb="5">
      <t>キグ</t>
    </rPh>
    <rPh sb="5" eb="6">
      <t>ヒ</t>
    </rPh>
    <rPh sb="7" eb="9">
      <t>ショウケイ</t>
    </rPh>
    <phoneticPr fontId="2"/>
  </si>
  <si>
    <t>企画団体物品支給費</t>
    <rPh sb="0" eb="2">
      <t>キカク</t>
    </rPh>
    <rPh sb="2" eb="4">
      <t>ダンタイ</t>
    </rPh>
    <rPh sb="4" eb="6">
      <t>ブッピン</t>
    </rPh>
    <rPh sb="6" eb="8">
      <t>シキュウ</t>
    </rPh>
    <rPh sb="8" eb="9">
      <t>ヒ</t>
    </rPh>
    <phoneticPr fontId="2"/>
  </si>
  <si>
    <t>企画団体物品支給費</t>
    <rPh sb="0" eb="4">
      <t>キカクダンタイ</t>
    </rPh>
    <rPh sb="4" eb="6">
      <t>ブッピン</t>
    </rPh>
    <rPh sb="6" eb="8">
      <t>シキュウ</t>
    </rPh>
    <rPh sb="8" eb="9">
      <t>ヒ</t>
    </rPh>
    <phoneticPr fontId="2"/>
  </si>
  <si>
    <t>企画団体物品支給制度のため</t>
    <rPh sb="0" eb="4">
      <t>キカクダンタイ</t>
    </rPh>
    <rPh sb="4" eb="8">
      <t>ブッピンシキュウ</t>
    </rPh>
    <rPh sb="8" eb="10">
      <t>セイド</t>
    </rPh>
    <phoneticPr fontId="2"/>
  </si>
  <si>
    <t>詳細は資料1を参照</t>
    <rPh sb="0" eb="2">
      <t>ショウサイ</t>
    </rPh>
    <rPh sb="3" eb="5">
      <t>シリョウ</t>
    </rPh>
    <rPh sb="7" eb="9">
      <t>サンショウ</t>
    </rPh>
    <phoneticPr fontId="2"/>
  </si>
  <si>
    <t>企画団体物品支給費 小計</t>
    <rPh sb="0" eb="2">
      <t>キカク</t>
    </rPh>
    <rPh sb="2" eb="4">
      <t>ダンタイ</t>
    </rPh>
    <rPh sb="4" eb="6">
      <t>ブッピン</t>
    </rPh>
    <rPh sb="6" eb="8">
      <t>シキュウ</t>
    </rPh>
    <rPh sb="8" eb="9">
      <t>ヒ</t>
    </rPh>
    <rPh sb="10" eb="12">
      <t>ショウケイ</t>
    </rPh>
    <phoneticPr fontId="2"/>
  </si>
  <si>
    <t>上記消耗品(コインカウンター)の購入時</t>
    <rPh sb="0" eb="2">
      <t>ジョウキ</t>
    </rPh>
    <rPh sb="2" eb="5">
      <t>ショウモウヒン</t>
    </rPh>
    <rPh sb="16" eb="19">
      <t>コウニュウジ</t>
    </rPh>
    <phoneticPr fontId="2"/>
  </si>
  <si>
    <t>手数料</t>
    <rPh sb="0" eb="3">
      <t>テスウリョウ</t>
    </rPh>
    <phoneticPr fontId="2"/>
  </si>
  <si>
    <t>上記消耗品の購入時</t>
    <rPh sb="0" eb="2">
      <t>ジョウキ</t>
    </rPh>
    <rPh sb="2" eb="5">
      <t>ショウモウヒン</t>
    </rPh>
    <rPh sb="6" eb="9">
      <t>コウニュウジ</t>
    </rPh>
    <phoneticPr fontId="2"/>
  </si>
  <si>
    <t>学分金の口座振替のため</t>
    <rPh sb="0" eb="3">
      <t>ガクブンキン</t>
    </rPh>
    <rPh sb="4" eb="6">
      <t>コウザ</t>
    </rPh>
    <rPh sb="6" eb="8">
      <t>フリカエ</t>
    </rPh>
    <phoneticPr fontId="2"/>
  </si>
  <si>
    <t>880(円)×2</t>
    <rPh sb="4" eb="5">
      <t>エン</t>
    </rPh>
    <phoneticPr fontId="2"/>
  </si>
  <si>
    <t>振込手数料</t>
    <rPh sb="0" eb="5">
      <t>フリコミテスウリョウ</t>
    </rPh>
    <phoneticPr fontId="7"/>
  </si>
  <si>
    <t>財務局の口座から各局の口座へ、物品購入等に充てる資金を振り込むため</t>
    <rPh sb="0" eb="3">
      <t>ザイムキョク</t>
    </rPh>
    <rPh sb="4" eb="6">
      <t>コウザ</t>
    </rPh>
    <rPh sb="8" eb="10">
      <t>カクキョク</t>
    </rPh>
    <rPh sb="11" eb="13">
      <t>コウザ</t>
    </rPh>
    <rPh sb="15" eb="20">
      <t>ブッピンコウニュウトウ</t>
    </rPh>
    <rPh sb="21" eb="22">
      <t>ア</t>
    </rPh>
    <rPh sb="24" eb="26">
      <t>シキン</t>
    </rPh>
    <rPh sb="27" eb="28">
      <t>フ</t>
    </rPh>
    <rPh sb="29" eb="30">
      <t>コ</t>
    </rPh>
    <phoneticPr fontId="7"/>
  </si>
  <si>
    <t>550(円)×20</t>
    <phoneticPr fontId="2"/>
  </si>
  <si>
    <t>ドメイン更新料</t>
    <rPh sb="4" eb="7">
      <t>コウシンリョウ</t>
    </rPh>
    <phoneticPr fontId="7"/>
  </si>
  <si>
    <t>前年度の二次予算案に計上した「ドメイン更新料」について、前年度に支払いは行ったが、購入者への金銭の立て替えを行っていないため、今年度の支出として二次予算案および決算書に計上した</t>
    <phoneticPr fontId="2"/>
  </si>
  <si>
    <t>雑費 小計</t>
    <rPh sb="0" eb="2">
      <t>ザッピ</t>
    </rPh>
    <rPh sb="3" eb="5">
      <t>ショウケイ</t>
    </rPh>
    <phoneticPr fontId="7"/>
  </si>
  <si>
    <t>支払保険料</t>
    <rPh sb="0" eb="5">
      <t>シハライホケンリョウ</t>
    </rPh>
    <phoneticPr fontId="2"/>
  </si>
  <si>
    <t>動産総合保険</t>
    <rPh sb="0" eb="6">
      <t>ドウサンソウゴウホケン</t>
    </rPh>
    <phoneticPr fontId="2"/>
  </si>
  <si>
    <t>主に学園祭運営研修会で使用する学実委の機材・備品に保険を掛けるため。</t>
    <rPh sb="0" eb="1">
      <t>オモ</t>
    </rPh>
    <rPh sb="2" eb="5">
      <t>ガクエンサイ</t>
    </rPh>
    <rPh sb="5" eb="7">
      <t>ウンエイ</t>
    </rPh>
    <rPh sb="7" eb="10">
      <t>ケンシュウカイ</t>
    </rPh>
    <rPh sb="11" eb="13">
      <t>シヨウ</t>
    </rPh>
    <rPh sb="15" eb="18">
      <t>ガクジツイ</t>
    </rPh>
    <rPh sb="19" eb="21">
      <t>キザイ</t>
    </rPh>
    <rPh sb="22" eb="24">
      <t>ビヒン</t>
    </rPh>
    <rPh sb="25" eb="27">
      <t>ホケン</t>
    </rPh>
    <rPh sb="28" eb="29">
      <t>カ</t>
    </rPh>
    <phoneticPr fontId="2"/>
  </si>
  <si>
    <t>普通傷害保険</t>
    <rPh sb="0" eb="2">
      <t>フツウ</t>
    </rPh>
    <rPh sb="2" eb="4">
      <t>ショウガイ</t>
    </rPh>
    <rPh sb="4" eb="6">
      <t>ホケン</t>
    </rPh>
    <phoneticPr fontId="2"/>
  </si>
  <si>
    <t>学園祭運営研修会時に学実委のけがに備えるため。</t>
    <rPh sb="0" eb="8">
      <t>ガクエンサイウンエイケンシュウカイ</t>
    </rPh>
    <rPh sb="8" eb="9">
      <t>ジ</t>
    </rPh>
    <rPh sb="10" eb="13">
      <t>ガクジツイ</t>
    </rPh>
    <phoneticPr fontId="2"/>
  </si>
  <si>
    <t>支払保険料 小計</t>
    <rPh sb="0" eb="5">
      <t>シハライホケンリョウ</t>
    </rPh>
    <rPh sb="6" eb="8">
      <t>ショウケイ</t>
    </rPh>
    <phoneticPr fontId="7"/>
  </si>
  <si>
    <t>支払手数料</t>
    <rPh sb="0" eb="5">
      <t>シハライテスウリョウ</t>
    </rPh>
    <phoneticPr fontId="7"/>
  </si>
  <si>
    <t>勘定科目変更</t>
    <rPh sb="0" eb="6">
      <t>カンジョウカモクヘンコウ</t>
    </rPh>
    <phoneticPr fontId="2"/>
  </si>
  <si>
    <t>880(円)×2、勘定科目変更</t>
    <rPh sb="4" eb="5">
      <t>エン</t>
    </rPh>
    <rPh sb="9" eb="15">
      <t>カンジョウカモクヘンコウ</t>
    </rPh>
    <phoneticPr fontId="2"/>
  </si>
  <si>
    <t>550(円)×15、勘定科目変更</t>
    <rPh sb="10" eb="16">
      <t>カンジョウカモクヘンコウ</t>
    </rPh>
    <phoneticPr fontId="2"/>
  </si>
  <si>
    <t>土日祝に引き出した際の手数料、110(円)×6</t>
    <rPh sb="0" eb="3">
      <t>ドニチシュク</t>
    </rPh>
    <rPh sb="4" eb="5">
      <t>ヒ</t>
    </rPh>
    <rPh sb="6" eb="7">
      <t>ダ</t>
    </rPh>
    <rPh sb="9" eb="10">
      <t>サイ</t>
    </rPh>
    <rPh sb="11" eb="14">
      <t>テスウリョウ</t>
    </rPh>
    <rPh sb="19" eb="20">
      <t>エン</t>
    </rPh>
    <phoneticPr fontId="2"/>
  </si>
  <si>
    <t>330(円)×7</t>
    <rPh sb="4" eb="5">
      <t>エン</t>
    </rPh>
    <phoneticPr fontId="2"/>
  </si>
  <si>
    <t>担当者の口座に振り込むため</t>
    <rPh sb="0" eb="3">
      <t>タントウシャ</t>
    </rPh>
    <rPh sb="4" eb="6">
      <t>コウザ</t>
    </rPh>
    <rPh sb="7" eb="8">
      <t>フ</t>
    </rPh>
    <rPh sb="9" eb="10">
      <t>コ</t>
    </rPh>
    <phoneticPr fontId="2"/>
  </si>
  <si>
    <t>支払手数料 小計</t>
    <rPh sb="0" eb="2">
      <t>シハラ</t>
    </rPh>
    <rPh sb="2" eb="5">
      <t>テスウリョウ</t>
    </rPh>
    <rPh sb="6" eb="8">
      <t>ショウケイ</t>
    </rPh>
    <phoneticPr fontId="7"/>
  </si>
  <si>
    <t>当期繰越金</t>
    <rPh sb="0" eb="5">
      <t>トウキクリコシキン</t>
    </rPh>
    <phoneticPr fontId="7"/>
  </si>
  <si>
    <t>繰越予定額</t>
    <rPh sb="0" eb="2">
      <t>クリコシ</t>
    </rPh>
    <rPh sb="2" eb="4">
      <t>ヨテイ</t>
    </rPh>
    <rPh sb="4" eb="5">
      <t>ガク</t>
    </rPh>
    <phoneticPr fontId="7"/>
  </si>
  <si>
    <t>来年度への繰越金</t>
    <rPh sb="0" eb="2">
      <t>ライネン</t>
    </rPh>
    <rPh sb="2" eb="3">
      <t>ド</t>
    </rPh>
    <rPh sb="5" eb="8">
      <t>クリコシキン</t>
    </rPh>
    <phoneticPr fontId="7"/>
  </si>
  <si>
    <t>当期繰越金 小計</t>
    <rPh sb="0" eb="5">
      <t>トウキクリコシキン</t>
    </rPh>
    <rPh sb="6" eb="8">
      <t>ショウケイ</t>
    </rPh>
    <phoneticPr fontId="7"/>
  </si>
  <si>
    <t>雑損</t>
    <rPh sb="0" eb="2">
      <t>ザッソン</t>
    </rPh>
    <phoneticPr fontId="7"/>
  </si>
  <si>
    <t>雑損 小計</t>
    <rPh sb="0" eb="2">
      <t>ザッソン</t>
    </rPh>
    <rPh sb="3" eb="5">
      <t>ショウケイ</t>
    </rPh>
    <phoneticPr fontId="7"/>
  </si>
  <si>
    <t>総務局</t>
    <rPh sb="0" eb="3">
      <t>ソウムキョク</t>
    </rPh>
    <phoneticPr fontId="7"/>
  </si>
  <si>
    <t>科目</t>
    <phoneticPr fontId="7"/>
  </si>
  <si>
    <t>広報宣伝局</t>
    <rPh sb="0" eb="5">
      <t>コウホウセンデンキョク</t>
    </rPh>
    <phoneticPr fontId="7"/>
  </si>
  <si>
    <t>通信運搬費</t>
    <rPh sb="0" eb="2">
      <t>ツウシン</t>
    </rPh>
    <rPh sb="2" eb="4">
      <t>ウンパン</t>
    </rPh>
    <rPh sb="4" eb="5">
      <t>ヒ</t>
    </rPh>
    <phoneticPr fontId="7"/>
  </si>
  <si>
    <t>Adobe Creative Cloud　コンプリートプラン</t>
  </si>
  <si>
    <t>名刺・ポスター等デザインのため</t>
    <phoneticPr fontId="2"/>
  </si>
  <si>
    <t>1738(円)×8(カ月)</t>
    <rPh sb="5" eb="6">
      <t>エン</t>
    </rPh>
    <rPh sb="11" eb="12">
      <t>ゲツ</t>
    </rPh>
    <phoneticPr fontId="2"/>
  </si>
  <si>
    <t>2178(円)×1(カ月)</t>
    <rPh sb="5" eb="6">
      <t>エン</t>
    </rPh>
    <rPh sb="11" eb="12">
      <t>ゲツ</t>
    </rPh>
    <phoneticPr fontId="2"/>
  </si>
  <si>
    <t>2178(円)×2(カ月)</t>
    <rPh sb="5" eb="6">
      <t>エン</t>
    </rPh>
    <rPh sb="11" eb="12">
      <t>ゲツ</t>
    </rPh>
    <phoneticPr fontId="2"/>
  </si>
  <si>
    <t>2178(円)×6(カ月)</t>
    <rPh sb="5" eb="6">
      <t>エン</t>
    </rPh>
    <rPh sb="11" eb="12">
      <t>ゲツ</t>
    </rPh>
    <phoneticPr fontId="2"/>
  </si>
  <si>
    <t>2178(円)×7(カ月)</t>
    <rPh sb="5" eb="6">
      <t>エン</t>
    </rPh>
    <rPh sb="11" eb="12">
      <t>ゲツ</t>
    </rPh>
    <phoneticPr fontId="2"/>
  </si>
  <si>
    <t>通信費 小計</t>
    <rPh sb="0" eb="3">
      <t>ツウシンヒ</t>
    </rPh>
    <rPh sb="4" eb="6">
      <t>ショウケイ</t>
    </rPh>
    <phoneticPr fontId="7"/>
  </si>
  <si>
    <t>ガソリン代・レンタカー・シェアカーレンタル代</t>
  </si>
  <si>
    <t>車を使って筑波大学周辺地域にポスターを貼るため</t>
    <rPh sb="5" eb="9">
      <t>ツクバダイガク</t>
    </rPh>
    <phoneticPr fontId="7"/>
  </si>
  <si>
    <t>車1台</t>
    <rPh sb="0" eb="1">
      <t>クルマ</t>
    </rPh>
    <rPh sb="2" eb="3">
      <t>ダイ</t>
    </rPh>
    <phoneticPr fontId="2"/>
  </si>
  <si>
    <t>交通費 小計</t>
    <rPh sb="0" eb="3">
      <t>コウツウヒ</t>
    </rPh>
    <rPh sb="4" eb="6">
      <t>ショウケイ</t>
    </rPh>
    <phoneticPr fontId="2"/>
  </si>
  <si>
    <t>缶バッジ(雙峰祭公式グッズ販売用)</t>
    <rPh sb="0" eb="1">
      <t>カン</t>
    </rPh>
    <phoneticPr fontId="7"/>
  </si>
  <si>
    <t>雙峰祭公式グッズ販売のための、グッズ発注費である</t>
    <rPh sb="0" eb="3">
      <t>ソウホウサイ</t>
    </rPh>
    <rPh sb="3" eb="5">
      <t>コウシキ</t>
    </rPh>
    <rPh sb="8" eb="10">
      <t>ハンバイ</t>
    </rPh>
    <rPh sb="18" eb="21">
      <t>ハッチュウヒ</t>
    </rPh>
    <phoneticPr fontId="7"/>
  </si>
  <si>
    <t>47(円)×150(個)＋8(円)×150(個)(OPP個別包装代)+825(円)(消費税)ｰ500(円)(割引)</t>
    <rPh sb="3" eb="4">
      <t>エン</t>
    </rPh>
    <rPh sb="10" eb="11">
      <t>コ</t>
    </rPh>
    <rPh sb="15" eb="16">
      <t>エン</t>
    </rPh>
    <rPh sb="22" eb="23">
      <t>コ</t>
    </rPh>
    <rPh sb="28" eb="32">
      <t>コベツホウソウ</t>
    </rPh>
    <rPh sb="32" eb="33">
      <t>ダイ</t>
    </rPh>
    <rPh sb="39" eb="40">
      <t>エン</t>
    </rPh>
    <rPh sb="42" eb="45">
      <t>ショウヒゼイ</t>
    </rPh>
    <rPh sb="51" eb="52">
      <t>エン</t>
    </rPh>
    <rPh sb="54" eb="56">
      <t>ワリビキ</t>
    </rPh>
    <phoneticPr fontId="2"/>
  </si>
  <si>
    <t>A4クリアファイル(雙峰祭公式グッズ販売)</t>
    <phoneticPr fontId="7"/>
  </si>
  <si>
    <t>雙峰祭公式グッズ販売のための、グッズ発注費である。</t>
    <rPh sb="0" eb="3">
      <t>ソウホウサイ</t>
    </rPh>
    <rPh sb="3" eb="5">
      <t>コウシキ</t>
    </rPh>
    <rPh sb="8" eb="10">
      <t>ハンバイ</t>
    </rPh>
    <rPh sb="18" eb="21">
      <t>ハッチュウヒ</t>
    </rPh>
    <phoneticPr fontId="7"/>
  </si>
  <si>
    <t>A4クリアファイル(雙峰祭公式グッズプレゼント企画)</t>
    <phoneticPr fontId="2"/>
  </si>
  <si>
    <t>雙峰祭公式グッズプレゼント企画のための、グッズ発注費である。</t>
    <rPh sb="0" eb="5">
      <t>ソウホウサイコウシキ</t>
    </rPh>
    <rPh sb="13" eb="15">
      <t>キカク</t>
    </rPh>
    <rPh sb="23" eb="26">
      <t>ハッチュウヒ</t>
    </rPh>
    <phoneticPr fontId="7"/>
  </si>
  <si>
    <t>A4クリアファイル</t>
    <phoneticPr fontId="2"/>
  </si>
  <si>
    <t>雙峰祭公式グッズ販売、雙峰祭公式グッズプレゼント企画のための、グッズ発注費である</t>
    <rPh sb="0" eb="3">
      <t>ソウホウサイ</t>
    </rPh>
    <rPh sb="3" eb="5">
      <t>コウシキ</t>
    </rPh>
    <rPh sb="8" eb="10">
      <t>ハンバイ</t>
    </rPh>
    <rPh sb="11" eb="16">
      <t>ソウホウサイコウシキ</t>
    </rPh>
    <rPh sb="24" eb="26">
      <t>キカク</t>
    </rPh>
    <rPh sb="34" eb="37">
      <t>ハッチュウヒ</t>
    </rPh>
    <phoneticPr fontId="7"/>
  </si>
  <si>
    <t>{(35100(円)×2(種類)＋6300(円)(A4用OPP袋＋1枚)×2ｰ1755(円)(大量発注による割引)×2}(税抜価格)×1.1</t>
    <rPh sb="8" eb="9">
      <t>エン</t>
    </rPh>
    <rPh sb="13" eb="15">
      <t>シュルイ</t>
    </rPh>
    <rPh sb="22" eb="23">
      <t>エン</t>
    </rPh>
    <rPh sb="27" eb="28">
      <t>ヨウ</t>
    </rPh>
    <rPh sb="31" eb="32">
      <t>フクロ</t>
    </rPh>
    <rPh sb="34" eb="35">
      <t>マイ</t>
    </rPh>
    <rPh sb="44" eb="45">
      <t>エン</t>
    </rPh>
    <rPh sb="47" eb="49">
      <t>タイリョウ</t>
    </rPh>
    <rPh sb="49" eb="51">
      <t>ハッチュウ</t>
    </rPh>
    <rPh sb="54" eb="56">
      <t>ワリビキ</t>
    </rPh>
    <rPh sb="61" eb="63">
      <t>ゼイヌ</t>
    </rPh>
    <rPh sb="63" eb="65">
      <t>カカク</t>
    </rPh>
    <phoneticPr fontId="2"/>
  </si>
  <si>
    <t>4,5</t>
    <phoneticPr fontId="2"/>
  </si>
  <si>
    <t>トートバッグ(雙峰祭公式グッズ販売用)</t>
    <phoneticPr fontId="7"/>
  </si>
  <si>
    <t>テーマ考案者への謝礼(3000円の図書カード)</t>
    <phoneticPr fontId="7"/>
  </si>
  <si>
    <t>雙峰祭のテーマの考案者への謝礼</t>
    <rPh sb="0" eb="3">
      <t>ソウホウサイ</t>
    </rPh>
    <rPh sb="8" eb="11">
      <t>コウアンシャ</t>
    </rPh>
    <rPh sb="13" eb="15">
      <t>シャレイ</t>
    </rPh>
    <phoneticPr fontId="7"/>
  </si>
  <si>
    <t>謝礼費 小計</t>
    <rPh sb="0" eb="2">
      <t>シャレイ</t>
    </rPh>
    <rPh sb="2" eb="3">
      <t>ヒ</t>
    </rPh>
    <rPh sb="4" eb="6">
      <t>ショウケイ</t>
    </rPh>
    <phoneticPr fontId="2"/>
  </si>
  <si>
    <t>駅ポスター印刷費　B1コート73kg 片面4色10部</t>
  </si>
  <si>
    <t>広報のため</t>
  </si>
  <si>
    <t>A2サイズのポスターを駅ポスターとして使用したため、駅ポスターは印刷しなかった</t>
    <rPh sb="11" eb="12">
      <t>エキ</t>
    </rPh>
    <rPh sb="19" eb="21">
      <t>シヨウ</t>
    </rPh>
    <rPh sb="26" eb="27">
      <t>エキ</t>
    </rPh>
    <rPh sb="32" eb="34">
      <t>インサツ</t>
    </rPh>
    <phoneticPr fontId="2"/>
  </si>
  <si>
    <t>懸垂幕日付部分の印刷費</t>
  </si>
  <si>
    <t>懸垂幕の日程を変更するため</t>
  </si>
  <si>
    <t>駅ポスター掲示費</t>
  </si>
  <si>
    <t>筑波大学周辺の地域への周知のため</t>
    <rPh sb="0" eb="4">
      <t>ツクバダイガク</t>
    </rPh>
    <phoneticPr fontId="7"/>
  </si>
  <si>
    <t>オフィシャルポスター印刷費　プリントパック　A2マット135kg片面4色　400部</t>
  </si>
  <si>
    <t>オフィシャルポスター印刷費　プリントパック　A4マット135kg片面4色　100部</t>
    <phoneticPr fontId="7"/>
  </si>
  <si>
    <t>広告宣伝費 小計</t>
    <rPh sb="0" eb="2">
      <t>コウコク</t>
    </rPh>
    <rPh sb="2" eb="5">
      <t>センデンヒ</t>
    </rPh>
    <rPh sb="6" eb="8">
      <t>ショウケイ</t>
    </rPh>
    <phoneticPr fontId="2"/>
  </si>
  <si>
    <t>駅ポスター送付費（エクスプレス広告・ゆうパック・100サイズ・関東）</t>
  </si>
  <si>
    <t>駅にポスターを掲示することで、雙峰祭を周知するため</t>
    <rPh sb="0" eb="1">
      <t>エキ</t>
    </rPh>
    <rPh sb="7" eb="9">
      <t>ケイジ</t>
    </rPh>
    <rPh sb="15" eb="18">
      <t>ソウホウサイ</t>
    </rPh>
    <rPh sb="19" eb="21">
      <t>シュウチ</t>
    </rPh>
    <phoneticPr fontId="7"/>
  </si>
  <si>
    <t>スマートレター(雙峰祭公式グッズ販売用)</t>
    <rPh sb="8" eb="11">
      <t>ソウホウサイ</t>
    </rPh>
    <rPh sb="11" eb="13">
      <t>コウシキ</t>
    </rPh>
    <rPh sb="16" eb="18">
      <t>ハンバイ</t>
    </rPh>
    <rPh sb="18" eb="19">
      <t>ヨウ</t>
    </rPh>
    <phoneticPr fontId="7"/>
  </si>
  <si>
    <t>雙峰祭公式グッズ販売のための、販売時の送料である。</t>
    <rPh sb="0" eb="3">
      <t>ソウホウサイ</t>
    </rPh>
    <rPh sb="3" eb="5">
      <t>コウシキ</t>
    </rPh>
    <rPh sb="8" eb="10">
      <t>ハンバイ</t>
    </rPh>
    <rPh sb="15" eb="18">
      <t>ハンバイジ</t>
    </rPh>
    <rPh sb="19" eb="21">
      <t>ソウリョウ</t>
    </rPh>
    <phoneticPr fontId="7"/>
  </si>
  <si>
    <t>レターパックライト(雙峰祭公式グッズ販売用)</t>
    <rPh sb="10" eb="13">
      <t>ソウホウサイ</t>
    </rPh>
    <rPh sb="13" eb="15">
      <t>コウシキ</t>
    </rPh>
    <rPh sb="18" eb="20">
      <t>ハンバイ</t>
    </rPh>
    <rPh sb="20" eb="21">
      <t>ヨウ</t>
    </rPh>
    <phoneticPr fontId="7"/>
  </si>
  <si>
    <t>レターパックライト(雙峰祭公式グッズプレゼント企画用)</t>
    <rPh sb="10" eb="13">
      <t>ソウホウサイ</t>
    </rPh>
    <rPh sb="13" eb="15">
      <t>コウシキ</t>
    </rPh>
    <rPh sb="23" eb="25">
      <t>キカク</t>
    </rPh>
    <rPh sb="25" eb="26">
      <t>ヨウ</t>
    </rPh>
    <phoneticPr fontId="7"/>
  </si>
  <si>
    <t>雙峰祭公式グッズプレゼント企画のための送料である。</t>
    <rPh sb="0" eb="3">
      <t>ソウホウサイ</t>
    </rPh>
    <rPh sb="3" eb="5">
      <t>コウシキ</t>
    </rPh>
    <rPh sb="13" eb="15">
      <t>キカク</t>
    </rPh>
    <rPh sb="19" eb="21">
      <t>ソウリョウ</t>
    </rPh>
    <phoneticPr fontId="7"/>
  </si>
  <si>
    <t>レターパックライト</t>
    <phoneticPr fontId="7"/>
  </si>
  <si>
    <t>370(円)×138(式)</t>
    <rPh sb="4" eb="5">
      <t>エン</t>
    </rPh>
    <rPh sb="11" eb="12">
      <t>シキ</t>
    </rPh>
    <phoneticPr fontId="2"/>
  </si>
  <si>
    <t>15,16</t>
    <phoneticPr fontId="2"/>
  </si>
  <si>
    <t>発注時の手数料</t>
    <rPh sb="0" eb="2">
      <t>ハッチュウ</t>
    </rPh>
    <rPh sb="2" eb="3">
      <t>ジ</t>
    </rPh>
    <rPh sb="4" eb="7">
      <t>テスウリョウ</t>
    </rPh>
    <phoneticPr fontId="7"/>
  </si>
  <si>
    <t>雙峰祭公式グッズ販売のための、発注時の手数料である。</t>
    <rPh sb="0" eb="3">
      <t>ソウホウサイ</t>
    </rPh>
    <rPh sb="3" eb="5">
      <t>コウシキ</t>
    </rPh>
    <rPh sb="8" eb="10">
      <t>ハンバイ</t>
    </rPh>
    <rPh sb="15" eb="18">
      <t>ハッチュウジ</t>
    </rPh>
    <rPh sb="19" eb="22">
      <t>テスウリョウ</t>
    </rPh>
    <phoneticPr fontId="7"/>
  </si>
  <si>
    <t>500(円)×3(式)</t>
    <rPh sb="4" eb="5">
      <t>エン</t>
    </rPh>
    <rPh sb="9" eb="10">
      <t>シキ</t>
    </rPh>
    <phoneticPr fontId="2"/>
  </si>
  <si>
    <t>販売時の手数料</t>
    <rPh sb="0" eb="3">
      <t>ハンバイジ</t>
    </rPh>
    <rPh sb="4" eb="7">
      <t>テスウリョウ</t>
    </rPh>
    <phoneticPr fontId="7"/>
  </si>
  <si>
    <t>雙峰祭公式グッズ販売のための、販売時の手数料である。</t>
    <rPh sb="0" eb="3">
      <t>ソウホウサイ</t>
    </rPh>
    <rPh sb="3" eb="5">
      <t>コウシキ</t>
    </rPh>
    <rPh sb="8" eb="10">
      <t>ハンバイ</t>
    </rPh>
    <rPh sb="15" eb="18">
      <t>ハンバイジ</t>
    </rPh>
    <rPh sb="19" eb="22">
      <t>テスウリョウ</t>
    </rPh>
    <phoneticPr fontId="7"/>
  </si>
  <si>
    <t>雙峰祭公式グッズ販売時に生じた売上金を口座へ振り込む際の手数料。</t>
    <rPh sb="0" eb="5">
      <t>ソウホウサイコウシキ</t>
    </rPh>
    <rPh sb="8" eb="10">
      <t>ハンバイ</t>
    </rPh>
    <rPh sb="10" eb="11">
      <t>ジ</t>
    </rPh>
    <rPh sb="12" eb="13">
      <t>ショウ</t>
    </rPh>
    <rPh sb="15" eb="18">
      <t>ウリアゲキン</t>
    </rPh>
    <rPh sb="19" eb="21">
      <t>コウザ</t>
    </rPh>
    <rPh sb="22" eb="23">
      <t>フ</t>
    </rPh>
    <rPh sb="24" eb="25">
      <t>コ</t>
    </rPh>
    <rPh sb="26" eb="27">
      <t>サイ</t>
    </rPh>
    <rPh sb="28" eb="31">
      <t>テスウリョウ</t>
    </rPh>
    <phoneticPr fontId="7"/>
  </si>
  <si>
    <t>消費税</t>
    <rPh sb="0" eb="3">
      <t>ショウヒゼイ</t>
    </rPh>
    <phoneticPr fontId="7"/>
  </si>
  <si>
    <t>雙峰祭公式グッズ販売の際に、売上金から消費税が差し引かれる。この支出は発生しない可能性がある。</t>
    <rPh sb="0" eb="5">
      <t>ソウホウサイコウシキ</t>
    </rPh>
    <rPh sb="8" eb="10">
      <t>ハンバイ</t>
    </rPh>
    <rPh sb="11" eb="12">
      <t>サイ</t>
    </rPh>
    <rPh sb="14" eb="17">
      <t>ウリアゲキン</t>
    </rPh>
    <rPh sb="19" eb="22">
      <t>ショウヒゼイ</t>
    </rPh>
    <rPh sb="23" eb="24">
      <t>サ</t>
    </rPh>
    <rPh sb="32" eb="34">
      <t>シシュツ</t>
    </rPh>
    <rPh sb="35" eb="37">
      <t>ハッセイ</t>
    </rPh>
    <rPh sb="40" eb="43">
      <t>カノウセイ</t>
    </rPh>
    <phoneticPr fontId="7"/>
  </si>
  <si>
    <t>レターパックプラス(雙峰祭公式プレゼント企画用)</t>
    <rPh sb="10" eb="13">
      <t>ソウホウサイ</t>
    </rPh>
    <rPh sb="13" eb="15">
      <t>コウシキ</t>
    </rPh>
    <rPh sb="20" eb="22">
      <t>キカク</t>
    </rPh>
    <rPh sb="22" eb="23">
      <t>ヨウ</t>
    </rPh>
    <phoneticPr fontId="7"/>
  </si>
  <si>
    <t>雙峰祭公式グッズプレゼント企画のための送料である</t>
    <rPh sb="0" eb="3">
      <t>ソウホウサイ</t>
    </rPh>
    <rPh sb="3" eb="5">
      <t>コウシキ</t>
    </rPh>
    <rPh sb="13" eb="15">
      <t>キカク</t>
    </rPh>
    <rPh sb="19" eb="21">
      <t>ソウリョウ</t>
    </rPh>
    <phoneticPr fontId="7"/>
  </si>
  <si>
    <t>520(円)×10(式)</t>
    <rPh sb="4" eb="5">
      <t>エン</t>
    </rPh>
    <rPh sb="10" eb="11">
      <t>シキ</t>
    </rPh>
    <phoneticPr fontId="2"/>
  </si>
  <si>
    <t>レターパックプラス(雙峰祭公式グッズ販売用)</t>
    <rPh sb="10" eb="13">
      <t>ソウホウサイ</t>
    </rPh>
    <rPh sb="13" eb="15">
      <t>コウシキ</t>
    </rPh>
    <rPh sb="18" eb="20">
      <t>ハンバイ</t>
    </rPh>
    <rPh sb="20" eb="21">
      <t>ヨウ</t>
    </rPh>
    <phoneticPr fontId="7"/>
  </si>
  <si>
    <t>雙峰祭公式グッズ販売のための、発注時の手数料である</t>
    <rPh sb="0" eb="3">
      <t>ソウホウサイ</t>
    </rPh>
    <rPh sb="3" eb="5">
      <t>コウシキ</t>
    </rPh>
    <rPh sb="8" eb="10">
      <t>ハンバイ</t>
    </rPh>
    <rPh sb="15" eb="18">
      <t>ハッチュウジ</t>
    </rPh>
    <rPh sb="19" eb="22">
      <t>テスウリョウ</t>
    </rPh>
    <phoneticPr fontId="7"/>
  </si>
  <si>
    <t>520(円)×6(式)</t>
    <rPh sb="4" eb="5">
      <t>エン</t>
    </rPh>
    <rPh sb="9" eb="10">
      <t>シキ</t>
    </rPh>
    <phoneticPr fontId="2"/>
  </si>
  <si>
    <t>雙峰祭公式グッズ(缶バッジ)の発注にかかった送料である</t>
    <rPh sb="0" eb="5">
      <t>ソウホウサイコウシキ</t>
    </rPh>
    <rPh sb="9" eb="10">
      <t>カン</t>
    </rPh>
    <rPh sb="15" eb="17">
      <t>ハッチュウ</t>
    </rPh>
    <rPh sb="22" eb="24">
      <t>ソウリョウ</t>
    </rPh>
    <phoneticPr fontId="2"/>
  </si>
  <si>
    <t>440(円)×2(式)、勘定科目変更</t>
    <rPh sb="4" eb="5">
      <t>エン</t>
    </rPh>
    <rPh sb="9" eb="10">
      <t>シキ</t>
    </rPh>
    <rPh sb="12" eb="18">
      <t>カンジョウカモクヘンコウ</t>
    </rPh>
    <phoneticPr fontId="2"/>
  </si>
  <si>
    <t>雙峰祭公式グッズ販売のための、販売時の手数料である</t>
    <rPh sb="0" eb="3">
      <t>ソウホウサイ</t>
    </rPh>
    <rPh sb="3" eb="5">
      <t>コウシキ</t>
    </rPh>
    <rPh sb="8" eb="10">
      <t>ハンバイ</t>
    </rPh>
    <rPh sb="15" eb="18">
      <t>ハンバイジ</t>
    </rPh>
    <rPh sb="19" eb="22">
      <t>テスウリョウ</t>
    </rPh>
    <phoneticPr fontId="7"/>
  </si>
  <si>
    <t>雙峰祭公式グッズ販売時に生じた売上金を口座へ振り込む際の手数料</t>
    <rPh sb="0" eb="5">
      <t>ソウホウサイコウシキ</t>
    </rPh>
    <rPh sb="8" eb="10">
      <t>ハンバイ</t>
    </rPh>
    <rPh sb="10" eb="11">
      <t>ジ</t>
    </rPh>
    <rPh sb="12" eb="13">
      <t>ショウ</t>
    </rPh>
    <rPh sb="15" eb="18">
      <t>ウリアゲキン</t>
    </rPh>
    <rPh sb="19" eb="21">
      <t>コウザ</t>
    </rPh>
    <rPh sb="22" eb="23">
      <t>フ</t>
    </rPh>
    <rPh sb="24" eb="25">
      <t>コ</t>
    </rPh>
    <rPh sb="26" eb="27">
      <t>サイ</t>
    </rPh>
    <rPh sb="28" eb="31">
      <t>テスウリョウ</t>
    </rPh>
    <phoneticPr fontId="7"/>
  </si>
  <si>
    <t>広報に使用するオフィシャルポスター(項目12)の発注時の手数料である</t>
    <rPh sb="0" eb="2">
      <t>コウホウ</t>
    </rPh>
    <rPh sb="3" eb="5">
      <t>シヨウ</t>
    </rPh>
    <rPh sb="18" eb="20">
      <t>コウモク</t>
    </rPh>
    <phoneticPr fontId="2"/>
  </si>
  <si>
    <t>支払手数料 小計</t>
    <rPh sb="0" eb="2">
      <t>シハラ</t>
    </rPh>
    <rPh sb="2" eb="5">
      <t>テスウリョウ</t>
    </rPh>
    <rPh sb="6" eb="8">
      <t>ショウケイ</t>
    </rPh>
    <phoneticPr fontId="2"/>
  </si>
  <si>
    <t>渉外局</t>
    <rPh sb="0" eb="3">
      <t>ショウガイキョク</t>
    </rPh>
    <phoneticPr fontId="7"/>
  </si>
  <si>
    <t>通信運搬費</t>
    <rPh sb="2" eb="4">
      <t>ウンパン</t>
    </rPh>
    <phoneticPr fontId="2"/>
  </si>
  <si>
    <t>Acrobat Standard DC</t>
  </si>
  <si>
    <t>資料の編集</t>
    <rPh sb="0" eb="2">
      <t>シリョウ</t>
    </rPh>
    <rPh sb="3" eb="5">
      <t>ヘンシュウ</t>
    </rPh>
    <phoneticPr fontId="2"/>
  </si>
  <si>
    <t>1738(円)×5(か月) (8月から12月)</t>
    <rPh sb="5" eb="6">
      <t>エン</t>
    </rPh>
    <rPh sb="11" eb="12">
      <t>ゲツ</t>
    </rPh>
    <rPh sb="16" eb="17">
      <t>ガツ</t>
    </rPh>
    <rPh sb="21" eb="22">
      <t>ガツ</t>
    </rPh>
    <phoneticPr fontId="2"/>
  </si>
  <si>
    <t>通信運搬費 小計</t>
    <rPh sb="0" eb="2">
      <t>ツウシン</t>
    </rPh>
    <rPh sb="2" eb="4">
      <t>ウンパン</t>
    </rPh>
    <rPh sb="4" eb="5">
      <t>ヒ</t>
    </rPh>
    <rPh sb="6" eb="8">
      <t>ショウケイ</t>
    </rPh>
    <phoneticPr fontId="2"/>
  </si>
  <si>
    <t>交通費</t>
  </si>
  <si>
    <t>協賛活動のための交通手段費</t>
  </si>
  <si>
    <t>一般協賛活動の企業訪問・物品協賛のご協賛品を取りに行ったため</t>
    <phoneticPr fontId="2"/>
  </si>
  <si>
    <t>協賛寄付金振込手数料
(学実委負担分)(一般)</t>
  </si>
  <si>
    <t>企業が他銀行から協賛金を振り込む際の手数料を負担するため</t>
  </si>
  <si>
    <t>協賛依頼文書送料(一般・物品)</t>
  </si>
  <si>
    <t>協賛資料の郵送を希望する企業に資料を郵送したため</t>
    <phoneticPr fontId="2"/>
  </si>
  <si>
    <t>請求書送料(一般)</t>
  </si>
  <si>
    <t>希望企業に請求書を郵送するため</t>
  </si>
  <si>
    <t>報告書送料(物品)</t>
  </si>
  <si>
    <t>ご協賛していただいた企業に報告書を郵送したため</t>
    <phoneticPr fontId="2"/>
  </si>
  <si>
    <t>120(円)×26</t>
  </si>
  <si>
    <t>ご協賛品送料
 (学実委負担分)(物品)</t>
  </si>
  <si>
    <t>着払いで届く・返送するご協賛品の送料を負担するため</t>
    <phoneticPr fontId="2"/>
  </si>
  <si>
    <t>個人協賛返礼品送料</t>
    <rPh sb="0" eb="4">
      <t>コジンキョウサン</t>
    </rPh>
    <rPh sb="4" eb="6">
      <t>ヘンレイ</t>
    </rPh>
    <rPh sb="6" eb="7">
      <t>ヒン</t>
    </rPh>
    <rPh sb="7" eb="9">
      <t>ソウリョウ</t>
    </rPh>
    <phoneticPr fontId="7"/>
  </si>
  <si>
    <t>個人協賛への返礼品として、雙峰祭公式グッズを送った際にかかった送料(1口~4口の場合)</t>
    <rPh sb="25" eb="26">
      <t>サイ</t>
    </rPh>
    <rPh sb="35" eb="36">
      <t>クチ</t>
    </rPh>
    <rPh sb="38" eb="39">
      <t>クチ</t>
    </rPh>
    <rPh sb="40" eb="42">
      <t>バアイ</t>
    </rPh>
    <phoneticPr fontId="7"/>
  </si>
  <si>
    <t>140(円)×7</t>
    <phoneticPr fontId="2"/>
  </si>
  <si>
    <t>個人協賛返礼品送料</t>
  </si>
  <si>
    <t>個人協賛への返礼品として、雙峰祭公式グッズを送った際にかかった送料(5口以上の場合)</t>
    <rPh sb="0" eb="4">
      <t>コジンキョウサン</t>
    </rPh>
    <rPh sb="6" eb="9">
      <t>ヘンレイヒン</t>
    </rPh>
    <rPh sb="13" eb="16">
      <t>ソウホウサイ</t>
    </rPh>
    <rPh sb="16" eb="18">
      <t>コウシキ</t>
    </rPh>
    <rPh sb="22" eb="23">
      <t>オク</t>
    </rPh>
    <rPh sb="25" eb="26">
      <t>サイ</t>
    </rPh>
    <rPh sb="31" eb="33">
      <t>ソウリョウ</t>
    </rPh>
    <rPh sb="35" eb="36">
      <t>クチ</t>
    </rPh>
    <rPh sb="36" eb="38">
      <t>イジョウ</t>
    </rPh>
    <rPh sb="39" eb="41">
      <t>バアイ</t>
    </rPh>
    <phoneticPr fontId="7"/>
  </si>
  <si>
    <t>250(円)×14</t>
  </si>
  <si>
    <t>来場者アンケートの回答者への景品の送料</t>
  </si>
  <si>
    <t>雙峰祭の来場者へアンケートに回答したお礼として景品を郵送した際にかかった送料</t>
    <rPh sb="0" eb="3">
      <t>ソウホウサイ</t>
    </rPh>
    <rPh sb="4" eb="7">
      <t>ライジョウシャ</t>
    </rPh>
    <rPh sb="14" eb="16">
      <t>カイトウ</t>
    </rPh>
    <rPh sb="19" eb="20">
      <t>レイ</t>
    </rPh>
    <rPh sb="23" eb="25">
      <t>ケイヒン</t>
    </rPh>
    <rPh sb="26" eb="28">
      <t>ユウソウ</t>
    </rPh>
    <rPh sb="30" eb="31">
      <t>サイ</t>
    </rPh>
    <rPh sb="36" eb="38">
      <t>ソウリョウ</t>
    </rPh>
    <phoneticPr fontId="7"/>
  </si>
  <si>
    <t>84(円)×38</t>
    <phoneticPr fontId="2"/>
  </si>
  <si>
    <t>140(円)×4</t>
    <rPh sb="4" eb="5">
      <t>エン</t>
    </rPh>
    <phoneticPr fontId="2"/>
  </si>
  <si>
    <t>200(円)×23</t>
    <phoneticPr fontId="2"/>
  </si>
  <si>
    <t>報告書送料(特殊協賛)</t>
    <rPh sb="6" eb="8">
      <t>トクシュ</t>
    </rPh>
    <rPh sb="8" eb="10">
      <t>キョウサン</t>
    </rPh>
    <phoneticPr fontId="2"/>
  </si>
  <si>
    <t>特殊協賛にご協賛していただいた企業に報告書を郵送したため</t>
    <rPh sb="0" eb="4">
      <t>トクシュキョウサン</t>
    </rPh>
    <phoneticPr fontId="2"/>
  </si>
  <si>
    <t>140(円)×2</t>
    <rPh sb="4" eb="5">
      <t>エン</t>
    </rPh>
    <phoneticPr fontId="2"/>
  </si>
  <si>
    <t>請求書送料(特殊協賛)</t>
    <rPh sb="0" eb="2">
      <t>セイキュウ</t>
    </rPh>
    <rPh sb="6" eb="8">
      <t>トクシュ</t>
    </rPh>
    <rPh sb="8" eb="10">
      <t>キョウサン</t>
    </rPh>
    <phoneticPr fontId="2"/>
  </si>
  <si>
    <t>特殊協賛にご協賛していただいた企業に請求書を郵送したため</t>
    <rPh sb="18" eb="21">
      <t>セイキュウショ</t>
    </rPh>
    <rPh sb="22" eb="24">
      <t>ユウソウ</t>
    </rPh>
    <phoneticPr fontId="2"/>
  </si>
  <si>
    <t>企業が他銀行から協賛金を振り込む際の手数料を負担したため</t>
    <phoneticPr fontId="2"/>
  </si>
  <si>
    <t>勘定科目変更</t>
    <rPh sb="0" eb="4">
      <t>カンジョウカモク</t>
    </rPh>
    <rPh sb="4" eb="6">
      <t>ヘンコウ</t>
    </rPh>
    <phoneticPr fontId="2"/>
  </si>
  <si>
    <t>他銀行から個人協賛金を振り込む際の手数料を負担したため</t>
    <rPh sb="0" eb="1">
      <t>ホカ</t>
    </rPh>
    <rPh sb="5" eb="7">
      <t>コジン</t>
    </rPh>
    <phoneticPr fontId="2"/>
  </si>
  <si>
    <t>220(円)×3</t>
    <rPh sb="4" eb="5">
      <t>エン</t>
    </rPh>
    <phoneticPr fontId="2"/>
  </si>
  <si>
    <t>推進局</t>
    <rPh sb="0" eb="3">
      <t>スイシンキョク</t>
    </rPh>
    <phoneticPr fontId="7"/>
  </si>
  <si>
    <t>【テント】鉄骨収納袋</t>
    <rPh sb="5" eb="7">
      <t>テッコテゥ</t>
    </rPh>
    <rPh sb="7" eb="10">
      <t>シュウノ</t>
    </rPh>
    <phoneticPr fontId="2"/>
  </si>
  <si>
    <t>テント収納用</t>
    <phoneticPr fontId="2"/>
  </si>
  <si>
    <t>【テント】ガラ袋</t>
    <phoneticPr fontId="2"/>
  </si>
  <si>
    <t>天幕収納用</t>
    <rPh sb="0" eb="5">
      <t>テンマク</t>
    </rPh>
    <phoneticPr fontId="2"/>
  </si>
  <si>
    <t>198(円)×5(セット)</t>
    <rPh sb="4" eb="5">
      <t>エン</t>
    </rPh>
    <phoneticPr fontId="2"/>
  </si>
  <si>
    <t>【機材】ファンス布用消臭スプレー　詰め替え</t>
    <rPh sb="1" eb="3">
      <t>キザイ</t>
    </rPh>
    <rPh sb="8" eb="10">
      <t>ヌノヨウ</t>
    </rPh>
    <rPh sb="10" eb="12">
      <t>ショウシュウ</t>
    </rPh>
    <rPh sb="17" eb="18">
      <t>ツ</t>
    </rPh>
    <rPh sb="19" eb="20">
      <t>カ</t>
    </rPh>
    <phoneticPr fontId="2"/>
  </si>
  <si>
    <t>暗幕消臭のため</t>
    <rPh sb="0" eb="2">
      <t>アンマク</t>
    </rPh>
    <rPh sb="2" eb="4">
      <t>ショウシュウ</t>
    </rPh>
    <phoneticPr fontId="2"/>
  </si>
  <si>
    <t>159(円)×4(個)</t>
    <rPh sb="4" eb="5">
      <t>エン</t>
    </rPh>
    <rPh sb="9" eb="10">
      <t>コ</t>
    </rPh>
    <phoneticPr fontId="2"/>
  </si>
  <si>
    <t>【保健衛生】消毒液用容器(赤)</t>
    <rPh sb="0" eb="2">
      <t>ショウドク</t>
    </rPh>
    <rPh sb="2" eb="3">
      <t>エキ</t>
    </rPh>
    <rPh sb="3" eb="4">
      <t>ヨウ</t>
    </rPh>
    <rPh sb="4" eb="6">
      <t>ヨウキ</t>
    </rPh>
    <rPh sb="7" eb="8">
      <t>アカ</t>
    </rPh>
    <phoneticPr fontId="2"/>
  </si>
  <si>
    <t>消毒液を入れる、来年度の準備用</t>
    <rPh sb="0" eb="3">
      <t>ショウドクエキ</t>
    </rPh>
    <rPh sb="4" eb="5">
      <t>イ</t>
    </rPh>
    <rPh sb="8" eb="10">
      <t>ライネn</t>
    </rPh>
    <rPh sb="10" eb="11">
      <t>ド</t>
    </rPh>
    <rPh sb="12" eb="14">
      <t>ジュn</t>
    </rPh>
    <rPh sb="14" eb="15">
      <t xml:space="preserve">ヨウ </t>
    </rPh>
    <phoneticPr fontId="2"/>
  </si>
  <si>
    <t>110(円)×94(本)</t>
    <rPh sb="4" eb="5">
      <t>エン</t>
    </rPh>
    <rPh sb="10" eb="11">
      <t>ホン</t>
    </rPh>
    <phoneticPr fontId="2"/>
  </si>
  <si>
    <t>【保健衛生】消毒液用容器(緑)</t>
    <rPh sb="0" eb="2">
      <t>ショウドク</t>
    </rPh>
    <rPh sb="2" eb="3">
      <t>エキ</t>
    </rPh>
    <rPh sb="3" eb="4">
      <t>ヨウ</t>
    </rPh>
    <rPh sb="4" eb="6">
      <t>ヨウキ</t>
    </rPh>
    <rPh sb="7" eb="8">
      <t>ミドリ</t>
    </rPh>
    <phoneticPr fontId="2"/>
  </si>
  <si>
    <t>【ガス】消火器 10型</t>
    <rPh sb="0" eb="3">
      <t>ショウカキ</t>
    </rPh>
    <rPh sb="6" eb="7">
      <t>ガタ</t>
    </rPh>
    <phoneticPr fontId="3"/>
  </si>
  <si>
    <t>消防署から要請されている数より不足していたため。来年度の準備用。</t>
    <rPh sb="0" eb="3">
      <t>ショウボウショ</t>
    </rPh>
    <rPh sb="5" eb="7">
      <t>ヨウセイ</t>
    </rPh>
    <rPh sb="12" eb="13">
      <t>カズ</t>
    </rPh>
    <rPh sb="15" eb="17">
      <t>フソク</t>
    </rPh>
    <rPh sb="24" eb="26">
      <t>ライネn</t>
    </rPh>
    <rPh sb="26" eb="27">
      <t>ド</t>
    </rPh>
    <rPh sb="28" eb="31">
      <t>ジュn</t>
    </rPh>
    <phoneticPr fontId="3"/>
  </si>
  <si>
    <t>3480(円)×10(本)</t>
    <rPh sb="5" eb="6">
      <t>エン</t>
    </rPh>
    <rPh sb="11" eb="12">
      <t>ホン</t>
    </rPh>
    <phoneticPr fontId="2"/>
  </si>
  <si>
    <t>【看板リヤカー】折りたたみ式リヤカー</t>
    <rPh sb="1" eb="3">
      <t>カンバn</t>
    </rPh>
    <rPh sb="8" eb="9">
      <t>オリタタミシキ</t>
    </rPh>
    <phoneticPr fontId="2"/>
  </si>
  <si>
    <t>学実委が効率良く物品の運搬を進めるため。今年度使用する予定は無いが、以前使用していたものが経年劣化により破損・汚損してしまったため、来年度の準備のために追加で購入する。</t>
    <rPh sb="0" eb="3">
      <t>ガクジツイ</t>
    </rPh>
    <rPh sb="4" eb="6">
      <t>コウリツ</t>
    </rPh>
    <rPh sb="6" eb="7">
      <t>ヨ</t>
    </rPh>
    <rPh sb="8" eb="10">
      <t>ブッピン</t>
    </rPh>
    <rPh sb="11" eb="13">
      <t>ウンパン</t>
    </rPh>
    <rPh sb="14" eb="15">
      <t>スス</t>
    </rPh>
    <rPh sb="20" eb="23">
      <t>コンネンド</t>
    </rPh>
    <rPh sb="23" eb="25">
      <t>シヨウ</t>
    </rPh>
    <rPh sb="27" eb="29">
      <t>ヨテイ</t>
    </rPh>
    <rPh sb="30" eb="31">
      <t>ナ</t>
    </rPh>
    <rPh sb="34" eb="38">
      <t>イゼンシヨウ</t>
    </rPh>
    <rPh sb="45" eb="49">
      <t>ケイネンレッカ</t>
    </rPh>
    <rPh sb="52" eb="54">
      <t>ハソン</t>
    </rPh>
    <rPh sb="55" eb="57">
      <t>オソン</t>
    </rPh>
    <rPh sb="66" eb="69">
      <t>ライネンド</t>
    </rPh>
    <rPh sb="70" eb="72">
      <t>ジュンビ</t>
    </rPh>
    <rPh sb="76" eb="78">
      <t>ツイカ</t>
    </rPh>
    <rPh sb="79" eb="81">
      <t>コウニュウ</t>
    </rPh>
    <phoneticPr fontId="2"/>
  </si>
  <si>
    <t>雑費</t>
    <rPh sb="0" eb="2">
      <t>ザッピ</t>
    </rPh>
    <phoneticPr fontId="7"/>
  </si>
  <si>
    <t>オンライン物品販売時に、売上金を学実委の口座へ振り込む際の手数料。</t>
    <rPh sb="5" eb="7">
      <t>ブッピン</t>
    </rPh>
    <rPh sb="7" eb="9">
      <t>ハンバイ</t>
    </rPh>
    <rPh sb="9" eb="10">
      <t>ジ</t>
    </rPh>
    <rPh sb="12" eb="15">
      <t>ウリアゲキン</t>
    </rPh>
    <rPh sb="16" eb="19">
      <t>ガクジツイ</t>
    </rPh>
    <rPh sb="20" eb="22">
      <t>コウザ</t>
    </rPh>
    <rPh sb="23" eb="24">
      <t>フ</t>
    </rPh>
    <rPh sb="25" eb="26">
      <t>コ</t>
    </rPh>
    <rPh sb="27" eb="28">
      <t>サイ</t>
    </rPh>
    <rPh sb="29" eb="32">
      <t>テスウリョウ</t>
    </rPh>
    <phoneticPr fontId="7"/>
  </si>
  <si>
    <t xml:space="preserve">支払手数料 </t>
    <rPh sb="0" eb="5">
      <t>シハライテスウリョウ</t>
    </rPh>
    <phoneticPr fontId="7"/>
  </si>
  <si>
    <t>支払手数料 小計</t>
    <rPh sb="0" eb="5">
      <t>シハライテスウリョウ</t>
    </rPh>
    <rPh sb="6" eb="8">
      <t>ショウケイ</t>
    </rPh>
    <phoneticPr fontId="7"/>
  </si>
  <si>
    <t>総合計画局</t>
    <rPh sb="0" eb="5">
      <t>ソウゴウケイカクキョク</t>
    </rPh>
    <phoneticPr fontId="7"/>
  </si>
  <si>
    <t>ハタヤ防雨型コードリール　サンデーレインボーリールSS30</t>
    <rPh sb="3" eb="6">
      <t>ボウウガタ</t>
    </rPh>
    <phoneticPr fontId="2"/>
  </si>
  <si>
    <t>耐用年数を大幅超過して使用しているものの買い替え。配線用。時期により多少の単価変動あり。</t>
    <rPh sb="0" eb="4">
      <t>タイヨウネンスウ</t>
    </rPh>
    <rPh sb="5" eb="9">
      <t>オオハバチョウカ</t>
    </rPh>
    <rPh sb="11" eb="13">
      <t>シヨウ</t>
    </rPh>
    <rPh sb="20" eb="21">
      <t>カ</t>
    </rPh>
    <rPh sb="22" eb="23">
      <t>カ</t>
    </rPh>
    <rPh sb="25" eb="28">
      <t>ハイセンヨウ</t>
    </rPh>
    <rPh sb="29" eb="31">
      <t>ジキ</t>
    </rPh>
    <rPh sb="34" eb="36">
      <t>タショウ</t>
    </rPh>
    <rPh sb="37" eb="41">
      <t>タンカヘンドウ</t>
    </rPh>
    <phoneticPr fontId="2"/>
  </si>
  <si>
    <t>5180(円)×11(台)</t>
    <rPh sb="5" eb="6">
      <t>エン</t>
    </rPh>
    <rPh sb="11" eb="12">
      <t>ダイ</t>
    </rPh>
    <phoneticPr fontId="2"/>
  </si>
  <si>
    <t>カラーコーン</t>
    <phoneticPr fontId="2"/>
  </si>
  <si>
    <t>駐車場確保や交通整理、誘導のため。数が足りておらず今年度も購入しなければ不足するため。</t>
    <rPh sb="0" eb="3">
      <t>チュウシャジョウ</t>
    </rPh>
    <rPh sb="3" eb="5">
      <t>カクホ</t>
    </rPh>
    <rPh sb="6" eb="8">
      <t>コウツウ</t>
    </rPh>
    <rPh sb="8" eb="10">
      <t>セイリ</t>
    </rPh>
    <rPh sb="11" eb="13">
      <t>ユウドウ</t>
    </rPh>
    <rPh sb="27" eb="28">
      <t>ド</t>
    </rPh>
    <phoneticPr fontId="2"/>
  </si>
  <si>
    <t>258(円)×20(個)</t>
    <rPh sb="4" eb="5">
      <t>エン</t>
    </rPh>
    <rPh sb="10" eb="11">
      <t>コ</t>
    </rPh>
    <phoneticPr fontId="2"/>
  </si>
  <si>
    <t>コーンバー</t>
    <phoneticPr fontId="2"/>
  </si>
  <si>
    <t>358(円)×10(本)</t>
    <rPh sb="4" eb="5">
      <t>エン</t>
    </rPh>
    <rPh sb="10" eb="11">
      <t>ホン</t>
    </rPh>
    <phoneticPr fontId="2"/>
  </si>
  <si>
    <t>錘</t>
    <rPh sb="0" eb="1">
      <t>オモリ</t>
    </rPh>
    <phoneticPr fontId="2"/>
  </si>
  <si>
    <t>駐車場確保や交通整理、誘導のため（コーンが倒れるのを防ぐもの）。数が足りておらず今年度も購入しなければ不足するため。</t>
    <rPh sb="0" eb="3">
      <t>チュウシャジョウ</t>
    </rPh>
    <rPh sb="3" eb="5">
      <t>カクホ</t>
    </rPh>
    <rPh sb="6" eb="8">
      <t>コウツウ</t>
    </rPh>
    <rPh sb="8" eb="10">
      <t>セイリ</t>
    </rPh>
    <rPh sb="11" eb="13">
      <t>ユウドウ</t>
    </rPh>
    <rPh sb="21" eb="22">
      <t>タオ</t>
    </rPh>
    <rPh sb="26" eb="27">
      <t>フセ</t>
    </rPh>
    <rPh sb="42" eb="43">
      <t>ド</t>
    </rPh>
    <phoneticPr fontId="2"/>
  </si>
  <si>
    <t>298(円)×20(個)</t>
    <rPh sb="4" eb="5">
      <t>エン</t>
    </rPh>
    <rPh sb="10" eb="11">
      <t>コ</t>
    </rPh>
    <phoneticPr fontId="2"/>
  </si>
  <si>
    <t>通信費</t>
    <rPh sb="0" eb="3">
      <t>ツウシンヒ</t>
    </rPh>
    <phoneticPr fontId="2"/>
  </si>
  <si>
    <t>Adobe Illustrator</t>
    <phoneticPr fontId="2"/>
  </si>
  <si>
    <t>看板作成に用いた。今年度は技術継承のため、シミュレーションを行った。</t>
    <rPh sb="0" eb="4">
      <t>カンバンサクセイ</t>
    </rPh>
    <rPh sb="5" eb="6">
      <t>モチ</t>
    </rPh>
    <rPh sb="9" eb="12">
      <t>コンネンド</t>
    </rPh>
    <rPh sb="13" eb="17">
      <t>ギジュツケイショウ</t>
    </rPh>
    <rPh sb="30" eb="31">
      <t>オコナ</t>
    </rPh>
    <phoneticPr fontId="2"/>
  </si>
  <si>
    <t>28710(円)×5</t>
    <rPh sb="6" eb="7">
      <t>エン</t>
    </rPh>
    <phoneticPr fontId="2"/>
  </si>
  <si>
    <t>情報メディアシステム局</t>
    <rPh sb="0" eb="2">
      <t>ジョウホウ</t>
    </rPh>
    <rPh sb="10" eb="11">
      <t>キョク</t>
    </rPh>
    <phoneticPr fontId="7"/>
  </si>
  <si>
    <t>ネットワーク部門</t>
    <rPh sb="6" eb="8">
      <t>ブモン</t>
    </rPh>
    <phoneticPr fontId="7"/>
  </si>
  <si>
    <t>Raspberry Pi 4 ModelB 4GB</t>
  </si>
  <si>
    <t>学実委のネットワークの構築のため</t>
    <rPh sb="0" eb="3">
      <t>ガクジツイ</t>
    </rPh>
    <phoneticPr fontId="7"/>
  </si>
  <si>
    <t>Piケース OKdo 3ピース for 4B 透明</t>
  </si>
  <si>
    <t>USB電源アダプタ 5V/3A 1.5m</t>
  </si>
  <si>
    <t>SanDisk microSDXC SDSQUNS-128G</t>
  </si>
  <si>
    <t>Crucial SSD 500GB MX500</t>
  </si>
  <si>
    <t>プリンタを操作するPCのアップグレードに使用するため</t>
  </si>
  <si>
    <t>6688(円)×2</t>
    <rPh sb="5" eb="6">
      <t>エン</t>
    </rPh>
    <phoneticPr fontId="2"/>
  </si>
  <si>
    <t>ORICO 2.5 → 3.5変換 2.5インチ HDD/SSD 変換マウンタ</t>
  </si>
  <si>
    <t>上記部品を導入するのに付随して必要なため</t>
  </si>
  <si>
    <t>TP-Link ax6000 無線LANルータ</t>
  </si>
  <si>
    <t>実委室のWi-Fi環境をアップグレードするため</t>
  </si>
  <si>
    <t xml:space="preserve">エレコム 電源タップ 雷ガード 一括スイッチ マグネット付き 抜け止めコンセント 3P 7個口 2m T-Y3A-3720WH </t>
    <phoneticPr fontId="2"/>
  </si>
  <si>
    <t>学実委のネットワークをアップグレードするため</t>
    <rPh sb="0" eb="1">
      <t>ガク</t>
    </rPh>
    <phoneticPr fontId="2"/>
  </si>
  <si>
    <t>DiskStation DS1621+</t>
    <phoneticPr fontId="2"/>
  </si>
  <si>
    <t>Seagate BarraCuda 3.5" 8TB 内蔵ハードディスク HDD 2年保証 6Gb/s 256MB 5400rpm 正規代理店品 ST8000DM004</t>
    <phoneticPr fontId="2"/>
  </si>
  <si>
    <t>14168(円)×6(個)</t>
    <rPh sb="6" eb="7">
      <t>エン</t>
    </rPh>
    <rPh sb="11" eb="12">
      <t>コ</t>
    </rPh>
    <phoneticPr fontId="2"/>
  </si>
  <si>
    <t>Dell PowerEdge T40</t>
    <phoneticPr fontId="2"/>
  </si>
  <si>
    <t>学実委のネットワークをアップグレードするため</t>
    <rPh sb="0" eb="1">
      <t>ガク</t>
    </rPh>
    <rPh sb="1" eb="3">
      <t>ジテゥ</t>
    </rPh>
    <phoneticPr fontId="2"/>
  </si>
  <si>
    <t>G-GEAR GA5A-F210/T</t>
    <phoneticPr fontId="7"/>
  </si>
  <si>
    <t>学実委内で今後数年に渡って使用する共用のPC</t>
    <rPh sb="0" eb="3">
      <t>ガクジツイ</t>
    </rPh>
    <rPh sb="3" eb="4">
      <t>ナイ</t>
    </rPh>
    <rPh sb="5" eb="7">
      <t>コンゴ</t>
    </rPh>
    <rPh sb="7" eb="9">
      <t>スウネン</t>
    </rPh>
    <rPh sb="10" eb="11">
      <t>ワタ</t>
    </rPh>
    <rPh sb="13" eb="15">
      <t>シヨウ</t>
    </rPh>
    <rPh sb="17" eb="19">
      <t>キョウヨウ</t>
    </rPh>
    <phoneticPr fontId="7"/>
  </si>
  <si>
    <t>241950(円)×2(台)</t>
    <rPh sb="7" eb="8">
      <t>エン</t>
    </rPh>
    <rPh sb="12" eb="13">
      <t>ダイ</t>
    </rPh>
    <phoneticPr fontId="2"/>
  </si>
  <si>
    <t>Vercel Pro web サイトホスティングサービス(先行1ユーザー分)</t>
    <rPh sb="29" eb="31">
      <t>センコウ</t>
    </rPh>
    <rPh sb="36" eb="37">
      <t>ブン</t>
    </rPh>
    <phoneticPr fontId="2"/>
  </si>
  <si>
    <t>web サイトを掲載するのに使用する。14番に2か月分先行して1ユーザー分だけ先に会計を済ませている。この決済時の為替レートは1ドル112.95円であった。</t>
    <rPh sb="8" eb="10">
      <t>ケイサイ</t>
    </rPh>
    <rPh sb="14" eb="16">
      <t>シヨウ</t>
    </rPh>
    <rPh sb="21" eb="22">
      <t>バン</t>
    </rPh>
    <rPh sb="25" eb="26">
      <t>ゲツ</t>
    </rPh>
    <rPh sb="26" eb="27">
      <t>ブン</t>
    </rPh>
    <rPh sb="27" eb="29">
      <t>センコウ</t>
    </rPh>
    <rPh sb="36" eb="37">
      <t>ブン</t>
    </rPh>
    <rPh sb="39" eb="40">
      <t>サキ</t>
    </rPh>
    <rPh sb="41" eb="43">
      <t>カイケイ</t>
    </rPh>
    <rPh sb="44" eb="45">
      <t>ス</t>
    </rPh>
    <rPh sb="53" eb="56">
      <t>ケッサイジ</t>
    </rPh>
    <rPh sb="57" eb="59">
      <t>カワセ</t>
    </rPh>
    <rPh sb="72" eb="73">
      <t>エン</t>
    </rPh>
    <phoneticPr fontId="2"/>
  </si>
  <si>
    <t>2262.5(円)×2(カ月)</t>
    <rPh sb="7" eb="8">
      <t>エン</t>
    </rPh>
    <rPh sb="13" eb="14">
      <t>ゲツ</t>
    </rPh>
    <phoneticPr fontId="2"/>
  </si>
  <si>
    <t>　</t>
    <phoneticPr fontId="2"/>
  </si>
  <si>
    <t>Vercel Pro web サイトホスティングサービス(10ユーザー分)</t>
    <rPh sb="35" eb="36">
      <t>ブン</t>
    </rPh>
    <phoneticPr fontId="2"/>
  </si>
  <si>
    <t>web サイトを掲載するのに使用する。</t>
    <rPh sb="8" eb="10">
      <t>ケイサイ</t>
    </rPh>
    <rPh sb="14" eb="16">
      <t>シヨウ</t>
    </rPh>
    <phoneticPr fontId="2"/>
  </si>
  <si>
    <t>4574(円)(10月)+4703(円)(11月)+4654(円)(12月)+4750(円)(1月)+4734(円)(2月)</t>
    <rPh sb="5" eb="6">
      <t>エン</t>
    </rPh>
    <rPh sb="10" eb="11">
      <t>ガツ</t>
    </rPh>
    <rPh sb="18" eb="19">
      <t>エン</t>
    </rPh>
    <rPh sb="23" eb="24">
      <t>ガツ</t>
    </rPh>
    <rPh sb="31" eb="32">
      <t>エン</t>
    </rPh>
    <rPh sb="36" eb="37">
      <t>ガツ</t>
    </rPh>
    <rPh sb="44" eb="45">
      <t>エン</t>
    </rPh>
    <rPh sb="48" eb="49">
      <t>ガツ</t>
    </rPh>
    <rPh sb="56" eb="57">
      <t>エン</t>
    </rPh>
    <rPh sb="60" eb="61">
      <t>ガツ</t>
    </rPh>
    <phoneticPr fontId="2"/>
  </si>
  <si>
    <t>STUDIO Pro web Nocode ツール</t>
    <phoneticPr fontId="2"/>
  </si>
  <si>
    <t>簡単な web サイトを Nocode で作るのに使用
https://studio.design/ja/pricing</t>
    <rPh sb="0" eb="2">
      <t>カンタン</t>
    </rPh>
    <rPh sb="21" eb="22">
      <t>ツク</t>
    </rPh>
    <rPh sb="25" eb="27">
      <t>シヨウ</t>
    </rPh>
    <phoneticPr fontId="2"/>
  </si>
  <si>
    <t>3280(円)×6(か月)</t>
    <rPh sb="5" eb="6">
      <t>エン</t>
    </rPh>
    <rPh sb="11" eb="12">
      <t>ゲツ</t>
    </rPh>
    <phoneticPr fontId="2"/>
  </si>
  <si>
    <t>ドメイン更新料（ムームードメイン）</t>
    <rPh sb="6" eb="7">
      <t>リョウキn</t>
    </rPh>
    <phoneticPr fontId="2"/>
  </si>
  <si>
    <t>「雙峰祭公式HP(sohosai.com)」 の更新のため</t>
    <rPh sb="1" eb="4">
      <t>ソウホウサイ</t>
    </rPh>
    <rPh sb="4" eb="6">
      <t>コウシキ</t>
    </rPh>
    <rPh sb="24" eb="26">
      <t>コウシn</t>
    </rPh>
    <phoneticPr fontId="2"/>
  </si>
  <si>
    <t>1年分</t>
    <rPh sb="1" eb="3">
      <t>ネンブン</t>
    </rPh>
    <phoneticPr fontId="2"/>
  </si>
  <si>
    <t>Microsoft 365 Personal</t>
    <phoneticPr fontId="7"/>
  </si>
  <si>
    <t>学実委内で今後数年に渡って使用する共用PCに導入するソフト</t>
    <rPh sb="0" eb="3">
      <t>ガクジツイ</t>
    </rPh>
    <rPh sb="3" eb="4">
      <t>ナイ</t>
    </rPh>
    <rPh sb="5" eb="7">
      <t>コンゴ</t>
    </rPh>
    <rPh sb="7" eb="9">
      <t>スウネン</t>
    </rPh>
    <rPh sb="10" eb="11">
      <t>ワタ</t>
    </rPh>
    <rPh sb="13" eb="15">
      <t>シヨウ</t>
    </rPh>
    <rPh sb="17" eb="19">
      <t>キョウヨウ</t>
    </rPh>
    <rPh sb="22" eb="24">
      <t>ドウニュウ</t>
    </rPh>
    <phoneticPr fontId="7"/>
  </si>
  <si>
    <t>通信運搬費 小計</t>
    <rPh sb="0" eb="2">
      <t>ツウシン</t>
    </rPh>
    <rPh sb="2" eb="4">
      <t>ウンパン</t>
    </rPh>
    <rPh sb="4" eb="5">
      <t>ヒ</t>
    </rPh>
    <rPh sb="6" eb="8">
      <t>ショウケイ</t>
    </rPh>
    <phoneticPr fontId="7"/>
  </si>
  <si>
    <t>支払保険料</t>
    <rPh sb="0" eb="2">
      <t>シハラ</t>
    </rPh>
    <rPh sb="2" eb="5">
      <t>ホケンリョウ</t>
    </rPh>
    <phoneticPr fontId="7"/>
  </si>
  <si>
    <t>PCの延長保証</t>
    <rPh sb="3" eb="5">
      <t>エンチョウ</t>
    </rPh>
    <rPh sb="5" eb="7">
      <t>ホショウ</t>
    </rPh>
    <phoneticPr fontId="7"/>
  </si>
  <si>
    <t>学実委内で今後数年に渡って使用する共用PC(2台)の保証を延長するための保険料</t>
    <rPh sb="0" eb="4">
      <t>ガクジツイナイ</t>
    </rPh>
    <rPh sb="5" eb="9">
      <t>コンゴスウネン</t>
    </rPh>
    <rPh sb="10" eb="11">
      <t>ワタ</t>
    </rPh>
    <rPh sb="13" eb="15">
      <t>シヨウ</t>
    </rPh>
    <rPh sb="17" eb="19">
      <t>キョウヨウ</t>
    </rPh>
    <rPh sb="23" eb="24">
      <t>ダイ</t>
    </rPh>
    <rPh sb="26" eb="28">
      <t>ホショウ</t>
    </rPh>
    <rPh sb="29" eb="31">
      <t>エンチョウ</t>
    </rPh>
    <rPh sb="36" eb="39">
      <t>ホケンリョウ</t>
    </rPh>
    <phoneticPr fontId="7"/>
  </si>
  <si>
    <t>支払保険料 小計</t>
    <rPh sb="0" eb="2">
      <t>シハラ</t>
    </rPh>
    <rPh sb="2" eb="5">
      <t>ホケンリョウ</t>
    </rPh>
    <rPh sb="6" eb="8">
      <t>ショウケイ</t>
    </rPh>
    <phoneticPr fontId="7"/>
  </si>
  <si>
    <t>PCの送料</t>
    <rPh sb="3" eb="5">
      <t>ソウリョウ</t>
    </rPh>
    <phoneticPr fontId="7"/>
  </si>
  <si>
    <t>学実委内で今後数年に渡って使用する共用PCの送料</t>
    <rPh sb="0" eb="3">
      <t>ガクジツイ</t>
    </rPh>
    <rPh sb="3" eb="4">
      <t>ナイ</t>
    </rPh>
    <rPh sb="5" eb="7">
      <t>コンゴ</t>
    </rPh>
    <rPh sb="7" eb="9">
      <t>スウネン</t>
    </rPh>
    <rPh sb="10" eb="11">
      <t>ワタ</t>
    </rPh>
    <rPh sb="13" eb="15">
      <t>シヨウ</t>
    </rPh>
    <rPh sb="17" eb="19">
      <t>キョウヨウ</t>
    </rPh>
    <rPh sb="22" eb="24">
      <t>ソウリョウ</t>
    </rPh>
    <phoneticPr fontId="7"/>
  </si>
  <si>
    <t>2200(円)×2</t>
    <rPh sb="5" eb="6">
      <t>エン</t>
    </rPh>
    <phoneticPr fontId="2"/>
  </si>
  <si>
    <t>映像部門</t>
    <rPh sb="0" eb="4">
      <t>エイゾウブモン</t>
    </rPh>
    <phoneticPr fontId="7"/>
  </si>
  <si>
    <t>スイッチャー(ATEM Mini)</t>
    <phoneticPr fontId="2"/>
  </si>
  <si>
    <t>配信時の映像切り替え</t>
    <rPh sb="0" eb="2">
      <t>ハイシン</t>
    </rPh>
    <rPh sb="2" eb="3">
      <t>ジ</t>
    </rPh>
    <rPh sb="4" eb="6">
      <t>エイゾウ</t>
    </rPh>
    <rPh sb="6" eb="7">
      <t>キ</t>
    </rPh>
    <rPh sb="8" eb="9">
      <t>カ</t>
    </rPh>
    <phoneticPr fontId="2"/>
  </si>
  <si>
    <t>一眼レフ(Canon EOS Kiss x10)</t>
    <rPh sb="0" eb="2">
      <t>イチガン</t>
    </rPh>
    <phoneticPr fontId="2"/>
  </si>
  <si>
    <t>写真及び映像記録</t>
    <rPh sb="0" eb="2">
      <t>シャシン</t>
    </rPh>
    <rPh sb="2" eb="3">
      <t>オヨ</t>
    </rPh>
    <rPh sb="4" eb="6">
      <t>エイゾウ</t>
    </rPh>
    <rPh sb="6" eb="8">
      <t>キロク</t>
    </rPh>
    <phoneticPr fontId="2"/>
  </si>
  <si>
    <t>Canonバッテリーパック(LP-E17)</t>
    <phoneticPr fontId="2"/>
  </si>
  <si>
    <t>カメラを正常に動かすため</t>
    <rPh sb="4" eb="6">
      <t>セイジョウ</t>
    </rPh>
    <rPh sb="7" eb="8">
      <t>ウゴ</t>
    </rPh>
    <phoneticPr fontId="2"/>
  </si>
  <si>
    <t>5480(円)×2(個)</t>
    <rPh sb="5" eb="6">
      <t>エン</t>
    </rPh>
    <rPh sb="10" eb="11">
      <t>コ</t>
    </rPh>
    <phoneticPr fontId="2"/>
  </si>
  <si>
    <t>三脚</t>
    <rPh sb="0" eb="2">
      <t>サンキャク</t>
    </rPh>
    <phoneticPr fontId="2"/>
  </si>
  <si>
    <t>映像撮影時の固定用</t>
    <rPh sb="0" eb="2">
      <t>エイゾウ</t>
    </rPh>
    <rPh sb="2" eb="4">
      <t>サツエイ</t>
    </rPh>
    <rPh sb="4" eb="5">
      <t>ジ</t>
    </rPh>
    <rPh sb="6" eb="9">
      <t>コテイヨウ</t>
    </rPh>
    <phoneticPr fontId="2"/>
  </si>
  <si>
    <t>液晶フィルム(一眼用)</t>
    <rPh sb="0" eb="2">
      <t>エキショウ</t>
    </rPh>
    <rPh sb="7" eb="9">
      <t>イチガン</t>
    </rPh>
    <rPh sb="9" eb="10">
      <t>ヨウ</t>
    </rPh>
    <phoneticPr fontId="2"/>
  </si>
  <si>
    <t>カメラの故障を防ぐため</t>
    <rPh sb="4" eb="6">
      <t>コショウ</t>
    </rPh>
    <rPh sb="7" eb="8">
      <t>フセ</t>
    </rPh>
    <phoneticPr fontId="2"/>
  </si>
  <si>
    <t>レンズフード(一眼用)</t>
    <rPh sb="7" eb="9">
      <t>イチガン</t>
    </rPh>
    <rPh sb="9" eb="10">
      <t>ヨウ</t>
    </rPh>
    <phoneticPr fontId="2"/>
  </si>
  <si>
    <t>カメラケース</t>
    <phoneticPr fontId="2"/>
  </si>
  <si>
    <t>電源タップ(5m/10口)</t>
    <rPh sb="0" eb="2">
      <t>デンゲン</t>
    </rPh>
    <rPh sb="11" eb="12">
      <t>クチ</t>
    </rPh>
    <phoneticPr fontId="2"/>
  </si>
  <si>
    <t>カメラ等の配線用</t>
    <rPh sb="3" eb="4">
      <t>トウ</t>
    </rPh>
    <rPh sb="5" eb="8">
      <t>ハイセンヨウ</t>
    </rPh>
    <phoneticPr fontId="2"/>
  </si>
  <si>
    <t>項目8、9、16、17、40を購入した際の割引150円を含む</t>
    <rPh sb="0" eb="2">
      <t>コウモク</t>
    </rPh>
    <rPh sb="15" eb="17">
      <t>コウニュウ</t>
    </rPh>
    <rPh sb="19" eb="20">
      <t>サイ</t>
    </rPh>
    <rPh sb="21" eb="23">
      <t>ワリビキ</t>
    </rPh>
    <rPh sb="26" eb="27">
      <t>エン</t>
    </rPh>
    <rPh sb="28" eb="29">
      <t>フク</t>
    </rPh>
    <phoneticPr fontId="2"/>
  </si>
  <si>
    <t>電源タップ(3m/3口)</t>
    <rPh sb="0" eb="2">
      <t>デンゲン</t>
    </rPh>
    <rPh sb="10" eb="11">
      <t>クチ</t>
    </rPh>
    <phoneticPr fontId="2"/>
  </si>
  <si>
    <t>490(円)×3(個)</t>
    <rPh sb="4" eb="5">
      <t>エン</t>
    </rPh>
    <rPh sb="9" eb="10">
      <t>コ</t>
    </rPh>
    <phoneticPr fontId="2"/>
  </si>
  <si>
    <t>モノラルオーディオミキサ</t>
    <phoneticPr fontId="2"/>
  </si>
  <si>
    <t>配信時の音響用</t>
    <rPh sb="0" eb="2">
      <t>ハイシン</t>
    </rPh>
    <rPh sb="2" eb="3">
      <t>ジ</t>
    </rPh>
    <rPh sb="4" eb="6">
      <t>オンキョウ</t>
    </rPh>
    <rPh sb="6" eb="7">
      <t>ヨウ</t>
    </rPh>
    <phoneticPr fontId="2"/>
  </si>
  <si>
    <t>LANケーブルCAT7/50m</t>
    <phoneticPr fontId="2"/>
  </si>
  <si>
    <t>配信時の配線用</t>
    <rPh sb="0" eb="2">
      <t>ハイシン</t>
    </rPh>
    <rPh sb="2" eb="3">
      <t>ジ</t>
    </rPh>
    <rPh sb="4" eb="7">
      <t>ハイセンヨウ</t>
    </rPh>
    <phoneticPr fontId="2"/>
  </si>
  <si>
    <t>4999(円)×5(本)</t>
    <rPh sb="5" eb="6">
      <t>エン</t>
    </rPh>
    <rPh sb="10" eb="11">
      <t>ホン</t>
    </rPh>
    <phoneticPr fontId="2"/>
  </si>
  <si>
    <t>コンバーター(SDI to HDMI)</t>
    <phoneticPr fontId="2"/>
  </si>
  <si>
    <t>7274(円)×6(個)</t>
    <rPh sb="5" eb="6">
      <t>エン</t>
    </rPh>
    <rPh sb="10" eb="11">
      <t>コ</t>
    </rPh>
    <phoneticPr fontId="2"/>
  </si>
  <si>
    <t>コンバーター(HDMI to SDI)</t>
    <phoneticPr fontId="2"/>
  </si>
  <si>
    <t>7499(円)×6(個)</t>
    <rPh sb="5" eb="6">
      <t>エン</t>
    </rPh>
    <rPh sb="10" eb="11">
      <t>コ</t>
    </rPh>
    <phoneticPr fontId="2"/>
  </si>
  <si>
    <t>BNCコネクタ両端付 可動用 3G-SDI対応 同軸5C-FWS 50M</t>
  </si>
  <si>
    <t>HD-SDI対応 75オーム BNCケーブル BNC-S5CFB-50 （50ｍ）</t>
  </si>
  <si>
    <t>5541(円)×4(本)</t>
    <rPh sb="5" eb="6">
      <t>エン</t>
    </rPh>
    <rPh sb="10" eb="11">
      <t>ホン</t>
    </rPh>
    <phoneticPr fontId="2"/>
  </si>
  <si>
    <t>HDMIケーブル(10m/Ver2.0)</t>
    <phoneticPr fontId="2"/>
  </si>
  <si>
    <t>1990(円)×4(本)</t>
    <rPh sb="5" eb="6">
      <t>エン</t>
    </rPh>
    <rPh sb="10" eb="11">
      <t>ホン</t>
    </rPh>
    <phoneticPr fontId="2"/>
  </si>
  <si>
    <t>HDMIケーブル(6m/Ver2.1)</t>
    <phoneticPr fontId="2"/>
  </si>
  <si>
    <t>1499(円)×2(本)</t>
    <rPh sb="5" eb="6">
      <t>エン</t>
    </rPh>
    <rPh sb="10" eb="11">
      <t>ホン</t>
    </rPh>
    <phoneticPr fontId="2"/>
  </si>
  <si>
    <t xml:space="preserve">Canon ミラーレス一眼カメラ　EOS M6 </t>
    <phoneticPr fontId="2"/>
  </si>
  <si>
    <t>撮影用</t>
    <rPh sb="0" eb="3">
      <t>サツエイ</t>
    </rPh>
    <phoneticPr fontId="2"/>
  </si>
  <si>
    <t>VANGUARD 3段三脚　VK 203APM</t>
    <phoneticPr fontId="2"/>
  </si>
  <si>
    <t>Canon リモートスイッチ　RS-60E3</t>
    <phoneticPr fontId="2"/>
  </si>
  <si>
    <t>SanDisk 64GB Extreme PRO UHS-I SDXC 170MB</t>
    <phoneticPr fontId="2"/>
  </si>
  <si>
    <t>ソニー　HDR-CX470 ビデオカメラ ブラック</t>
    <phoneticPr fontId="2"/>
  </si>
  <si>
    <t xml:space="preserve">サンディスク microSD 64GB or 128GB UHS-I Class10 </t>
    <phoneticPr fontId="2"/>
  </si>
  <si>
    <t>購入したものは128GB, 1800(円)×2(個)</t>
    <rPh sb="0" eb="2">
      <t>コウニュウ</t>
    </rPh>
    <rPh sb="19" eb="20">
      <t>エン</t>
    </rPh>
    <rPh sb="24" eb="25">
      <t>コ</t>
    </rPh>
    <phoneticPr fontId="2"/>
  </si>
  <si>
    <t>ARTZR 三脚 ビデオカメラ三脚</t>
    <phoneticPr fontId="2"/>
  </si>
  <si>
    <t>3680(円)×2(個)</t>
    <rPh sb="5" eb="6">
      <t>エン</t>
    </rPh>
    <rPh sb="10" eb="11">
      <t>コ</t>
    </rPh>
    <phoneticPr fontId="2"/>
  </si>
  <si>
    <t>Canon 標準ズームレンズ</t>
    <rPh sb="6" eb="8">
      <t>ヒョウジュン</t>
    </rPh>
    <phoneticPr fontId="7"/>
  </si>
  <si>
    <t>撮影用。本来の値段は14,600円だが、割引やギフト券等により4,325円減額された</t>
    <rPh sb="0" eb="3">
      <t>サツエイヨウ</t>
    </rPh>
    <rPh sb="4" eb="6">
      <t>ホンライ</t>
    </rPh>
    <rPh sb="7" eb="9">
      <t>ネダン</t>
    </rPh>
    <rPh sb="16" eb="17">
      <t>エン</t>
    </rPh>
    <rPh sb="20" eb="22">
      <t>ワリビキ</t>
    </rPh>
    <rPh sb="26" eb="27">
      <t>ケン</t>
    </rPh>
    <rPh sb="27" eb="28">
      <t>トウ</t>
    </rPh>
    <rPh sb="36" eb="37">
      <t>エン</t>
    </rPh>
    <rPh sb="37" eb="39">
      <t>ゲンガク</t>
    </rPh>
    <phoneticPr fontId="7"/>
  </si>
  <si>
    <t>ATEM Mini Pro</t>
    <phoneticPr fontId="2"/>
  </si>
  <si>
    <t>新型コロナPCR検査キット</t>
    <rPh sb="0" eb="2">
      <t>シンガタ</t>
    </rPh>
    <rPh sb="8" eb="10">
      <t>ケンサ</t>
    </rPh>
    <phoneticPr fontId="7"/>
  </si>
  <si>
    <t>学園祭運営研修会における生中継テストにて、参加者に検査を促した</t>
    <rPh sb="0" eb="8">
      <t>ガクエンサイウンエイケンシュウカイ</t>
    </rPh>
    <rPh sb="12" eb="15">
      <t>ナマチュウケイ</t>
    </rPh>
    <rPh sb="21" eb="24">
      <t>サンカシャ</t>
    </rPh>
    <rPh sb="25" eb="27">
      <t>ケンサ</t>
    </rPh>
    <rPh sb="28" eb="29">
      <t>ウナガ</t>
    </rPh>
    <phoneticPr fontId="7"/>
  </si>
  <si>
    <t>2300(円)×2</t>
    <rPh sb="5" eb="6">
      <t>エン</t>
    </rPh>
    <phoneticPr fontId="2"/>
  </si>
  <si>
    <t>JSAUX Micro HDMI to HDMI 変換ケーブル 2M マイクロタイプDオス - タイプAオス</t>
  </si>
  <si>
    <t>配信用</t>
    <rPh sb="0" eb="3">
      <t>ハイシンヨウ</t>
    </rPh>
    <phoneticPr fontId="7"/>
  </si>
  <si>
    <t>ソニー ACアダプター/チャージャー AC-VQV10 C0</t>
  </si>
  <si>
    <t>電源タップ(3m/4口)</t>
    <rPh sb="0" eb="2">
      <t>デンゲン</t>
    </rPh>
    <rPh sb="10" eb="11">
      <t>クチ</t>
    </rPh>
    <phoneticPr fontId="2"/>
  </si>
  <si>
    <t>Audiostock</t>
    <phoneticPr fontId="7"/>
  </si>
  <si>
    <t>学実委の動画作成にて用いる楽曲サイト。このサイトに掲載されている音源は全て使用可能である。</t>
    <rPh sb="0" eb="3">
      <t>ガクジツイ</t>
    </rPh>
    <rPh sb="4" eb="6">
      <t>ドウガ</t>
    </rPh>
    <rPh sb="6" eb="8">
      <t>サクセイ</t>
    </rPh>
    <rPh sb="10" eb="11">
      <t>モチ</t>
    </rPh>
    <rPh sb="13" eb="15">
      <t>ガッキョク</t>
    </rPh>
    <rPh sb="25" eb="27">
      <t>ケイサイ</t>
    </rPh>
    <rPh sb="32" eb="34">
      <t>オンゲン</t>
    </rPh>
    <rPh sb="35" eb="36">
      <t>スベ</t>
    </rPh>
    <rPh sb="37" eb="39">
      <t>シヨウ</t>
    </rPh>
    <rPh sb="39" eb="41">
      <t>カノウ</t>
    </rPh>
    <phoneticPr fontId="7"/>
  </si>
  <si>
    <t>99(円)(10月)+2178×2(円)(11月、12月)</t>
    <rPh sb="3" eb="4">
      <t>エン</t>
    </rPh>
    <rPh sb="8" eb="9">
      <t>ガツ</t>
    </rPh>
    <rPh sb="18" eb="19">
      <t>エン</t>
    </rPh>
    <rPh sb="23" eb="24">
      <t>ガツ</t>
    </rPh>
    <rPh sb="27" eb="28">
      <t>ガツ</t>
    </rPh>
    <phoneticPr fontId="2"/>
  </si>
  <si>
    <t>ガソリン代</t>
    <rPh sb="4" eb="5">
      <t>ダイ</t>
    </rPh>
    <phoneticPr fontId="2"/>
  </si>
  <si>
    <t>後夜祭における機材運搬用。内訳は後夜祭分とそのリハーサル分である。</t>
    <rPh sb="0" eb="3">
      <t>コウヤサイ</t>
    </rPh>
    <rPh sb="7" eb="12">
      <t>キザイウンパンヨウ</t>
    </rPh>
    <rPh sb="13" eb="15">
      <t>ウチワケ</t>
    </rPh>
    <rPh sb="16" eb="19">
      <t>コウヤサイ</t>
    </rPh>
    <rPh sb="19" eb="20">
      <t>ブン</t>
    </rPh>
    <rPh sb="28" eb="29">
      <t>ブン</t>
    </rPh>
    <phoneticPr fontId="2"/>
  </si>
  <si>
    <t>75(円)+150(円)+75(円)+75(円)</t>
    <rPh sb="3" eb="4">
      <t>エン</t>
    </rPh>
    <rPh sb="10" eb="11">
      <t>エン</t>
    </rPh>
    <rPh sb="16" eb="17">
      <t>エン</t>
    </rPh>
    <rPh sb="22" eb="23">
      <t>エン</t>
    </rPh>
    <phoneticPr fontId="2"/>
  </si>
  <si>
    <t>カーシェア・つくば　24時間パック×4日(コンパクト車の予定)(月会費&amp;免責保証料込み)</t>
    <rPh sb="12" eb="14">
      <t>ジカン</t>
    </rPh>
    <rPh sb="19" eb="20">
      <t>ニチ</t>
    </rPh>
    <rPh sb="26" eb="27">
      <t>シャ</t>
    </rPh>
    <rPh sb="28" eb="30">
      <t>ヨテイ</t>
    </rPh>
    <rPh sb="32" eb="35">
      <t>ゲツカイヒ</t>
    </rPh>
    <rPh sb="36" eb="41">
      <t>メンセキホショウリョウ</t>
    </rPh>
    <rPh sb="41" eb="42">
      <t>コ</t>
    </rPh>
    <phoneticPr fontId="2"/>
  </si>
  <si>
    <t>後夜祭における機材運搬用</t>
    <rPh sb="0" eb="3">
      <t>コウヤサイ</t>
    </rPh>
    <rPh sb="7" eb="12">
      <t>キザイウンパンヨウ</t>
    </rPh>
    <phoneticPr fontId="2"/>
  </si>
  <si>
    <t>1台</t>
    <rPh sb="1" eb="2">
      <t>ダイ</t>
    </rPh>
    <phoneticPr fontId="2"/>
  </si>
  <si>
    <t>SONY HXR-NX5J 全部入りセット レンタル</t>
    <phoneticPr fontId="2"/>
  </si>
  <si>
    <t>配信用。雙峰祭当日直前(7日分)。</t>
    <rPh sb="0" eb="3">
      <t>ハイシンヨウ</t>
    </rPh>
    <phoneticPr fontId="2"/>
  </si>
  <si>
    <t>配信用。リハーサル(1日分)。</t>
    <rPh sb="0" eb="3">
      <t>ハイシンヨウ</t>
    </rPh>
    <rPh sb="11" eb="13">
      <t>ニチブン</t>
    </rPh>
    <phoneticPr fontId="2"/>
  </si>
  <si>
    <t>つくば国際会議場  電源設備(リハーサル)</t>
    <rPh sb="3" eb="5">
      <t>コクサイ</t>
    </rPh>
    <rPh sb="5" eb="8">
      <t>カイギ</t>
    </rPh>
    <rPh sb="10" eb="14">
      <t>デn</t>
    </rPh>
    <phoneticPr fontId="2"/>
  </si>
  <si>
    <t>後夜祭のリハーサルを行うため(3カ月前から順次支払い)</t>
    <phoneticPr fontId="2"/>
  </si>
  <si>
    <t>領収書はステージ管理局のつくば国際会議場設備代に含まれている, 230(円)×2(kw)</t>
    <rPh sb="0" eb="3">
      <t>リョウシュウショ</t>
    </rPh>
    <rPh sb="8" eb="11">
      <t>カンリキョク</t>
    </rPh>
    <rPh sb="15" eb="17">
      <t>コクサイ</t>
    </rPh>
    <rPh sb="17" eb="20">
      <t>カイギジョウ</t>
    </rPh>
    <rPh sb="20" eb="22">
      <t>セツビ</t>
    </rPh>
    <rPh sb="22" eb="23">
      <t>ダイ</t>
    </rPh>
    <rPh sb="24" eb="25">
      <t>フク</t>
    </rPh>
    <rPh sb="36" eb="37">
      <t>エン</t>
    </rPh>
    <phoneticPr fontId="2"/>
  </si>
  <si>
    <t>つくば国際会議場  電源設備</t>
    <rPh sb="3" eb="5">
      <t>コクサイ</t>
    </rPh>
    <rPh sb="5" eb="8">
      <t>カイギ</t>
    </rPh>
    <rPh sb="10" eb="14">
      <t>デn</t>
    </rPh>
    <phoneticPr fontId="2"/>
  </si>
  <si>
    <t>後夜祭を行うため(3カ月前から順次支払い)</t>
    <phoneticPr fontId="2"/>
  </si>
  <si>
    <t>230(円)×2(kw)</t>
    <rPh sb="4" eb="5">
      <t>エン</t>
    </rPh>
    <phoneticPr fontId="2"/>
  </si>
  <si>
    <t>Blackmagic Design ATEM Streaming Bridge(後夜祭当日3日間用)</t>
    <rPh sb="40" eb="43">
      <t>コウヤサイ</t>
    </rPh>
    <rPh sb="43" eb="45">
      <t>トウジツ</t>
    </rPh>
    <rPh sb="46" eb="48">
      <t>ニチカン</t>
    </rPh>
    <rPh sb="48" eb="49">
      <t>ヨウ</t>
    </rPh>
    <phoneticPr fontId="7"/>
  </si>
  <si>
    <t>後夜祭を行うため。3日間の使用で割引が適応されるため、37番の単価と異なる。</t>
    <rPh sb="10" eb="12">
      <t>カカン</t>
    </rPh>
    <rPh sb="13" eb="15">
      <t>シヨウ</t>
    </rPh>
    <rPh sb="16" eb="18">
      <t>ワリビキ</t>
    </rPh>
    <rPh sb="19" eb="21">
      <t>テキオウ</t>
    </rPh>
    <rPh sb="29" eb="30">
      <t>バン</t>
    </rPh>
    <rPh sb="31" eb="33">
      <t>タンカ</t>
    </rPh>
    <rPh sb="34" eb="35">
      <t>コト</t>
    </rPh>
    <phoneticPr fontId="2"/>
  </si>
  <si>
    <t>Blackmagic Design ATEM Streaming Bridge(後夜祭リハーサル用)</t>
    <rPh sb="40" eb="43">
      <t>コウヤサイ</t>
    </rPh>
    <rPh sb="48" eb="49">
      <t>ヨウ</t>
    </rPh>
    <phoneticPr fontId="7"/>
  </si>
  <si>
    <t>後夜祭のリハーサルを行うため</t>
    <phoneticPr fontId="2"/>
  </si>
  <si>
    <t>SONY NP-F970 純正バッテリー</t>
    <rPh sb="13" eb="15">
      <t>ジュンセイ</t>
    </rPh>
    <phoneticPr fontId="2"/>
  </si>
  <si>
    <t>配信用。</t>
    <rPh sb="0" eb="3">
      <t>ハイシンヨウ</t>
    </rPh>
    <phoneticPr fontId="2"/>
  </si>
  <si>
    <t>550(円)×2</t>
    <rPh sb="4" eb="5">
      <t>エン</t>
    </rPh>
    <phoneticPr fontId="2"/>
  </si>
  <si>
    <t>『パンダケア』機材安心補償サービス</t>
    <rPh sb="7" eb="9">
      <t>キザイ</t>
    </rPh>
    <rPh sb="9" eb="11">
      <t>アンシン</t>
    </rPh>
    <rPh sb="11" eb="13">
      <t>ホショウ</t>
    </rPh>
    <phoneticPr fontId="2"/>
  </si>
  <si>
    <t>配信用。</t>
    <rPh sb="0" eb="2">
      <t>ハイシン</t>
    </rPh>
    <rPh sb="2" eb="3">
      <t>ヨウ</t>
    </rPh>
    <phoneticPr fontId="2"/>
  </si>
  <si>
    <t>リハーサル</t>
    <phoneticPr fontId="2"/>
  </si>
  <si>
    <t>雙峰祭当日</t>
    <rPh sb="0" eb="3">
      <t>ソウホウサイ</t>
    </rPh>
    <rPh sb="3" eb="5">
      <t>トウジツ</t>
    </rPh>
    <phoneticPr fontId="2"/>
  </si>
  <si>
    <t>賃借料 小計</t>
    <rPh sb="0" eb="2">
      <t>チンシャク</t>
    </rPh>
    <rPh sb="2" eb="3">
      <t>リョウ</t>
    </rPh>
    <rPh sb="4" eb="6">
      <t>ショウケイ</t>
    </rPh>
    <phoneticPr fontId="7"/>
  </si>
  <si>
    <t>検査キット送料</t>
    <rPh sb="0" eb="2">
      <t>ケンサ</t>
    </rPh>
    <rPh sb="5" eb="7">
      <t>ソウリョウ</t>
    </rPh>
    <phoneticPr fontId="7"/>
  </si>
  <si>
    <t>新型コロナPCR検査キットを送るため</t>
    <rPh sb="0" eb="2">
      <t>シンガタ</t>
    </rPh>
    <rPh sb="8" eb="10">
      <t>ケンサ</t>
    </rPh>
    <rPh sb="14" eb="15">
      <t>オク</t>
    </rPh>
    <phoneticPr fontId="7"/>
  </si>
  <si>
    <t>400(円)×2</t>
    <rPh sb="4" eb="5">
      <t>エン</t>
    </rPh>
    <phoneticPr fontId="2"/>
  </si>
  <si>
    <t>検査キット返送料</t>
    <rPh sb="0" eb="2">
      <t>ケンサ</t>
    </rPh>
    <rPh sb="5" eb="8">
      <t>ヘンソウリョウ</t>
    </rPh>
    <phoneticPr fontId="7"/>
  </si>
  <si>
    <t>新型コロナPCR検査キットを返送するため</t>
    <rPh sb="0" eb="2">
      <t>シンガタ</t>
    </rPh>
    <rPh sb="8" eb="10">
      <t>ケンサ</t>
    </rPh>
    <rPh sb="14" eb="16">
      <t>ヘンソウ</t>
    </rPh>
    <phoneticPr fontId="7"/>
  </si>
  <si>
    <t>360(円)×2</t>
    <rPh sb="4" eb="5">
      <t>エン</t>
    </rPh>
    <phoneticPr fontId="2"/>
  </si>
  <si>
    <t>33、36、44を購入した際の送料</t>
    <rPh sb="9" eb="11">
      <t>コウニュウ</t>
    </rPh>
    <rPh sb="13" eb="14">
      <t>サイ</t>
    </rPh>
    <rPh sb="15" eb="17">
      <t>ソウリョウ</t>
    </rPh>
    <phoneticPr fontId="2"/>
  </si>
  <si>
    <t>ステージ管理局</t>
    <rPh sb="4" eb="7">
      <t>カンリキョク</t>
    </rPh>
    <phoneticPr fontId="7"/>
  </si>
  <si>
    <t>USBメモリ16GB</t>
  </si>
  <si>
    <t>映像提出用</t>
  </si>
  <si>
    <t>715(円)×13(黒), 715(円)×12(白)</t>
    <rPh sb="4" eb="5">
      <t>エン</t>
    </rPh>
    <rPh sb="10" eb="11">
      <t>クロ</t>
    </rPh>
    <rPh sb="18" eb="19">
      <t>エン</t>
    </rPh>
    <rPh sb="24" eb="25">
      <t>シロ</t>
    </rPh>
    <phoneticPr fontId="2"/>
  </si>
  <si>
    <t>司会者の衣装代</t>
    <rPh sb="0" eb="3">
      <t>シカイシャ</t>
    </rPh>
    <rPh sb="4" eb="6">
      <t>イショウ</t>
    </rPh>
    <rPh sb="6" eb="7">
      <t>ダイ</t>
    </rPh>
    <phoneticPr fontId="7"/>
  </si>
  <si>
    <t>後夜祭における司会者の衣装代</t>
    <rPh sb="0" eb="3">
      <t>コウヤサイ</t>
    </rPh>
    <rPh sb="7" eb="10">
      <t>シカイシャ</t>
    </rPh>
    <rPh sb="11" eb="13">
      <t>イショウ</t>
    </rPh>
    <rPh sb="13" eb="14">
      <t>ダイ</t>
    </rPh>
    <phoneticPr fontId="7"/>
  </si>
  <si>
    <t>スタジオ使用料</t>
    <rPh sb="4" eb="7">
      <t>シヨウリョウ</t>
    </rPh>
    <phoneticPr fontId="2"/>
  </si>
  <si>
    <t>円滑な収録のため(企画内人数決定後に決定)</t>
    <rPh sb="11" eb="12">
      <t>ナイ</t>
    </rPh>
    <rPh sb="12" eb="14">
      <t>ニンズウ</t>
    </rPh>
    <phoneticPr fontId="2"/>
  </si>
  <si>
    <t>詳細は資料2</t>
    <rPh sb="0" eb="2">
      <t>ショウサイ</t>
    </rPh>
    <rPh sb="3" eb="5">
      <t>シリョウ</t>
    </rPh>
    <phoneticPr fontId="2"/>
  </si>
  <si>
    <t>つくば国際会議場　大ホール(リハーサル)</t>
    <phoneticPr fontId="2"/>
  </si>
  <si>
    <t>後夜祭のリハーサルおよび後夜祭を行うため(3カ月前から順次支払い)</t>
    <rPh sb="0" eb="3">
      <t>コウヤサイ</t>
    </rPh>
    <rPh sb="12" eb="15">
      <t>コウヤサイ</t>
    </rPh>
    <rPh sb="16" eb="17">
      <t>オコナ</t>
    </rPh>
    <rPh sb="23" eb="24">
      <t>ゲツ</t>
    </rPh>
    <rPh sb="24" eb="25">
      <t>マエ</t>
    </rPh>
    <rPh sb="27" eb="29">
      <t>ジュンジ</t>
    </rPh>
    <rPh sb="29" eb="31">
      <t>シハラ</t>
    </rPh>
    <phoneticPr fontId="2"/>
  </si>
  <si>
    <t>つくば国際会議場　照明セットA(リハーサル)</t>
    <rPh sb="3" eb="8">
      <t>コクサイカイギジョウ</t>
    </rPh>
    <rPh sb="9" eb="11">
      <t>ショウメイ</t>
    </rPh>
    <phoneticPr fontId="2"/>
  </si>
  <si>
    <t>後夜祭のリハーサルを行うため(3カ月前から順次支払い)</t>
    <rPh sb="0" eb="3">
      <t>コウヤサイ</t>
    </rPh>
    <rPh sb="10" eb="11">
      <t>オコナ</t>
    </rPh>
    <rPh sb="17" eb="18">
      <t>ゲツ</t>
    </rPh>
    <rPh sb="18" eb="19">
      <t>マエ</t>
    </rPh>
    <rPh sb="21" eb="23">
      <t>ジュンジ</t>
    </rPh>
    <rPh sb="23" eb="25">
      <t>シハラ</t>
    </rPh>
    <phoneticPr fontId="2"/>
  </si>
  <si>
    <t>7330(円)×3</t>
    <rPh sb="5" eb="6">
      <t>エン</t>
    </rPh>
    <phoneticPr fontId="2"/>
  </si>
  <si>
    <t>つくば国際会議場　基本音響(リハーサル)</t>
    <rPh sb="3" eb="8">
      <t>コクサイカイギジョウ</t>
    </rPh>
    <rPh sb="9" eb="13">
      <t>キホンオンキョウ</t>
    </rPh>
    <phoneticPr fontId="2"/>
  </si>
  <si>
    <t>8900(円)×2</t>
    <rPh sb="5" eb="6">
      <t>エン</t>
    </rPh>
    <phoneticPr fontId="2"/>
  </si>
  <si>
    <t>つくば国際会議場　フォロースポットライト(リハーサル)</t>
    <rPh sb="3" eb="8">
      <t>コクサイカイギジョウ</t>
    </rPh>
    <phoneticPr fontId="2"/>
  </si>
  <si>
    <t>1830(円)×3</t>
    <rPh sb="5" eb="6">
      <t>エン</t>
    </rPh>
    <phoneticPr fontId="2"/>
  </si>
  <si>
    <t>つくば国際会議場　照明スタッフ(リハーサル)</t>
    <rPh sb="3" eb="8">
      <t>コクサイカイギジョウ</t>
    </rPh>
    <rPh sb="9" eb="11">
      <t>ショウメイ</t>
    </rPh>
    <phoneticPr fontId="2"/>
  </si>
  <si>
    <t>つくば国際会議場　スポットライト（1kW）(リハーサル)</t>
    <rPh sb="3" eb="8">
      <t>コクサイカイギジョウ</t>
    </rPh>
    <phoneticPr fontId="2"/>
  </si>
  <si>
    <t>260(円)×12</t>
    <rPh sb="4" eb="5">
      <t>エン</t>
    </rPh>
    <phoneticPr fontId="2"/>
  </si>
  <si>
    <t>つくば国際会議場　スポットライト（500W）(リハーサル)</t>
    <rPh sb="3" eb="8">
      <t>コクサイカイギジョウ</t>
    </rPh>
    <phoneticPr fontId="2"/>
  </si>
  <si>
    <t>つくば国際会議場　駐車場（1日分）(リハーサル)</t>
    <rPh sb="3" eb="8">
      <t>コクサイカイギジョウ</t>
    </rPh>
    <rPh sb="9" eb="12">
      <t>チュウシャジョウ</t>
    </rPh>
    <rPh sb="14" eb="16">
      <t>ニチブン</t>
    </rPh>
    <phoneticPr fontId="2"/>
  </si>
  <si>
    <t>1070(円)×3</t>
    <rPh sb="5" eb="6">
      <t>エン</t>
    </rPh>
    <phoneticPr fontId="2"/>
  </si>
  <si>
    <t>つくば国際会議場　大ホール</t>
  </si>
  <si>
    <t>つくば国際会議場　照明セットA</t>
    <rPh sb="3" eb="8">
      <t>コクサイカイギジョウ</t>
    </rPh>
    <rPh sb="9" eb="11">
      <t>ショウメイ</t>
    </rPh>
    <phoneticPr fontId="2"/>
  </si>
  <si>
    <t>後夜祭を行うため(3カ月前から順次支払い)</t>
    <rPh sb="0" eb="3">
      <t>コウヤサイ</t>
    </rPh>
    <rPh sb="4" eb="5">
      <t>オコナ</t>
    </rPh>
    <rPh sb="11" eb="12">
      <t>ゲツ</t>
    </rPh>
    <rPh sb="12" eb="13">
      <t>マエ</t>
    </rPh>
    <rPh sb="15" eb="17">
      <t>ジュンジ</t>
    </rPh>
    <rPh sb="17" eb="19">
      <t>シハラ</t>
    </rPh>
    <phoneticPr fontId="2"/>
  </si>
  <si>
    <t>つくば国際会議場　基本音響</t>
    <rPh sb="3" eb="8">
      <t>コクサイカイギジョウ</t>
    </rPh>
    <rPh sb="9" eb="13">
      <t>キホンオンキョウ</t>
    </rPh>
    <phoneticPr fontId="2"/>
  </si>
  <si>
    <t>つくば国際会議場　フォロースポットライト</t>
    <rPh sb="3" eb="8">
      <t>コクサイカイギジョウ</t>
    </rPh>
    <phoneticPr fontId="2"/>
  </si>
  <si>
    <t>つくば国際会議場　照明スタッフ</t>
    <rPh sb="3" eb="8">
      <t>コクサイカイギジョウ</t>
    </rPh>
    <rPh sb="9" eb="11">
      <t>ショウメイ</t>
    </rPh>
    <phoneticPr fontId="2"/>
  </si>
  <si>
    <t>つくば国際会議場　スポットライト（1kW）</t>
    <rPh sb="3" eb="8">
      <t>コクサイカイギジョウ</t>
    </rPh>
    <phoneticPr fontId="2"/>
  </si>
  <si>
    <t>520(円)×4</t>
    <rPh sb="4" eb="5">
      <t>エン</t>
    </rPh>
    <phoneticPr fontId="2"/>
  </si>
  <si>
    <t>つくば国際会議場　スポットライト（500W）</t>
    <phoneticPr fontId="2"/>
  </si>
  <si>
    <t>つくば国際会議場　駐車場（1日分）</t>
    <rPh sb="3" eb="8">
      <t>コクサイカイギジョウ</t>
    </rPh>
    <rPh sb="9" eb="12">
      <t>チュウシャジョウ</t>
    </rPh>
    <rPh sb="14" eb="16">
      <t>ニチブン</t>
    </rPh>
    <phoneticPr fontId="2"/>
  </si>
  <si>
    <t>予約キャンセル料</t>
    <rPh sb="0" eb="2">
      <t>ヨヤク</t>
    </rPh>
    <rPh sb="7" eb="8">
      <t>リョウ</t>
    </rPh>
    <phoneticPr fontId="2"/>
  </si>
  <si>
    <t>会場の予約キャンセル料を学実委で負担した</t>
    <rPh sb="0" eb="2">
      <t>カイジョウ</t>
    </rPh>
    <rPh sb="3" eb="5">
      <t>ヨヤク</t>
    </rPh>
    <rPh sb="10" eb="11">
      <t>リョウ</t>
    </rPh>
    <rPh sb="12" eb="13">
      <t>ガク</t>
    </rPh>
    <rPh sb="13" eb="14">
      <t>ジツ</t>
    </rPh>
    <rPh sb="14" eb="15">
      <t>イ</t>
    </rPh>
    <rPh sb="16" eb="18">
      <t>フタン</t>
    </rPh>
    <phoneticPr fontId="2"/>
  </si>
  <si>
    <t>ブロックフレーテ同好会</t>
    <rPh sb="8" eb="11">
      <t>ドウコウカイ</t>
    </rPh>
    <phoneticPr fontId="2"/>
  </si>
  <si>
    <t>1Aステージ設営費(トラス)</t>
    <phoneticPr fontId="2"/>
  </si>
  <si>
    <t>学園祭運営研修会における1Aステージの設営費</t>
    <rPh sb="0" eb="8">
      <t>ガクエンサイウンエイケンシュウカイ</t>
    </rPh>
    <rPh sb="21" eb="22">
      <t>ヒ</t>
    </rPh>
    <phoneticPr fontId="2"/>
  </si>
  <si>
    <t>菓子折り(後夜祭）</t>
    <phoneticPr fontId="2"/>
  </si>
  <si>
    <t>後夜祭司会者への謝礼</t>
    <phoneticPr fontId="2"/>
  </si>
  <si>
    <t>菓子折り(後夜祭）</t>
  </si>
  <si>
    <t>後夜祭司会者への謝礼</t>
  </si>
  <si>
    <t>ケータリング</t>
    <phoneticPr fontId="2"/>
  </si>
  <si>
    <t>設営に携わる業者へお出しする食事代</t>
    <rPh sb="0" eb="2">
      <t>セツエイ</t>
    </rPh>
    <rPh sb="3" eb="4">
      <t>タズサ</t>
    </rPh>
    <rPh sb="6" eb="8">
      <t>ギョウシャ</t>
    </rPh>
    <rPh sb="10" eb="11">
      <t>ダ</t>
    </rPh>
    <rPh sb="14" eb="16">
      <t>ショクジ</t>
    </rPh>
    <rPh sb="16" eb="17">
      <t>ダイ</t>
    </rPh>
    <phoneticPr fontId="2"/>
  </si>
  <si>
    <t>2000(円)×5(セット)</t>
    <rPh sb="5" eb="6">
      <t>エン</t>
    </rPh>
    <phoneticPr fontId="2"/>
  </si>
  <si>
    <t>菓子折り（１A）</t>
    <rPh sb="0" eb="3">
      <t>カシオ</t>
    </rPh>
    <phoneticPr fontId="2"/>
  </si>
  <si>
    <t>設営における謝礼</t>
    <rPh sb="0" eb="2">
      <t>セツエイ</t>
    </rPh>
    <rPh sb="6" eb="8">
      <t>シャレイ</t>
    </rPh>
    <phoneticPr fontId="2"/>
  </si>
  <si>
    <t>著作権料</t>
    <rPh sb="0" eb="4">
      <t>チョサクケンリョウ</t>
    </rPh>
    <phoneticPr fontId="2"/>
  </si>
  <si>
    <t>オンライン配信を行うため</t>
    <rPh sb="5" eb="7">
      <t>ハイシン</t>
    </rPh>
    <rPh sb="8" eb="9">
      <t>オコナ</t>
    </rPh>
    <phoneticPr fontId="2"/>
  </si>
  <si>
    <t>ユニバーサルミュージック</t>
    <phoneticPr fontId="2"/>
  </si>
  <si>
    <t>ソニーミュージック</t>
    <phoneticPr fontId="2"/>
  </si>
  <si>
    <t>フライングドッグ</t>
    <phoneticPr fontId="2"/>
  </si>
  <si>
    <t>本部企画局</t>
    <rPh sb="0" eb="5">
      <t>ホンブキカクキョク</t>
    </rPh>
    <phoneticPr fontId="7"/>
  </si>
  <si>
    <t>つくばお笑いライブ2021</t>
    <rPh sb="4" eb="5">
      <t>ワラ</t>
    </rPh>
    <phoneticPr fontId="7"/>
  </si>
  <si>
    <t>交通費</t>
    <rPh sb="0" eb="3">
      <t>コウツウヒ</t>
    </rPh>
    <phoneticPr fontId="7"/>
  </si>
  <si>
    <t>電車賃</t>
    <rPh sb="0" eb="3">
      <t>デンシャチン</t>
    </rPh>
    <phoneticPr fontId="2"/>
  </si>
  <si>
    <t>つくば駅から、撮影予定地の最寄り駅までの電車賃（往復）</t>
    <rPh sb="3" eb="4">
      <t>エキ</t>
    </rPh>
    <rPh sb="7" eb="9">
      <t>サツエイ</t>
    </rPh>
    <rPh sb="9" eb="12">
      <t>ヨテイチ</t>
    </rPh>
    <rPh sb="13" eb="15">
      <t>モヨ</t>
    </rPh>
    <rPh sb="16" eb="17">
      <t>エキ</t>
    </rPh>
    <rPh sb="20" eb="23">
      <t>デンシャチン</t>
    </rPh>
    <rPh sb="24" eb="26">
      <t>オウフク</t>
    </rPh>
    <phoneticPr fontId="2"/>
  </si>
  <si>
    <t>志木駅～和光市駅～東新宿駅の経路で片道420円</t>
    <rPh sb="0" eb="2">
      <t>シキ</t>
    </rPh>
    <rPh sb="2" eb="3">
      <t>エキ</t>
    </rPh>
    <rPh sb="4" eb="8">
      <t>ワコウシエキ</t>
    </rPh>
    <rPh sb="9" eb="12">
      <t>ヒガシシンジュク</t>
    </rPh>
    <rPh sb="12" eb="13">
      <t>エキ</t>
    </rPh>
    <rPh sb="14" eb="16">
      <t>ケイロ</t>
    </rPh>
    <rPh sb="17" eb="19">
      <t>カタミチ</t>
    </rPh>
    <rPh sb="22" eb="23">
      <t>エン</t>
    </rPh>
    <phoneticPr fontId="2"/>
  </si>
  <si>
    <t>つくば駅～新御徒町駅～東新宿駅の経路で片道2600円で4人分</t>
    <rPh sb="3" eb="4">
      <t>エキ</t>
    </rPh>
    <rPh sb="5" eb="10">
      <t>シンオカチマチエキ</t>
    </rPh>
    <rPh sb="11" eb="14">
      <t>ヒガシシンジュク</t>
    </rPh>
    <rPh sb="14" eb="15">
      <t>エキ</t>
    </rPh>
    <rPh sb="16" eb="18">
      <t>ケイロ</t>
    </rPh>
    <rPh sb="19" eb="21">
      <t>カタミチ</t>
    </rPh>
    <rPh sb="25" eb="26">
      <t>エン</t>
    </rPh>
    <rPh sb="28" eb="30">
      <t>ニンブン</t>
    </rPh>
    <phoneticPr fontId="2"/>
  </si>
  <si>
    <t>交通費 小計</t>
    <rPh sb="0" eb="3">
      <t>コウツウヒ</t>
    </rPh>
    <rPh sb="4" eb="6">
      <t>ショウケイ</t>
    </rPh>
    <phoneticPr fontId="7"/>
  </si>
  <si>
    <t>出演者への謝礼費</t>
    <rPh sb="0" eb="2">
      <t>シュツエン</t>
    </rPh>
    <rPh sb="2" eb="3">
      <t>シャ</t>
    </rPh>
    <rPh sb="5" eb="7">
      <t>シャレイ</t>
    </rPh>
    <rPh sb="7" eb="8">
      <t>ヒ</t>
    </rPh>
    <phoneticPr fontId="2"/>
  </si>
  <si>
    <t>出演者、仲介業者への謝礼金</t>
    <rPh sb="0" eb="3">
      <t>シュツエンシャ</t>
    </rPh>
    <rPh sb="4" eb="6">
      <t>チュウカイ</t>
    </rPh>
    <rPh sb="6" eb="8">
      <t>ギョウシャ</t>
    </rPh>
    <rPh sb="10" eb="13">
      <t>シャレイキン</t>
    </rPh>
    <phoneticPr fontId="2"/>
  </si>
  <si>
    <t>出演者へのケータリング</t>
    <rPh sb="0" eb="3">
      <t>シュツエンシャ</t>
    </rPh>
    <phoneticPr fontId="2"/>
  </si>
  <si>
    <t>謝礼費 小計</t>
    <rPh sb="0" eb="3">
      <t>シャレイヒ</t>
    </rPh>
    <rPh sb="4" eb="6">
      <t>ショウケイ</t>
    </rPh>
    <phoneticPr fontId="7"/>
  </si>
  <si>
    <t>収入印紙</t>
    <rPh sb="0" eb="4">
      <t>シュウニュウインシ</t>
    </rPh>
    <phoneticPr fontId="2"/>
  </si>
  <si>
    <t>契約に必要な収入印紙</t>
    <rPh sb="0" eb="2">
      <t>ケイヤク</t>
    </rPh>
    <rPh sb="3" eb="5">
      <t>ヒツヨウ</t>
    </rPh>
    <rPh sb="6" eb="10">
      <t>シュウニュウインシ</t>
    </rPh>
    <phoneticPr fontId="2"/>
  </si>
  <si>
    <t>支払保険料 小計</t>
    <rPh sb="0" eb="2">
      <t>シハライ</t>
    </rPh>
    <rPh sb="2" eb="5">
      <t>ホケンリョウ</t>
    </rPh>
    <rPh sb="6" eb="8">
      <t>ショウケイ</t>
    </rPh>
    <phoneticPr fontId="7"/>
  </si>
  <si>
    <t>契約書送付料</t>
    <rPh sb="0" eb="3">
      <t>ケイヤクショ</t>
    </rPh>
    <rPh sb="3" eb="5">
      <t>ソウフ</t>
    </rPh>
    <rPh sb="5" eb="6">
      <t>リョウ</t>
    </rPh>
    <phoneticPr fontId="7"/>
  </si>
  <si>
    <t>契約書を業者に送るための送付金</t>
    <rPh sb="0" eb="3">
      <t>ケイヤクショ</t>
    </rPh>
    <rPh sb="4" eb="6">
      <t>ギョウシャ</t>
    </rPh>
    <rPh sb="7" eb="8">
      <t>オク</t>
    </rPh>
    <rPh sb="12" eb="14">
      <t>ソウフ</t>
    </rPh>
    <rPh sb="14" eb="15">
      <t>キン</t>
    </rPh>
    <phoneticPr fontId="7"/>
  </si>
  <si>
    <t>プレゼント配送料</t>
    <rPh sb="5" eb="8">
      <t>ハイソウリョウ</t>
    </rPh>
    <phoneticPr fontId="2"/>
  </si>
  <si>
    <t>プレゼント企画のプレゼントの配送料</t>
    <rPh sb="5" eb="7">
      <t>キカク</t>
    </rPh>
    <rPh sb="14" eb="17">
      <t>ハイソウリョウ</t>
    </rPh>
    <phoneticPr fontId="2"/>
  </si>
  <si>
    <t>1100(円)×9＋1030(円)+1200(円)-60(円)×2(複数口の割引)-120(円)×11(持ち込みによる割引)</t>
    <rPh sb="5" eb="6">
      <t>エン</t>
    </rPh>
    <rPh sb="15" eb="16">
      <t>エン</t>
    </rPh>
    <rPh sb="23" eb="24">
      <t>エン</t>
    </rPh>
    <rPh sb="29" eb="30">
      <t>エン</t>
    </rPh>
    <rPh sb="34" eb="37">
      <t>フクスウグチ</t>
    </rPh>
    <rPh sb="38" eb="40">
      <t>ワリビキ</t>
    </rPh>
    <rPh sb="46" eb="47">
      <t>エン</t>
    </rPh>
    <rPh sb="52" eb="53">
      <t>モ</t>
    </rPh>
    <rPh sb="54" eb="55">
      <t>コ</t>
    </rPh>
    <rPh sb="59" eb="61">
      <t>ワリビキ</t>
    </rPh>
    <phoneticPr fontId="2"/>
  </si>
  <si>
    <t>謝礼金振込手数料</t>
    <rPh sb="0" eb="3">
      <t>シャレイキン</t>
    </rPh>
    <rPh sb="3" eb="4">
      <t>フ</t>
    </rPh>
    <rPh sb="4" eb="5">
      <t>コ</t>
    </rPh>
    <rPh sb="5" eb="8">
      <t>テスウリョウ</t>
    </rPh>
    <phoneticPr fontId="2"/>
  </si>
  <si>
    <t>謝礼金を振り込む際の手数料</t>
    <rPh sb="0" eb="3">
      <t>シャレイキン</t>
    </rPh>
    <rPh sb="4" eb="5">
      <t>フ</t>
    </rPh>
    <rPh sb="6" eb="7">
      <t>コ</t>
    </rPh>
    <rPh sb="8" eb="9">
      <t>サイ</t>
    </rPh>
    <rPh sb="10" eb="13">
      <t>テスウリョウ</t>
    </rPh>
    <phoneticPr fontId="2"/>
  </si>
  <si>
    <t>収入印紙</t>
    <rPh sb="0" eb="2">
      <t>シュウニュウ</t>
    </rPh>
    <rPh sb="2" eb="4">
      <t>インシ</t>
    </rPh>
    <phoneticPr fontId="2"/>
  </si>
  <si>
    <t>契約に必要な収入印紙</t>
    <rPh sb="0" eb="2">
      <t>ケイヤク</t>
    </rPh>
    <rPh sb="3" eb="5">
      <t>ヒツヨウ</t>
    </rPh>
    <rPh sb="6" eb="8">
      <t>シュウニュウ</t>
    </rPh>
    <rPh sb="8" eb="10">
      <t>インシ</t>
    </rPh>
    <phoneticPr fontId="2"/>
  </si>
  <si>
    <t>雙峰祭グランプリ2021</t>
    <rPh sb="0" eb="3">
      <t>ソウホウサイ</t>
    </rPh>
    <phoneticPr fontId="7"/>
  </si>
  <si>
    <t>取り寄せグルメチケット</t>
    <rPh sb="0" eb="1">
      <t>ト</t>
    </rPh>
    <rPh sb="2" eb="3">
      <t>ヨ</t>
    </rPh>
    <phoneticPr fontId="2"/>
  </si>
  <si>
    <t>企画用賞品代(最優秀賞・ステージ)</t>
    <phoneticPr fontId="2"/>
  </si>
  <si>
    <t>ホットプレート</t>
    <phoneticPr fontId="7"/>
  </si>
  <si>
    <t>企画用賞品代(特別賞・ステージ)</t>
    <phoneticPr fontId="2"/>
  </si>
  <si>
    <t>駄菓子詰め合わせ</t>
    <rPh sb="0" eb="3">
      <t>ダガシ</t>
    </rPh>
    <rPh sb="3" eb="4">
      <t>ツ</t>
    </rPh>
    <rPh sb="5" eb="6">
      <t>ア</t>
    </rPh>
    <phoneticPr fontId="7"/>
  </si>
  <si>
    <t>企画用賞品代(優秀賞)</t>
  </si>
  <si>
    <t>ハーゲンダッツ ギフト券</t>
    <rPh sb="11" eb="12">
      <t>ケン</t>
    </rPh>
    <phoneticPr fontId="7"/>
  </si>
  <si>
    <t>バルミューダ 電気ケトル</t>
    <rPh sb="7" eb="9">
      <t>デンキ</t>
    </rPh>
    <phoneticPr fontId="7"/>
  </si>
  <si>
    <t>抽選会景品代(1等)</t>
  </si>
  <si>
    <t>amazonギフトカード</t>
    <phoneticPr fontId="7"/>
  </si>
  <si>
    <t>抽選会景品代(1等)</t>
    <phoneticPr fontId="7"/>
  </si>
  <si>
    <t>ワイヤレスイヤホン</t>
    <phoneticPr fontId="7"/>
  </si>
  <si>
    <t>抽選会景品代(2等)</t>
    <phoneticPr fontId="7"/>
  </si>
  <si>
    <t>抽選会景品代(3等)</t>
  </si>
  <si>
    <t>抽選会景品代(4等)</t>
  </si>
  <si>
    <t>花束(大）</t>
    <rPh sb="0" eb="2">
      <t>ハナタバ</t>
    </rPh>
    <rPh sb="3" eb="4">
      <t>ダイ</t>
    </rPh>
    <phoneticPr fontId="2"/>
  </si>
  <si>
    <t>副賞として</t>
    <rPh sb="0" eb="2">
      <t>フクショウ</t>
    </rPh>
    <phoneticPr fontId="2"/>
  </si>
  <si>
    <t>6000(円)×2</t>
    <rPh sb="5" eb="6">
      <t>エン</t>
    </rPh>
    <phoneticPr fontId="2"/>
  </si>
  <si>
    <t>花束(中）</t>
    <rPh sb="0" eb="2">
      <t>ハナタバ</t>
    </rPh>
    <rPh sb="3" eb="4">
      <t>チュウ</t>
    </rPh>
    <phoneticPr fontId="2"/>
  </si>
  <si>
    <t>3000(円)×2</t>
    <rPh sb="5" eb="6">
      <t>エン</t>
    </rPh>
    <phoneticPr fontId="2"/>
  </si>
  <si>
    <t>花束(小）</t>
    <rPh sb="0" eb="2">
      <t>ハナタバ</t>
    </rPh>
    <rPh sb="3" eb="4">
      <t>ショウ</t>
    </rPh>
    <phoneticPr fontId="2"/>
  </si>
  <si>
    <t>2000(円)×4</t>
    <rPh sb="5" eb="6">
      <t>エン</t>
    </rPh>
    <phoneticPr fontId="2"/>
  </si>
  <si>
    <t>Adobe Creative Cloud</t>
    <phoneticPr fontId="2"/>
  </si>
  <si>
    <t>表彰式の演出素材(スライド・イラスト・モーションなど)を作成するため</t>
    <rPh sb="0" eb="3">
      <t>ヒョウショウシキ</t>
    </rPh>
    <rPh sb="4" eb="6">
      <t>エンシュツ</t>
    </rPh>
    <rPh sb="6" eb="8">
      <t>ソザイ</t>
    </rPh>
    <rPh sb="28" eb="30">
      <t>サクセイ</t>
    </rPh>
    <phoneticPr fontId="2"/>
  </si>
  <si>
    <t>賃借料</t>
    <rPh sb="0" eb="3">
      <t>チンシャクリョウ</t>
    </rPh>
    <phoneticPr fontId="7"/>
  </si>
  <si>
    <t>400インチビデオプロジェクター</t>
    <phoneticPr fontId="7"/>
  </si>
  <si>
    <t>大ホールにてスクリーンへ投影・放送するため。後夜祭当日用。</t>
    <rPh sb="0" eb="1">
      <t>ダイ</t>
    </rPh>
    <rPh sb="12" eb="14">
      <t>トウエイ</t>
    </rPh>
    <rPh sb="15" eb="17">
      <t>ホウソウ</t>
    </rPh>
    <rPh sb="22" eb="25">
      <t>コウヤサイ</t>
    </rPh>
    <rPh sb="25" eb="28">
      <t>トウジツヨウ</t>
    </rPh>
    <phoneticPr fontId="7"/>
  </si>
  <si>
    <t>400インチビデオプロジェクター(後夜祭リハーサル)</t>
    <rPh sb="17" eb="20">
      <t>コウヤサイ</t>
    </rPh>
    <phoneticPr fontId="7"/>
  </si>
  <si>
    <t>大ホールにてスクリーンへ投影・放送するため。後夜祭リハーサル用。</t>
    <rPh sb="0" eb="1">
      <t>ダイ</t>
    </rPh>
    <rPh sb="12" eb="14">
      <t>トウエイ</t>
    </rPh>
    <rPh sb="15" eb="17">
      <t>ホウソウ</t>
    </rPh>
    <rPh sb="22" eb="25">
      <t>コウヤサイ</t>
    </rPh>
    <rPh sb="30" eb="31">
      <t>ヨウ</t>
    </rPh>
    <phoneticPr fontId="7"/>
  </si>
  <si>
    <t>13410(円)×3(台)</t>
  </si>
  <si>
    <t>賃借料 小計</t>
    <rPh sb="0" eb="3">
      <t>チンシャクリョウ</t>
    </rPh>
    <rPh sb="4" eb="6">
      <t>ショウケイ</t>
    </rPh>
    <phoneticPr fontId="7"/>
  </si>
  <si>
    <t>謝礼費</t>
    <rPh sb="0" eb="3">
      <t>シャレイヒ</t>
    </rPh>
    <phoneticPr fontId="7"/>
  </si>
  <si>
    <t>技術スタッフへの謝礼</t>
    <rPh sb="0" eb="2">
      <t>ギジュツ</t>
    </rPh>
    <rPh sb="8" eb="10">
      <t>シャレイ</t>
    </rPh>
    <phoneticPr fontId="7"/>
  </si>
  <si>
    <t>雙峰祭グランプリを中継するにあたって、照明・音響・映像をお手伝いしていただくための謝礼費。場合によっては不要。</t>
    <rPh sb="0" eb="3">
      <t>ソウホウサイ</t>
    </rPh>
    <rPh sb="9" eb="11">
      <t>チュウケイ</t>
    </rPh>
    <rPh sb="19" eb="21">
      <t>ショウメイ</t>
    </rPh>
    <rPh sb="22" eb="24">
      <t>オンキョウ</t>
    </rPh>
    <rPh sb="25" eb="27">
      <t>エイゾウ</t>
    </rPh>
    <rPh sb="29" eb="31">
      <t>テツダ</t>
    </rPh>
    <rPh sb="41" eb="44">
      <t>シャレイヒ</t>
    </rPh>
    <rPh sb="45" eb="47">
      <t>バアイ</t>
    </rPh>
    <rPh sb="52" eb="54">
      <t>フヨウ</t>
    </rPh>
    <phoneticPr fontId="7"/>
  </si>
  <si>
    <t>33000(円)×2(人)</t>
    <rPh sb="6" eb="7">
      <t>エン</t>
    </rPh>
    <rPh sb="11" eb="12">
      <t>ニン</t>
    </rPh>
    <phoneticPr fontId="2"/>
  </si>
  <si>
    <t>ブラウニー16個入り、4,428(円)×3(個)、勘定科目変更</t>
    <rPh sb="7" eb="8">
      <t>コ</t>
    </rPh>
    <rPh sb="8" eb="9">
      <t>イ</t>
    </rPh>
    <rPh sb="17" eb="18">
      <t>エン</t>
    </rPh>
    <rPh sb="22" eb="23">
      <t>コ</t>
    </rPh>
    <rPh sb="25" eb="31">
      <t>カンジョウカモクヘンコウ</t>
    </rPh>
    <phoneticPr fontId="2"/>
  </si>
  <si>
    <t>企画用賞品代(最優秀賞・一般)</t>
    <rPh sb="12" eb="14">
      <t>イッパン</t>
    </rPh>
    <phoneticPr fontId="2"/>
  </si>
  <si>
    <t>ホットプレート(赤)</t>
    <rPh sb="8" eb="9">
      <t>アカ</t>
    </rPh>
    <phoneticPr fontId="7"/>
  </si>
  <si>
    <t>ホットプレート(黒)</t>
    <rPh sb="8" eb="9">
      <t>クロ</t>
    </rPh>
    <phoneticPr fontId="7"/>
  </si>
  <si>
    <t>企画用賞品代(特別賞・一般)</t>
    <rPh sb="11" eb="13">
      <t>イッパン</t>
    </rPh>
    <phoneticPr fontId="2"/>
  </si>
  <si>
    <t>740(円)×10(枚)×3(セット)、勘定科目変更</t>
    <rPh sb="4" eb="5">
      <t>エン</t>
    </rPh>
    <rPh sb="10" eb="11">
      <t>マイ</t>
    </rPh>
    <rPh sb="20" eb="24">
      <t>カンジョウカモク</t>
    </rPh>
    <rPh sb="24" eb="26">
      <t>ヘンコウ</t>
    </rPh>
    <phoneticPr fontId="2"/>
  </si>
  <si>
    <t>ワイヤレスイヤホン(黒)</t>
    <rPh sb="10" eb="11">
      <t>クロ</t>
    </rPh>
    <phoneticPr fontId="7"/>
  </si>
  <si>
    <t>9822(円)×2(個)、勘定科目変更</t>
    <rPh sb="5" eb="6">
      <t>エン</t>
    </rPh>
    <rPh sb="10" eb="11">
      <t>コ</t>
    </rPh>
    <rPh sb="13" eb="19">
      <t>カンジョウカモクヘンコウ</t>
    </rPh>
    <phoneticPr fontId="2"/>
  </si>
  <si>
    <t>740(円)×5(枚)×2(セット)、勘定科目変更</t>
    <rPh sb="4" eb="5">
      <t>エン</t>
    </rPh>
    <rPh sb="9" eb="10">
      <t>マイ</t>
    </rPh>
    <rPh sb="19" eb="21">
      <t>カンジョウ</t>
    </rPh>
    <rPh sb="21" eb="23">
      <t>カモク</t>
    </rPh>
    <rPh sb="23" eb="25">
      <t>ヘンコウ</t>
    </rPh>
    <phoneticPr fontId="2"/>
  </si>
  <si>
    <t>2000(円)×6、勘定科目変更</t>
    <rPh sb="5" eb="6">
      <t>エン</t>
    </rPh>
    <rPh sb="10" eb="16">
      <t>カンジョウカモクヘンコウ</t>
    </rPh>
    <phoneticPr fontId="2"/>
  </si>
  <si>
    <t>抽選会景品配送代</t>
    <rPh sb="0" eb="3">
      <t>チュウセンカイ</t>
    </rPh>
    <rPh sb="3" eb="5">
      <t>ケイヒン</t>
    </rPh>
    <rPh sb="5" eb="8">
      <t>ハイソウダイ</t>
    </rPh>
    <phoneticPr fontId="2"/>
  </si>
  <si>
    <t>遠方の参加者に景品を配送するため。配送料は抽選会用の景品の配送のみに充てた。基本的には茨城県外に在住の方を対象に配送するが、茨城県が緊急事態宣言などにより対面での受け渡しが困難と判断した場合は、県内在住の方にも配送した。</t>
    <rPh sb="10" eb="11">
      <t>ハイ</t>
    </rPh>
    <rPh sb="17" eb="20">
      <t>ハイソウリョウ</t>
    </rPh>
    <rPh sb="21" eb="24">
      <t>チュウセンカイ</t>
    </rPh>
    <rPh sb="24" eb="25">
      <t>ヨウ</t>
    </rPh>
    <rPh sb="26" eb="28">
      <t>ケイヒン</t>
    </rPh>
    <rPh sb="34" eb="35">
      <t>ア</t>
    </rPh>
    <rPh sb="38" eb="41">
      <t>キホンテキ</t>
    </rPh>
    <rPh sb="43" eb="46">
      <t>イバラギケン</t>
    </rPh>
    <rPh sb="46" eb="47">
      <t>ガイ</t>
    </rPh>
    <rPh sb="48" eb="50">
      <t>ザイジュウ</t>
    </rPh>
    <rPh sb="51" eb="52">
      <t>カタ</t>
    </rPh>
    <rPh sb="53" eb="55">
      <t>タイショウ</t>
    </rPh>
    <rPh sb="56" eb="58">
      <t>ハイソウ</t>
    </rPh>
    <rPh sb="62" eb="65">
      <t>イバラキケン</t>
    </rPh>
    <rPh sb="66" eb="72">
      <t>キンキュウジタイセンゲン</t>
    </rPh>
    <rPh sb="77" eb="79">
      <t>タイメン</t>
    </rPh>
    <rPh sb="81" eb="82">
      <t>ウ</t>
    </rPh>
    <rPh sb="83" eb="84">
      <t>ワタ</t>
    </rPh>
    <rPh sb="86" eb="88">
      <t>コンナン</t>
    </rPh>
    <rPh sb="89" eb="91">
      <t>ハンダン</t>
    </rPh>
    <rPh sb="93" eb="95">
      <t>バアイ</t>
    </rPh>
    <rPh sb="97" eb="99">
      <t>ケンナイ</t>
    </rPh>
    <rPh sb="99" eb="101">
      <t>ザイジュウ</t>
    </rPh>
    <rPh sb="102" eb="103">
      <t>カタ</t>
    </rPh>
    <rPh sb="105" eb="107">
      <t>ハイソウ</t>
    </rPh>
    <phoneticPr fontId="2"/>
  </si>
  <si>
    <t>ハーゲンダッツギフト券の配送料</t>
    <rPh sb="10" eb="11">
      <t>ケン</t>
    </rPh>
    <rPh sb="12" eb="15">
      <t>ハイソウリョウ</t>
    </rPh>
    <phoneticPr fontId="2"/>
  </si>
  <si>
    <t>樽酒</t>
    <rPh sb="0" eb="2">
      <t>タルザケ</t>
    </rPh>
    <phoneticPr fontId="7"/>
  </si>
  <si>
    <t>脱出ゲーム</t>
    <rPh sb="0" eb="2">
      <t>ダッシュツ</t>
    </rPh>
    <phoneticPr fontId="7"/>
  </si>
  <si>
    <t>消耗品器具費</t>
    <rPh sb="0" eb="6">
      <t>ショウモウヒンキグヒ</t>
    </rPh>
    <phoneticPr fontId="2"/>
  </si>
  <si>
    <t>ダイヤル式ロック</t>
    <rPh sb="4" eb="5">
      <t>シキ</t>
    </rPh>
    <phoneticPr fontId="2"/>
  </si>
  <si>
    <t>脱出企画の小物作成用</t>
    <rPh sb="0" eb="4">
      <t>ダッシュツキカク</t>
    </rPh>
    <rPh sb="5" eb="7">
      <t>コモノ</t>
    </rPh>
    <rPh sb="7" eb="9">
      <t>サクセイ</t>
    </rPh>
    <rPh sb="9" eb="10">
      <t>ヨウ</t>
    </rPh>
    <phoneticPr fontId="2"/>
  </si>
  <si>
    <t>1000(円)×6(個)</t>
    <rPh sb="5" eb="6">
      <t>エン</t>
    </rPh>
    <rPh sb="10" eb="11">
      <t>コ</t>
    </rPh>
    <phoneticPr fontId="2"/>
  </si>
  <si>
    <t>刷毛</t>
    <rPh sb="0" eb="2">
      <t>ハケ</t>
    </rPh>
    <phoneticPr fontId="2"/>
  </si>
  <si>
    <t>脱出企画装飾用</t>
    <rPh sb="0" eb="4">
      <t>ダッシュツキカク</t>
    </rPh>
    <rPh sb="4" eb="6">
      <t>ソウショク</t>
    </rPh>
    <rPh sb="6" eb="7">
      <t>ヨウ</t>
    </rPh>
    <phoneticPr fontId="2"/>
  </si>
  <si>
    <t>1000(円)×5(本)</t>
    <rPh sb="5" eb="6">
      <t>エン</t>
    </rPh>
    <rPh sb="10" eb="11">
      <t>ホン</t>
    </rPh>
    <phoneticPr fontId="2"/>
  </si>
  <si>
    <t>ペンキ</t>
    <phoneticPr fontId="2"/>
  </si>
  <si>
    <t>1500(円)×6(缶)</t>
    <rPh sb="5" eb="6">
      <t>エン</t>
    </rPh>
    <rPh sb="10" eb="11">
      <t>カン</t>
    </rPh>
    <phoneticPr fontId="2"/>
  </si>
  <si>
    <t>ミニキャンドル</t>
    <phoneticPr fontId="2"/>
  </si>
  <si>
    <t>2000(円)×2(個)</t>
    <rPh sb="5" eb="6">
      <t>エン</t>
    </rPh>
    <rPh sb="10" eb="11">
      <t>コ</t>
    </rPh>
    <phoneticPr fontId="2"/>
  </si>
  <si>
    <t>イルミネーション</t>
    <phoneticPr fontId="2"/>
  </si>
  <si>
    <t>2000(円)×4(個)</t>
    <rPh sb="5" eb="6">
      <t>エン</t>
    </rPh>
    <rPh sb="10" eb="11">
      <t>コ</t>
    </rPh>
    <phoneticPr fontId="2"/>
  </si>
  <si>
    <t>LED懐中電灯(色付き)</t>
    <rPh sb="3" eb="7">
      <t>カイチュウデントウ</t>
    </rPh>
    <rPh sb="8" eb="10">
      <t>イロツ</t>
    </rPh>
    <phoneticPr fontId="2"/>
  </si>
  <si>
    <t>2500(円)×4(本)</t>
    <rPh sb="5" eb="6">
      <t>エン</t>
    </rPh>
    <rPh sb="10" eb="11">
      <t>ホン</t>
    </rPh>
    <phoneticPr fontId="2"/>
  </si>
  <si>
    <t>消耗品器具費 小計</t>
    <rPh sb="0" eb="6">
      <t>ショウモウヒンキグヒ</t>
    </rPh>
    <rPh sb="7" eb="9">
      <t>ショウケイ</t>
    </rPh>
    <phoneticPr fontId="2"/>
  </si>
  <si>
    <t>つくばコレクション2021</t>
    <phoneticPr fontId="7"/>
  </si>
  <si>
    <t>花束</t>
    <rPh sb="0" eb="2">
      <t>ハナ</t>
    </rPh>
    <phoneticPr fontId="2"/>
  </si>
  <si>
    <t>グランプリ二名、特別賞一名に授与した</t>
    <rPh sb="5" eb="6">
      <t>ニ</t>
    </rPh>
    <rPh sb="6" eb="7">
      <t>メイ</t>
    </rPh>
    <rPh sb="8" eb="11">
      <t>トクベテゥ</t>
    </rPh>
    <rPh sb="11" eb="12">
      <t>イチ</t>
    </rPh>
    <rPh sb="12" eb="13">
      <t>メイ</t>
    </rPh>
    <rPh sb="14" eb="16">
      <t>ジュヨス</t>
    </rPh>
    <phoneticPr fontId="2"/>
  </si>
  <si>
    <t>3500(円)×3(束)</t>
    <rPh sb="5" eb="6">
      <t>エン</t>
    </rPh>
    <rPh sb="10" eb="11">
      <t>タバ</t>
    </rPh>
    <phoneticPr fontId="2"/>
  </si>
  <si>
    <t>タスキ(グランプリ用)</t>
    <rPh sb="9" eb="10">
      <t>ヨウ</t>
    </rPh>
    <phoneticPr fontId="2"/>
  </si>
  <si>
    <t>グランプリ2名に授与した</t>
    <rPh sb="6" eb="7">
      <t>メイ</t>
    </rPh>
    <rPh sb="8" eb="10">
      <t>ジュヨ</t>
    </rPh>
    <phoneticPr fontId="2"/>
  </si>
  <si>
    <t>3850(円)×2</t>
    <rPh sb="5" eb="6">
      <t>エン</t>
    </rPh>
    <phoneticPr fontId="2"/>
  </si>
  <si>
    <t>タスキ(特別賞枠)</t>
    <rPh sb="4" eb="8">
      <t>トクベツショウワク</t>
    </rPh>
    <phoneticPr fontId="2"/>
  </si>
  <si>
    <t>特別賞1名に授与した</t>
    <rPh sb="0" eb="3">
      <t>トクベツショウ</t>
    </rPh>
    <rPh sb="4" eb="5">
      <t>メイ</t>
    </rPh>
    <rPh sb="6" eb="8">
      <t>ジュヨ</t>
    </rPh>
    <phoneticPr fontId="2"/>
  </si>
  <si>
    <t>景品袋</t>
    <rPh sb="0" eb="2">
      <t>ケイヒン</t>
    </rPh>
    <rPh sb="2" eb="3">
      <t>ブクロ</t>
    </rPh>
    <phoneticPr fontId="2"/>
  </si>
  <si>
    <t>景品を入れるための袋</t>
    <rPh sb="0" eb="2">
      <t>ケイヒンウ</t>
    </rPh>
    <rPh sb="9" eb="10">
      <t>フクロ</t>
    </rPh>
    <phoneticPr fontId="2"/>
  </si>
  <si>
    <t>110(円)×6(個)</t>
    <rPh sb="4" eb="5">
      <t>エン</t>
    </rPh>
    <rPh sb="9" eb="10">
      <t>コ</t>
    </rPh>
    <phoneticPr fontId="2"/>
  </si>
  <si>
    <t>SDカード</t>
    <phoneticPr fontId="2"/>
  </si>
  <si>
    <t>企画動画撮影用</t>
    <rPh sb="0" eb="4">
      <t>キカク</t>
    </rPh>
    <rPh sb="4" eb="7">
      <t>サツエイ</t>
    </rPh>
    <phoneticPr fontId="2"/>
  </si>
  <si>
    <t>旅行券</t>
    <rPh sb="0" eb="3">
      <t>リョコウケン</t>
    </rPh>
    <phoneticPr fontId="7"/>
  </si>
  <si>
    <t>ミス・ミスターグランプリの二名に景品の一つとして授与した。6番と7番のどちらか一方のみ購入した。</t>
    <phoneticPr fontId="7"/>
  </si>
  <si>
    <t>JTBえらべるギフトたびもの撰華 柊、33660(円)×2</t>
    <rPh sb="14" eb="15">
      <t>セン</t>
    </rPh>
    <rPh sb="15" eb="16">
      <t>ハナ</t>
    </rPh>
    <rPh sb="17" eb="18">
      <t>ヒイラギ</t>
    </rPh>
    <rPh sb="25" eb="26">
      <t>エン</t>
    </rPh>
    <phoneticPr fontId="2"/>
  </si>
  <si>
    <t>スノーボード</t>
    <phoneticPr fontId="2"/>
  </si>
  <si>
    <t>ミス・ミスターグランプリの二名に景品の一つとして授与する。6番と7番のどちらか一方のみ購入する。</t>
    <phoneticPr fontId="2"/>
  </si>
  <si>
    <t>ヘッドフォン</t>
    <phoneticPr fontId="7"/>
  </si>
  <si>
    <t>ミスターグランプリ一名に景品の一つとして授与する</t>
    <rPh sb="9" eb="11">
      <t>イチメイ</t>
    </rPh>
    <rPh sb="12" eb="14">
      <t>ケイヒン</t>
    </rPh>
    <rPh sb="15" eb="16">
      <t>ヒト</t>
    </rPh>
    <rPh sb="20" eb="22">
      <t>ジュヨ</t>
    </rPh>
    <phoneticPr fontId="7"/>
  </si>
  <si>
    <t>ヘアアイロン</t>
    <phoneticPr fontId="7"/>
  </si>
  <si>
    <t>ミスグランプリ一名に景品の一つとして授与する</t>
    <rPh sb="7" eb="9">
      <t>イチメイ</t>
    </rPh>
    <rPh sb="10" eb="12">
      <t>ケイヒン</t>
    </rPh>
    <rPh sb="13" eb="14">
      <t>ヒト</t>
    </rPh>
    <rPh sb="18" eb="20">
      <t>ジュヨ</t>
    </rPh>
    <phoneticPr fontId="7"/>
  </si>
  <si>
    <t>コスメ</t>
    <phoneticPr fontId="7"/>
  </si>
  <si>
    <t>ミスコレクションの出場者三名に参加賞として授与した</t>
    <rPh sb="9" eb="12">
      <t>シュツジョウシャ</t>
    </rPh>
    <rPh sb="12" eb="14">
      <t>サンメイ</t>
    </rPh>
    <rPh sb="15" eb="17">
      <t>サンカ</t>
    </rPh>
    <rPh sb="17" eb="18">
      <t>ショウ</t>
    </rPh>
    <rPh sb="21" eb="23">
      <t>ジュヨ</t>
    </rPh>
    <phoneticPr fontId="7"/>
  </si>
  <si>
    <t>熊野筆 化粧筆セット, 7800(円)×3</t>
    <rPh sb="0" eb="3">
      <t>クマノフデ</t>
    </rPh>
    <rPh sb="4" eb="7">
      <t>ケショウフデ</t>
    </rPh>
    <rPh sb="17" eb="18">
      <t>エン</t>
    </rPh>
    <phoneticPr fontId="2"/>
  </si>
  <si>
    <t>メンズコスメ(グランプリ用)</t>
    <rPh sb="12" eb="13">
      <t>ヨウ</t>
    </rPh>
    <phoneticPr fontId="7"/>
  </si>
  <si>
    <t>ミスターグランプリ一名に景品の一つとして授与した</t>
    <rPh sb="9" eb="11">
      <t>イチメイ</t>
    </rPh>
    <rPh sb="12" eb="14">
      <t>ケイヒン</t>
    </rPh>
    <rPh sb="15" eb="16">
      <t>ヒト</t>
    </rPh>
    <rPh sb="20" eb="22">
      <t>ジュヨ</t>
    </rPh>
    <phoneticPr fontId="7"/>
  </si>
  <si>
    <t>ロクシタン セドラ ハンドクリーム グランシトラス</t>
    <phoneticPr fontId="2"/>
  </si>
  <si>
    <t>メンズコスメ(グランプリ以外用)</t>
    <rPh sb="12" eb="14">
      <t>イガイ</t>
    </rPh>
    <rPh sb="14" eb="15">
      <t>ヨウ</t>
    </rPh>
    <phoneticPr fontId="7"/>
  </si>
  <si>
    <t>グランプリ以外のミスターコレクション二名に景品の一つとして授与した</t>
    <rPh sb="5" eb="7">
      <t>イガイ</t>
    </rPh>
    <rPh sb="18" eb="19">
      <t>ニ</t>
    </rPh>
    <rPh sb="19" eb="20">
      <t>メイ</t>
    </rPh>
    <rPh sb="21" eb="23">
      <t>ケイヒン</t>
    </rPh>
    <rPh sb="24" eb="25">
      <t>ヒト</t>
    </rPh>
    <rPh sb="29" eb="31">
      <t>ジュヨ</t>
    </rPh>
    <phoneticPr fontId="7"/>
  </si>
  <si>
    <t>ロクシタン メンズギフトセット, 3520(円)×2</t>
    <rPh sb="22" eb="23">
      <t>エン</t>
    </rPh>
    <phoneticPr fontId="2"/>
  </si>
  <si>
    <t>スピーカー</t>
    <phoneticPr fontId="7"/>
  </si>
  <si>
    <t>SRS-XB13PC, SRS-XB14LC, 7000(円)×2(台)</t>
    <rPh sb="29" eb="30">
      <t>エン</t>
    </rPh>
    <rPh sb="34" eb="35">
      <t>ダイ</t>
    </rPh>
    <phoneticPr fontId="2"/>
  </si>
  <si>
    <t>クッション</t>
    <phoneticPr fontId="7"/>
  </si>
  <si>
    <t>グランプリ以外のミスコレクション二名に景品の一つとして授与した</t>
    <rPh sb="5" eb="7">
      <t>イガイ</t>
    </rPh>
    <rPh sb="16" eb="18">
      <t>ニメイ</t>
    </rPh>
    <rPh sb="19" eb="21">
      <t>ケイヒン</t>
    </rPh>
    <rPh sb="22" eb="23">
      <t>ヒト</t>
    </rPh>
    <rPh sb="27" eb="29">
      <t>ジュヨ</t>
    </rPh>
    <phoneticPr fontId="7"/>
  </si>
  <si>
    <t>コーヒーメーカー</t>
    <phoneticPr fontId="2"/>
  </si>
  <si>
    <t>MD9747S</t>
    <phoneticPr fontId="2"/>
  </si>
  <si>
    <t>ネスカフェ ドルチェ グスト 専用カプセル</t>
    <rPh sb="15" eb="17">
      <t>センヨウ</t>
    </rPh>
    <phoneticPr fontId="2"/>
  </si>
  <si>
    <t>ディオール アディクト リップ グロウ</t>
    <phoneticPr fontId="2"/>
  </si>
  <si>
    <t>ミスグランプリ一名に景品の一つとして授与した</t>
    <phoneticPr fontId="2"/>
  </si>
  <si>
    <t>きざむ 名入れ ボールペン PARKER</t>
    <rPh sb="4" eb="6">
      <t>ナイ</t>
    </rPh>
    <phoneticPr fontId="2"/>
  </si>
  <si>
    <t>ミスターコレクションの出場者三名に参加賞として授与した</t>
    <phoneticPr fontId="2"/>
  </si>
  <si>
    <t>11880(円)×3(本)</t>
    <rPh sb="6" eb="7">
      <t>エン</t>
    </rPh>
    <rPh sb="11" eb="12">
      <t>ホン</t>
    </rPh>
    <phoneticPr fontId="2"/>
  </si>
  <si>
    <t>写真撮影場所への交通費</t>
    <rPh sb="0" eb="4">
      <t>シャシn</t>
    </rPh>
    <rPh sb="4" eb="6">
      <t>バショ</t>
    </rPh>
    <rPh sb="8" eb="11">
      <t>コウツウヒ</t>
    </rPh>
    <phoneticPr fontId="2"/>
  </si>
  <si>
    <t>協賛会社エイジ・エンタテインメントに写真撮影をお願いするときの交通費</t>
    <rPh sb="0" eb="4">
      <t>キョウサn</t>
    </rPh>
    <rPh sb="18" eb="22">
      <t>シャシンス</t>
    </rPh>
    <rPh sb="31" eb="34">
      <t>KOUTU</t>
    </rPh>
    <phoneticPr fontId="2"/>
  </si>
  <si>
    <t>つくば～北千住～表参道～渋谷の経路で片道2580円で6人分</t>
    <rPh sb="4" eb="7">
      <t>キタセンジュ</t>
    </rPh>
    <rPh sb="8" eb="11">
      <t>オモテサンドウ</t>
    </rPh>
    <rPh sb="12" eb="14">
      <t>シブヤ</t>
    </rPh>
    <rPh sb="15" eb="17">
      <t>ケイロ</t>
    </rPh>
    <rPh sb="18" eb="20">
      <t>カタミチ</t>
    </rPh>
    <rPh sb="24" eb="25">
      <t>エン</t>
    </rPh>
    <rPh sb="27" eb="29">
      <t>ニンブン</t>
    </rPh>
    <phoneticPr fontId="2"/>
  </si>
  <si>
    <t>衣装レンタル　男性</t>
    <rPh sb="0" eb="1">
      <t>イショウ</t>
    </rPh>
    <rPh sb="7" eb="9">
      <t>ダンセイ</t>
    </rPh>
    <phoneticPr fontId="2"/>
  </si>
  <si>
    <t>後夜祭にて出場者が着用するための衣装</t>
    <rPh sb="0" eb="3">
      <t>コウヤサイ</t>
    </rPh>
    <rPh sb="5" eb="8">
      <t>シュツジョウシャ</t>
    </rPh>
    <rPh sb="9" eb="11">
      <t>チャク</t>
    </rPh>
    <rPh sb="16" eb="18">
      <t>イショウ</t>
    </rPh>
    <phoneticPr fontId="2"/>
  </si>
  <si>
    <t>1着</t>
    <rPh sb="1" eb="2">
      <t>チャク</t>
    </rPh>
    <phoneticPr fontId="2"/>
  </si>
  <si>
    <t>衣装レンタル　男性</t>
    <rPh sb="0" eb="2">
      <t>イショウ</t>
    </rPh>
    <rPh sb="7" eb="9">
      <t>ダンセイ</t>
    </rPh>
    <phoneticPr fontId="2"/>
  </si>
  <si>
    <t>衣装レンタル　女性</t>
    <rPh sb="0" eb="2">
      <t>イショウ</t>
    </rPh>
    <rPh sb="7" eb="9">
      <t>ジョセイ</t>
    </rPh>
    <phoneticPr fontId="2"/>
  </si>
  <si>
    <t>菓子折り代</t>
    <phoneticPr fontId="2"/>
  </si>
  <si>
    <t>協賛企業を訪問する際に、謝礼として用意した</t>
    <rPh sb="0" eb="4">
      <t>キョウサn</t>
    </rPh>
    <rPh sb="5" eb="7">
      <t>ホウモn</t>
    </rPh>
    <rPh sb="9" eb="10">
      <t>サイ</t>
    </rPh>
    <rPh sb="12" eb="14">
      <t>シャレイ</t>
    </rPh>
    <rPh sb="17" eb="19">
      <t>ヨウイ</t>
    </rPh>
    <phoneticPr fontId="2"/>
  </si>
  <si>
    <t>ケータリング</t>
    <phoneticPr fontId="7"/>
  </si>
  <si>
    <t>出場者に飲み物を支給する</t>
    <rPh sb="0" eb="3">
      <t>シュツジョウシャ</t>
    </rPh>
    <rPh sb="4" eb="5">
      <t>ノ</t>
    </rPh>
    <rPh sb="6" eb="7">
      <t>モノ</t>
    </rPh>
    <rPh sb="8" eb="10">
      <t>シキュウ</t>
    </rPh>
    <phoneticPr fontId="7"/>
  </si>
  <si>
    <t>郵便物送料</t>
    <rPh sb="0" eb="5">
      <t>ユウビンブツソウル</t>
    </rPh>
    <phoneticPr fontId="2"/>
  </si>
  <si>
    <t>契約書の郵送費</t>
    <rPh sb="0" eb="3">
      <t>ケイヤクショ</t>
    </rPh>
    <rPh sb="4" eb="7">
      <t>ユウソウ</t>
    </rPh>
    <phoneticPr fontId="2"/>
  </si>
  <si>
    <t>タスキを買った際にかかる送料</t>
    <rPh sb="4" eb="5">
      <t>カ</t>
    </rPh>
    <rPh sb="7" eb="8">
      <t>サイ</t>
    </rPh>
    <rPh sb="12" eb="14">
      <t>ソウリョウ</t>
    </rPh>
    <phoneticPr fontId="2"/>
  </si>
  <si>
    <t>モザイクアート</t>
    <phoneticPr fontId="7"/>
  </si>
  <si>
    <t>ペンキ(6色パック)</t>
    <rPh sb="5" eb="6">
      <t>ショク</t>
    </rPh>
    <phoneticPr fontId="2"/>
  </si>
  <si>
    <t>モザイクアート用</t>
    <phoneticPr fontId="2"/>
  </si>
  <si>
    <t>5407(円)×2(パック)</t>
    <rPh sb="5" eb="6">
      <t>エン</t>
    </rPh>
    <phoneticPr fontId="2"/>
  </si>
  <si>
    <t>ペンキ(単色パック)</t>
    <rPh sb="4" eb="5">
      <t>タン</t>
    </rPh>
    <rPh sb="5" eb="6">
      <t>ショク</t>
    </rPh>
    <phoneticPr fontId="2"/>
  </si>
  <si>
    <t>色は黒と白, 各1100円</t>
    <rPh sb="0" eb="1">
      <t>イロ</t>
    </rPh>
    <rPh sb="2" eb="3">
      <t>クロ</t>
    </rPh>
    <rPh sb="4" eb="5">
      <t>シロ</t>
    </rPh>
    <rPh sb="7" eb="8">
      <t>カク</t>
    </rPh>
    <rPh sb="12" eb="13">
      <t>エン</t>
    </rPh>
    <phoneticPr fontId="2"/>
  </si>
  <si>
    <t>養生テープ</t>
    <rPh sb="0" eb="2">
      <t>ヨウジョウ</t>
    </rPh>
    <phoneticPr fontId="2"/>
  </si>
  <si>
    <t>モザイクアート用</t>
    <rPh sb="7" eb="8">
      <t>ヨウ</t>
    </rPh>
    <phoneticPr fontId="2"/>
  </si>
  <si>
    <t>カラースプレー</t>
    <phoneticPr fontId="2"/>
  </si>
  <si>
    <t>コマ撮りアニメ</t>
    <rPh sb="2" eb="3">
      <t>ド</t>
    </rPh>
    <phoneticPr fontId="7"/>
  </si>
  <si>
    <t>グレイスカルピー</t>
    <phoneticPr fontId="2"/>
  </si>
  <si>
    <t>人形制作用</t>
    <rPh sb="0" eb="2">
      <t>ニンギョウ</t>
    </rPh>
    <rPh sb="2" eb="5">
      <t>セイサク</t>
    </rPh>
    <phoneticPr fontId="2"/>
  </si>
  <si>
    <t>454g(2個セット)</t>
    <rPh sb="6" eb="7">
      <t>コ</t>
    </rPh>
    <phoneticPr fontId="2"/>
  </si>
  <si>
    <t>454g</t>
    <phoneticPr fontId="2"/>
  </si>
  <si>
    <t>交流所</t>
    <rPh sb="0" eb="3">
      <t>コウリュウジョ</t>
    </rPh>
    <phoneticPr fontId="7"/>
  </si>
  <si>
    <t>受験応援</t>
    <rPh sb="0" eb="4">
      <t>ジュケンオウエン</t>
    </rPh>
    <phoneticPr fontId="7"/>
  </si>
  <si>
    <t>本部企画局 合計</t>
    <rPh sb="0" eb="5">
      <t>ホンブキカクキョク</t>
    </rPh>
    <rPh sb="6" eb="8">
      <t>ゴウケイ</t>
    </rPh>
    <phoneticPr fontId="7"/>
  </si>
  <si>
    <t>二次予算 支出の部 合計</t>
    <rPh sb="0" eb="2">
      <t>ニジ</t>
    </rPh>
    <rPh sb="2" eb="4">
      <t>ヨサン</t>
    </rPh>
    <rPh sb="5" eb="7">
      <t>シシュツ</t>
    </rPh>
    <rPh sb="8" eb="9">
      <t>ブ</t>
    </rPh>
    <rPh sb="10" eb="12">
      <t>ゴウケイ</t>
    </rPh>
    <phoneticPr fontId="7"/>
  </si>
  <si>
    <t>企画団体支給物品制度費詳細</t>
    <rPh sb="0" eb="4">
      <t>キカクダンタイ</t>
    </rPh>
    <rPh sb="4" eb="8">
      <t>シキュウブッピン</t>
    </rPh>
    <rPh sb="8" eb="11">
      <t>セイドヒ</t>
    </rPh>
    <rPh sb="11" eb="13">
      <t>ショウサイ</t>
    </rPh>
    <phoneticPr fontId="2"/>
  </si>
  <si>
    <t>支給した企画と支給物品</t>
    <rPh sb="0" eb="2">
      <t>シキュウ</t>
    </rPh>
    <rPh sb="4" eb="6">
      <t>キカク</t>
    </rPh>
    <rPh sb="7" eb="11">
      <t>シキュウブッピン</t>
    </rPh>
    <phoneticPr fontId="2"/>
  </si>
  <si>
    <t>企画名</t>
    <rPh sb="0" eb="2">
      <t>キカク</t>
    </rPh>
    <rPh sb="2" eb="3">
      <t>メイ</t>
    </rPh>
    <phoneticPr fontId="2"/>
  </si>
  <si>
    <t>形式</t>
    <rPh sb="0" eb="2">
      <t>ケイシキ</t>
    </rPh>
    <phoneticPr fontId="2"/>
  </si>
  <si>
    <t>支給物品</t>
    <rPh sb="0" eb="4">
      <t>シキュウブッピン</t>
    </rPh>
    <phoneticPr fontId="2"/>
  </si>
  <si>
    <t>個数</t>
    <rPh sb="0" eb="2">
      <t>コスウ</t>
    </rPh>
    <phoneticPr fontId="2"/>
  </si>
  <si>
    <t>単位</t>
    <rPh sb="0" eb="2">
      <t>タンイ</t>
    </rPh>
    <phoneticPr fontId="2"/>
  </si>
  <si>
    <t>ギター・マンドリン部</t>
    <rPh sb="9" eb="10">
      <t>ブ</t>
    </rPh>
    <phoneticPr fontId="2"/>
  </si>
  <si>
    <t>個別支給</t>
    <rPh sb="0" eb="4">
      <t>コベツシキュウ</t>
    </rPh>
    <phoneticPr fontId="2"/>
  </si>
  <si>
    <t>NTラシャ#100 A3規格</t>
    <rPh sb="12" eb="14">
      <t>キカク</t>
    </rPh>
    <phoneticPr fontId="2"/>
  </si>
  <si>
    <t>枚</t>
    <rPh sb="0" eb="1">
      <t>マイ</t>
    </rPh>
    <phoneticPr fontId="2"/>
  </si>
  <si>
    <t>でんしゃであそぼう2021</t>
    <phoneticPr fontId="2"/>
  </si>
  <si>
    <t>全体支給</t>
    <rPh sb="0" eb="4">
      <t>ゼンタイシキュウ</t>
    </rPh>
    <phoneticPr fontId="2"/>
  </si>
  <si>
    <t>模造紙(白)</t>
    <rPh sb="0" eb="3">
      <t>モゾウシ</t>
    </rPh>
    <rPh sb="4" eb="5">
      <t>シロ</t>
    </rPh>
    <phoneticPr fontId="2"/>
  </si>
  <si>
    <t>セット</t>
    <phoneticPr fontId="2"/>
  </si>
  <si>
    <t>模造紙(クリーム)</t>
    <rPh sb="0" eb="3">
      <t>モゾウシ</t>
    </rPh>
    <phoneticPr fontId="2"/>
  </si>
  <si>
    <t>模造紙(緑)</t>
    <rPh sb="0" eb="3">
      <t>モゾウシ</t>
    </rPh>
    <rPh sb="4" eb="5">
      <t>ミドリ</t>
    </rPh>
    <phoneticPr fontId="2"/>
  </si>
  <si>
    <t>模造紙(水色)</t>
    <rPh sb="0" eb="3">
      <t>モゾウシ</t>
    </rPh>
    <rPh sb="4" eb="6">
      <t>ミズイロ</t>
    </rPh>
    <phoneticPr fontId="2"/>
  </si>
  <si>
    <t>PPC用紙(A4)</t>
    <rPh sb="0" eb="5">
      <t>ppcヨウシ</t>
    </rPh>
    <phoneticPr fontId="2"/>
  </si>
  <si>
    <t>冊</t>
    <rPh sb="0" eb="1">
      <t>サツ</t>
    </rPh>
    <phoneticPr fontId="2"/>
  </si>
  <si>
    <t>プラスチックダンボール</t>
    <phoneticPr fontId="2"/>
  </si>
  <si>
    <t>CHIKUON SOHOSAI LIVE MOVIE 2021</t>
  </si>
  <si>
    <t>模造紙(桃)</t>
    <rPh sb="0" eb="3">
      <t>モゾウシ</t>
    </rPh>
    <rPh sb="4" eb="5">
      <t>モモ</t>
    </rPh>
    <phoneticPr fontId="2"/>
  </si>
  <si>
    <t>全体支給：全企画が対象のもの</t>
    <rPh sb="0" eb="2">
      <t>ゼンタイ</t>
    </rPh>
    <rPh sb="2" eb="4">
      <t>シキュウ</t>
    </rPh>
    <rPh sb="5" eb="8">
      <t>ゼンキカク</t>
    </rPh>
    <rPh sb="9" eb="11">
      <t>タイショウ</t>
    </rPh>
    <phoneticPr fontId="2"/>
  </si>
  <si>
    <t>個別支給：金銭授受を行わない企画が対象のもの</t>
    <rPh sb="0" eb="2">
      <t>コベツ</t>
    </rPh>
    <rPh sb="2" eb="4">
      <t>シキュウ</t>
    </rPh>
    <rPh sb="5" eb="7">
      <t>キンセン</t>
    </rPh>
    <rPh sb="7" eb="9">
      <t>ジュジュ</t>
    </rPh>
    <rPh sb="10" eb="11">
      <t>オコナ</t>
    </rPh>
    <rPh sb="14" eb="16">
      <t>キカク</t>
    </rPh>
    <rPh sb="17" eb="19">
      <t>タイショウ</t>
    </rPh>
    <phoneticPr fontId="2"/>
  </si>
  <si>
    <t>企団給にかかった費用</t>
    <rPh sb="0" eb="3">
      <t>キダンキュウ</t>
    </rPh>
    <rPh sb="8" eb="10">
      <t>ヒヨウ</t>
    </rPh>
    <phoneticPr fontId="2"/>
  </si>
  <si>
    <t>商品名</t>
    <rPh sb="0" eb="3">
      <t>ショウヒンメイ</t>
    </rPh>
    <phoneticPr fontId="2"/>
  </si>
  <si>
    <t>単価</t>
    <rPh sb="0" eb="2">
      <t>タンカ</t>
    </rPh>
    <phoneticPr fontId="2"/>
  </si>
  <si>
    <t>合計金額</t>
    <rPh sb="0" eb="2">
      <t>ゴウケイ</t>
    </rPh>
    <rPh sb="2" eb="4">
      <t>キンガク</t>
    </rPh>
    <phoneticPr fontId="2"/>
  </si>
  <si>
    <t>NTラシャ#100 A3規格</t>
  </si>
  <si>
    <t>PPC用紙(A4)　1セット(3冊)</t>
    <rPh sb="3" eb="5">
      <t>ヨウシ</t>
    </rPh>
    <rPh sb="16" eb="17">
      <t>サツ</t>
    </rPh>
    <phoneticPr fontId="2"/>
  </si>
  <si>
    <t>PPC用紙(A4)　1冊</t>
    <rPh sb="3" eb="5">
      <t>ヨウシ</t>
    </rPh>
    <rPh sb="11" eb="12">
      <t>サツ</t>
    </rPh>
    <phoneticPr fontId="2"/>
  </si>
  <si>
    <t>※なお、支給物品に記載されている模造紙は過去の学園祭で購入した物品のうち、残っていたものを使用した。</t>
    <rPh sb="4" eb="8">
      <t>シキュウブッピン</t>
    </rPh>
    <rPh sb="9" eb="11">
      <t>キサイ</t>
    </rPh>
    <rPh sb="16" eb="19">
      <t>モゾウシ</t>
    </rPh>
    <rPh sb="20" eb="22">
      <t>カコ</t>
    </rPh>
    <rPh sb="23" eb="26">
      <t>ガクエンサイ</t>
    </rPh>
    <rPh sb="27" eb="29">
      <t>コウニュウ</t>
    </rPh>
    <rPh sb="31" eb="33">
      <t>ブッピン</t>
    </rPh>
    <rPh sb="37" eb="38">
      <t>ノコ</t>
    </rPh>
    <rPh sb="45" eb="47">
      <t>シヨウ</t>
    </rPh>
    <phoneticPr fontId="2"/>
  </si>
  <si>
    <t>団体名</t>
    <rPh sb="0" eb="3">
      <t>ダンタイメイ</t>
    </rPh>
    <phoneticPr fontId="2"/>
  </si>
  <si>
    <t>ひらがなつくば</t>
    <phoneticPr fontId="2"/>
  </si>
  <si>
    <t>合唱団むくどり</t>
    <rPh sb="0" eb="3">
      <t>ガッショウダン</t>
    </rPh>
    <phoneticPr fontId="2"/>
  </si>
  <si>
    <t>筑波大学アイドル研究会</t>
    <rPh sb="0" eb="4">
      <t>ツクバダイガク</t>
    </rPh>
    <rPh sb="8" eb="11">
      <t>ケンキュウカイ</t>
    </rPh>
    <phoneticPr fontId="2"/>
  </si>
  <si>
    <t>前払金の10,070円、残額の35,910円の合計金額のうち40,000円を実委で負担し、残高は企画者側が負担した</t>
    <rPh sb="0" eb="2">
      <t>マエバラ</t>
    </rPh>
    <rPh sb="2" eb="3">
      <t>キン</t>
    </rPh>
    <rPh sb="10" eb="11">
      <t>エン</t>
    </rPh>
    <rPh sb="12" eb="14">
      <t>ザンガク</t>
    </rPh>
    <rPh sb="21" eb="22">
      <t>エン</t>
    </rPh>
    <rPh sb="23" eb="27">
      <t>ゴウケイキンガク</t>
    </rPh>
    <rPh sb="36" eb="37">
      <t>エン</t>
    </rPh>
    <rPh sb="38" eb="40">
      <t>ジツイ</t>
    </rPh>
    <rPh sb="41" eb="43">
      <t>フタン</t>
    </rPh>
    <rPh sb="45" eb="47">
      <t>ザンダカ</t>
    </rPh>
    <rPh sb="48" eb="52">
      <t>キカクシャガワ</t>
    </rPh>
    <rPh sb="53" eb="55">
      <t>フタン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</si>
</sst>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quot;¥&quot;#,##0;[Red]&quot;¥&quot;\-#,##0"/>
    <numFmt numFmtId="42" formatCode="_ &quot;¥&quot;* #,##0_ ;_ &quot;¥&quot;* \-#,##0_ ;_ &quot;¥&quot;* &quot;-&quot;_ ;_ @_ "/>
    <numFmt numFmtId="41" formatCode="_ * #,##0_ ;_ * \-#,##0_ ;_ * &quot;-&quot;_ ;_ @_ "/>
    <numFmt numFmtId="176" formatCode="#,##0_ "/>
    <numFmt numFmtId="177" formatCode="0_);[Red]\(0\)"/>
    <numFmt numFmtId="178" formatCode="[$¥-411]#,##0.00;[$¥-411]#,##0.00"/>
    <numFmt numFmtId="179" formatCode="0_ "/>
  </numFmts>
  <fonts count="3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0"/>
      <color rgb="FF000000"/>
      <name val="Arial"/>
      <family val="2"/>
    </font>
    <font>
      <sz val="6"/>
      <name val="ＭＳ Ｐゴシック"/>
      <family val="3"/>
      <charset val="128"/>
    </font>
    <font>
      <sz val="6"/>
      <name val="游ゴシック"/>
      <family val="3"/>
      <charset val="128"/>
      <scheme val="minor"/>
    </font>
    <font>
      <sz val="11"/>
      <color theme="1"/>
      <name val="游ゴシック"/>
      <family val="2"/>
      <scheme val="minor"/>
    </font>
    <font>
      <sz val="14"/>
      <color theme="1"/>
      <name val="游ゴシック"/>
      <family val="3"/>
      <charset val="128"/>
      <scheme val="minor"/>
    </font>
    <font>
      <sz val="5"/>
      <color rgb="FF1D1C1D"/>
      <name val="Arial"/>
      <family val="2"/>
    </font>
    <font>
      <b/>
      <sz val="24"/>
      <color theme="1"/>
      <name val="游ゴシック"/>
      <family val="3"/>
      <charset val="128"/>
      <scheme val="minor"/>
    </font>
    <font>
      <b/>
      <sz val="10"/>
      <color theme="1"/>
      <name val="游ゴシック"/>
      <family val="3"/>
      <charset val="128"/>
      <scheme val="minor"/>
    </font>
    <font>
      <sz val="12"/>
      <color theme="1"/>
      <name val="游ゴシック"/>
      <family val="2"/>
      <charset val="128"/>
      <scheme val="minor"/>
    </font>
    <font>
      <sz val="8"/>
      <color theme="1"/>
      <name val="游ゴシック"/>
      <family val="3"/>
      <charset val="128"/>
      <scheme val="minor"/>
    </font>
    <font>
      <b/>
      <sz val="8"/>
      <color theme="1"/>
      <name val="游ゴシック"/>
      <family val="3"/>
      <charset val="128"/>
      <scheme val="minor"/>
    </font>
    <font>
      <b/>
      <sz val="14"/>
      <color theme="1"/>
      <name val="游ゴシック"/>
      <family val="3"/>
      <charset val="128"/>
      <scheme val="minor"/>
    </font>
    <font>
      <b/>
      <sz val="11"/>
      <name val="游ゴシック"/>
      <family val="3"/>
      <charset val="128"/>
      <scheme val="minor"/>
    </font>
    <font>
      <sz val="10"/>
      <color theme="1"/>
      <name val="游ゴシック"/>
      <family val="3"/>
      <charset val="128"/>
      <scheme val="minor"/>
    </font>
    <font>
      <sz val="10"/>
      <name val="游ゴシック"/>
      <family val="3"/>
      <charset val="128"/>
      <scheme val="minor"/>
    </font>
    <font>
      <b/>
      <sz val="12"/>
      <color theme="1"/>
      <name val="游ゴシック"/>
      <family val="3"/>
      <charset val="128"/>
      <scheme val="minor"/>
    </font>
    <font>
      <sz val="11"/>
      <name val="游ゴシック"/>
      <family val="3"/>
      <charset val="128"/>
      <scheme val="minor"/>
    </font>
    <font>
      <sz val="10"/>
      <color theme="1"/>
      <name val="游ゴシック"/>
      <family val="2"/>
      <charset val="128"/>
      <scheme val="minor"/>
    </font>
    <font>
      <b/>
      <sz val="10"/>
      <name val="游ゴシック"/>
      <family val="3"/>
      <charset val="128"/>
      <scheme val="minor"/>
    </font>
    <font>
      <sz val="11"/>
      <color rgb="FF1D1C1D"/>
      <name val="游ゴシック"/>
      <family val="3"/>
      <charset val="128"/>
      <scheme val="minor"/>
    </font>
    <font>
      <sz val="12"/>
      <color theme="1"/>
      <name val="游ゴシック"/>
      <family val="3"/>
      <charset val="128"/>
      <scheme val="minor"/>
    </font>
    <font>
      <sz val="11"/>
      <color rgb="FF222222"/>
      <name val="游ゴシック"/>
      <family val="3"/>
      <charset val="128"/>
      <scheme val="minor"/>
    </font>
    <font>
      <sz val="11"/>
      <color rgb="FF0F1111"/>
      <name val="游ゴシック"/>
      <family val="3"/>
      <charset val="128"/>
      <scheme val="minor"/>
    </font>
    <font>
      <sz val="11"/>
      <name val="游ゴシック"/>
      <family val="2"/>
      <charset val="128"/>
      <scheme val="minor"/>
    </font>
    <font>
      <sz val="11"/>
      <color rgb="FF1D1C1D"/>
      <name val="游ゴシック"/>
      <family val="3"/>
      <charset val="128"/>
    </font>
  </fonts>
  <fills count="12">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0070C0"/>
        <bgColor indexed="64"/>
      </patternFill>
    </fill>
    <fill>
      <patternFill patternType="solid">
        <fgColor theme="0" tint="-0.24994659260841701"/>
        <bgColor indexed="64"/>
      </patternFill>
    </fill>
    <fill>
      <patternFill patternType="solid">
        <fgColor theme="1" tint="0.499984740745262"/>
        <bgColor indexed="64"/>
      </patternFill>
    </fill>
    <fill>
      <patternFill patternType="solid">
        <fgColor theme="2"/>
        <bgColor indexed="64"/>
      </patternFill>
    </fill>
    <fill>
      <patternFill patternType="solid">
        <fgColor theme="0" tint="-0.14999847407452621"/>
        <bgColor indexed="64"/>
      </patternFill>
    </fill>
    <fill>
      <patternFill patternType="solid">
        <fgColor theme="4"/>
        <bgColor indexed="64"/>
      </patternFill>
    </fill>
    <fill>
      <patternFill patternType="solid">
        <fgColor theme="7"/>
        <bgColor indexed="64"/>
      </patternFill>
    </fill>
  </fills>
  <borders count="105">
    <border>
      <left/>
      <right/>
      <top/>
      <bottom/>
      <diagonal/>
    </border>
    <border>
      <left style="thick">
        <color auto="1"/>
      </left>
      <right/>
      <top style="thick">
        <color auto="1"/>
      </top>
      <bottom style="thick">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double">
        <color indexed="64"/>
      </bottom>
      <diagonal/>
    </border>
    <border>
      <left style="medium">
        <color auto="1"/>
      </left>
      <right style="medium">
        <color auto="1"/>
      </right>
      <top style="thin">
        <color auto="1"/>
      </top>
      <bottom/>
      <diagonal/>
    </border>
    <border>
      <left style="thick">
        <color auto="1"/>
      </left>
      <right style="thick">
        <color auto="1"/>
      </right>
      <top style="thin">
        <color auto="1"/>
      </top>
      <bottom/>
      <diagonal/>
    </border>
    <border>
      <left style="thick">
        <color auto="1"/>
      </left>
      <right style="thick">
        <color auto="1"/>
      </right>
      <top/>
      <bottom/>
      <diagonal/>
    </border>
    <border diagonalDown="1">
      <left/>
      <right/>
      <top/>
      <bottom/>
      <diagonal style="thin">
        <color auto="1"/>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right/>
      <top/>
      <bottom style="thin">
        <color auto="1"/>
      </bottom>
      <diagonal/>
    </border>
    <border>
      <left/>
      <right/>
      <top style="thin">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indexed="64"/>
      </top>
      <bottom style="double">
        <color indexed="64"/>
      </bottom>
      <diagonal/>
    </border>
    <border>
      <left style="medium">
        <color auto="1"/>
      </left>
      <right style="medium">
        <color auto="1"/>
      </right>
      <top style="thin">
        <color auto="1"/>
      </top>
      <bottom style="double">
        <color auto="1"/>
      </bottom>
      <diagonal/>
    </border>
    <border>
      <left/>
      <right style="medium">
        <color auto="1"/>
      </right>
      <top style="thin">
        <color indexed="64"/>
      </top>
      <bottom style="double">
        <color indexed="64"/>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medium">
        <color indexed="64"/>
      </left>
      <right style="thick">
        <color indexed="64"/>
      </right>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double">
        <color indexed="64"/>
      </top>
      <bottom style="medium">
        <color indexed="64"/>
      </bottom>
      <diagonal/>
    </border>
    <border>
      <left style="thick">
        <color auto="1"/>
      </left>
      <right style="thick">
        <color auto="1"/>
      </right>
      <top style="double">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style="medium">
        <color auto="1"/>
      </left>
      <right/>
      <top style="thin">
        <color auto="1"/>
      </top>
      <bottom/>
      <diagonal/>
    </border>
    <border>
      <left/>
      <right style="medium">
        <color auto="1"/>
      </right>
      <top style="thin">
        <color auto="1"/>
      </top>
      <bottom/>
      <diagonal/>
    </border>
    <border>
      <left style="thin">
        <color auto="1"/>
      </left>
      <right/>
      <top style="thin">
        <color auto="1"/>
      </top>
      <bottom/>
      <diagonal/>
    </border>
    <border>
      <left style="thin">
        <color auto="1"/>
      </left>
      <right/>
      <top/>
      <bottom style="medium">
        <color auto="1"/>
      </bottom>
      <diagonal/>
    </border>
    <border>
      <left style="medium">
        <color indexed="64"/>
      </left>
      <right/>
      <top style="thin">
        <color auto="1"/>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auto="1"/>
      </right>
      <top/>
      <bottom/>
      <diagonal/>
    </border>
    <border>
      <left/>
      <right/>
      <top style="medium">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medium">
        <color auto="1"/>
      </left>
      <right style="medium">
        <color auto="1"/>
      </right>
      <top style="thin">
        <color auto="1"/>
      </top>
      <bottom style="medium">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auto="1"/>
      </left>
      <right/>
      <top/>
      <bottom/>
      <diagonal/>
    </border>
    <border diagonalDown="1">
      <left style="medium">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diagonalDown="1">
      <left style="medium">
        <color indexed="64"/>
      </left>
      <right style="thin">
        <color indexed="64"/>
      </right>
      <top style="thin">
        <color indexed="64"/>
      </top>
      <bottom style="medium">
        <color indexed="64"/>
      </bottom>
      <diagonal style="thin">
        <color indexed="64"/>
      </diagonal>
    </border>
    <border diagonalDown="1">
      <left style="medium">
        <color indexed="64"/>
      </left>
      <right style="thin">
        <color indexed="64"/>
      </right>
      <top style="thin">
        <color indexed="64"/>
      </top>
      <bottom/>
      <diagonal style="thin">
        <color indexed="64"/>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medium">
        <color indexed="64"/>
      </bottom>
      <diagonal style="thin">
        <color auto="1"/>
      </diagonal>
    </border>
    <border>
      <left/>
      <right style="thin">
        <color auto="1"/>
      </right>
      <top style="thin">
        <color auto="1"/>
      </top>
      <bottom style="medium">
        <color indexed="64"/>
      </bottom>
      <diagonal/>
    </border>
    <border>
      <left/>
      <right style="thin">
        <color auto="1"/>
      </right>
      <top style="thin">
        <color auto="1"/>
      </top>
      <bottom/>
      <diagonal/>
    </border>
    <border>
      <left style="medium">
        <color auto="1"/>
      </left>
      <right style="medium">
        <color auto="1"/>
      </right>
      <top style="double">
        <color auto="1"/>
      </top>
      <bottom style="thin">
        <color auto="1"/>
      </bottom>
      <diagonal/>
    </border>
    <border>
      <left style="medium">
        <color auto="1"/>
      </left>
      <right/>
      <top style="double">
        <color auto="1"/>
      </top>
      <bottom style="thin">
        <color auto="1"/>
      </bottom>
      <diagonal/>
    </border>
    <border>
      <left/>
      <right style="medium">
        <color auto="1"/>
      </right>
      <top style="double">
        <color auto="1"/>
      </top>
      <bottom style="thin">
        <color auto="1"/>
      </bottom>
      <diagonal/>
    </border>
  </borders>
  <cellStyleXfs count="10">
    <xf numFmtId="0" fontId="0" fillId="0" borderId="0">
      <alignment vertical="center"/>
    </xf>
    <xf numFmtId="38" fontId="1" fillId="0" borderId="0" applyFont="0" applyFill="0" applyBorder="0" applyAlignment="0" applyProtection="0">
      <alignment vertical="center"/>
    </xf>
    <xf numFmtId="0" fontId="5" fillId="0" borderId="0"/>
    <xf numFmtId="0" fontId="1" fillId="0" borderId="0">
      <alignment vertical="center"/>
    </xf>
    <xf numFmtId="0" fontId="8" fillId="0" borderId="0"/>
    <xf numFmtId="0" fontId="13" fillId="0" borderId="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xf numFmtId="6" fontId="1" fillId="0" borderId="0" applyFont="0" applyFill="0" applyBorder="0" applyAlignment="0" applyProtection="0">
      <alignment vertical="center"/>
    </xf>
  </cellStyleXfs>
  <cellXfs count="652">
    <xf numFmtId="0" fontId="0" fillId="0" borderId="0" xfId="0">
      <alignment vertical="center"/>
    </xf>
    <xf numFmtId="0" fontId="9" fillId="0" borderId="0" xfId="0" applyFont="1">
      <alignment vertical="center"/>
    </xf>
    <xf numFmtId="0" fontId="4" fillId="2" borderId="12" xfId="0" applyFont="1" applyFill="1" applyBorder="1" applyAlignment="1">
      <alignment horizontal="center" vertical="center"/>
    </xf>
    <xf numFmtId="0" fontId="4" fillId="0" borderId="13" xfId="0" applyFont="1" applyBorder="1">
      <alignment vertical="center"/>
    </xf>
    <xf numFmtId="41" fontId="0" fillId="0" borderId="13" xfId="0" applyNumberFormat="1" applyBorder="1" applyAlignment="1">
      <alignment horizontal="right" vertical="center"/>
    </xf>
    <xf numFmtId="41" fontId="0" fillId="0" borderId="14" xfId="1" applyNumberFormat="1" applyFont="1" applyBorder="1">
      <alignment vertical="center"/>
    </xf>
    <xf numFmtId="0" fontId="4" fillId="0" borderId="14" xfId="0" applyFont="1" applyBorder="1">
      <alignment vertical="center"/>
    </xf>
    <xf numFmtId="41" fontId="0" fillId="0" borderId="13" xfId="1" applyNumberFormat="1" applyFont="1" applyBorder="1" applyAlignment="1">
      <alignment horizontal="right" vertical="center"/>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wrapText="1"/>
    </xf>
    <xf numFmtId="41" fontId="0" fillId="0" borderId="14" xfId="1" applyNumberFormat="1" applyFont="1" applyBorder="1" applyAlignment="1">
      <alignment horizontal="right" vertical="center"/>
    </xf>
    <xf numFmtId="0" fontId="4" fillId="0" borderId="15" xfId="0" applyFont="1" applyBorder="1">
      <alignment vertical="center"/>
    </xf>
    <xf numFmtId="41" fontId="0" fillId="0" borderId="15" xfId="1" applyNumberFormat="1" applyFont="1" applyBorder="1" applyAlignment="1">
      <alignment horizontal="right" vertical="center"/>
    </xf>
    <xf numFmtId="41" fontId="0" fillId="0" borderId="16" xfId="0" applyNumberFormat="1" applyBorder="1">
      <alignment vertical="center"/>
    </xf>
    <xf numFmtId="0" fontId="4" fillId="0" borderId="0" xfId="0" applyFont="1">
      <alignment vertical="center"/>
    </xf>
    <xf numFmtId="3" fontId="10" fillId="0" borderId="0" xfId="0" applyNumberFormat="1" applyFont="1">
      <alignment vertical="center"/>
    </xf>
    <xf numFmtId="0" fontId="11" fillId="0" borderId="0" xfId="0" applyFont="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41" fontId="13" fillId="0" borderId="0" xfId="5" applyNumberFormat="1">
      <alignment vertical="center"/>
    </xf>
    <xf numFmtId="41" fontId="14" fillId="0" borderId="0" xfId="5" applyNumberFormat="1" applyFont="1">
      <alignment vertical="center"/>
    </xf>
    <xf numFmtId="41" fontId="14" fillId="0" borderId="3" xfId="5" applyNumberFormat="1" applyFont="1" applyBorder="1">
      <alignment vertical="center"/>
    </xf>
    <xf numFmtId="41" fontId="14" fillId="0" borderId="0" xfId="5" applyNumberFormat="1" applyFont="1" applyAlignment="1">
      <alignment vertical="center" wrapText="1"/>
    </xf>
    <xf numFmtId="41" fontId="16" fillId="0" borderId="0" xfId="5" applyNumberFormat="1" applyFont="1">
      <alignment vertical="center"/>
    </xf>
    <xf numFmtId="38" fontId="4" fillId="6" borderId="24" xfId="3" applyNumberFormat="1" applyFont="1" applyFill="1" applyBorder="1" applyAlignment="1">
      <alignment horizontal="center" vertical="center"/>
    </xf>
    <xf numFmtId="38" fontId="4" fillId="6" borderId="25" xfId="3" applyNumberFormat="1" applyFont="1" applyFill="1" applyBorder="1" applyAlignment="1">
      <alignment horizontal="center" vertical="center"/>
    </xf>
    <xf numFmtId="38" fontId="17" fillId="6" borderId="26" xfId="0" applyNumberFormat="1" applyFont="1" applyFill="1" applyBorder="1" applyAlignment="1">
      <alignment horizontal="center" vertical="center" wrapText="1"/>
    </xf>
    <xf numFmtId="38" fontId="12" fillId="0" borderId="27" xfId="3" applyNumberFormat="1" applyFont="1" applyBorder="1">
      <alignment vertical="center"/>
    </xf>
    <xf numFmtId="41" fontId="19" fillId="0" borderId="29" xfId="7" applyNumberFormat="1" applyFont="1" applyBorder="1" applyAlignment="1">
      <alignment vertical="center"/>
    </xf>
    <xf numFmtId="38" fontId="12" fillId="0" borderId="30" xfId="3" applyNumberFormat="1" applyFont="1" applyBorder="1">
      <alignment vertical="center"/>
    </xf>
    <xf numFmtId="41" fontId="19" fillId="0" borderId="32" xfId="7" applyNumberFormat="1" applyFont="1" applyBorder="1" applyAlignment="1">
      <alignment vertical="center"/>
    </xf>
    <xf numFmtId="0" fontId="4" fillId="2" borderId="36" xfId="0" applyFont="1" applyFill="1" applyBorder="1" applyAlignment="1">
      <alignment horizontal="center" vertical="center"/>
    </xf>
    <xf numFmtId="0" fontId="4" fillId="0" borderId="38" xfId="0" applyFont="1" applyBorder="1">
      <alignment vertical="center"/>
    </xf>
    <xf numFmtId="0" fontId="4" fillId="0" borderId="39" xfId="0" applyFont="1" applyBorder="1">
      <alignment vertical="center"/>
    </xf>
    <xf numFmtId="0" fontId="4" fillId="0" borderId="27" xfId="0" applyFont="1" applyBorder="1">
      <alignment vertical="center"/>
    </xf>
    <xf numFmtId="0" fontId="4" fillId="0" borderId="40" xfId="0" applyFont="1" applyBorder="1">
      <alignment vertical="center"/>
    </xf>
    <xf numFmtId="41" fontId="0" fillId="0" borderId="41" xfId="0" applyNumberFormat="1" applyBorder="1">
      <alignment vertical="center"/>
    </xf>
    <xf numFmtId="41" fontId="0" fillId="0" borderId="0" xfId="0" applyNumberFormat="1">
      <alignment vertical="center"/>
    </xf>
    <xf numFmtId="41" fontId="0" fillId="0" borderId="14" xfId="0" applyNumberFormat="1" applyBorder="1">
      <alignment vertical="center"/>
    </xf>
    <xf numFmtId="38" fontId="20" fillId="0" borderId="0" xfId="3" applyNumberFormat="1" applyFont="1">
      <alignment vertical="center"/>
    </xf>
    <xf numFmtId="38" fontId="21" fillId="0" borderId="0" xfId="0" applyNumberFormat="1" applyFont="1">
      <alignment vertical="center"/>
    </xf>
    <xf numFmtId="38" fontId="4" fillId="6" borderId="42" xfId="3" applyNumberFormat="1" applyFont="1" applyFill="1" applyBorder="1" applyAlignment="1">
      <alignment horizontal="center" vertical="center"/>
    </xf>
    <xf numFmtId="38" fontId="17" fillId="6" borderId="42" xfId="0" applyNumberFormat="1" applyFont="1" applyFill="1" applyBorder="1" applyAlignment="1">
      <alignment horizontal="center" vertical="center" wrapText="1"/>
    </xf>
    <xf numFmtId="38" fontId="12" fillId="0" borderId="43" xfId="3" applyNumberFormat="1" applyFont="1" applyBorder="1">
      <alignment vertical="center"/>
    </xf>
    <xf numFmtId="38" fontId="12" fillId="0" borderId="28" xfId="3" applyNumberFormat="1" applyFont="1" applyBorder="1">
      <alignment vertical="center"/>
    </xf>
    <xf numFmtId="38" fontId="12" fillId="0" borderId="48" xfId="0" applyNumberFormat="1" applyFont="1" applyBorder="1">
      <alignment vertical="center"/>
    </xf>
    <xf numFmtId="38" fontId="23" fillId="0" borderId="49" xfId="0" applyNumberFormat="1" applyFont="1" applyBorder="1">
      <alignment vertical="center"/>
    </xf>
    <xf numFmtId="38" fontId="18" fillId="0" borderId="50" xfId="0" applyNumberFormat="1" applyFont="1" applyBorder="1">
      <alignment vertical="center"/>
    </xf>
    <xf numFmtId="38" fontId="12" fillId="0" borderId="22" xfId="0" applyNumberFormat="1" applyFont="1" applyBorder="1">
      <alignment vertical="center"/>
    </xf>
    <xf numFmtId="38" fontId="23" fillId="0" borderId="51" xfId="0" applyNumberFormat="1" applyFont="1" applyBorder="1">
      <alignment vertical="center"/>
    </xf>
    <xf numFmtId="38" fontId="12" fillId="0" borderId="0" xfId="0" applyNumberFormat="1" applyFont="1">
      <alignment vertical="center"/>
    </xf>
    <xf numFmtId="38" fontId="23" fillId="0" borderId="52" xfId="0" applyNumberFormat="1" applyFont="1" applyBorder="1">
      <alignment vertical="center"/>
    </xf>
    <xf numFmtId="38" fontId="12" fillId="0" borderId="0" xfId="0" applyNumberFormat="1" applyFont="1" applyAlignment="1"/>
    <xf numFmtId="38" fontId="22" fillId="0" borderId="50" xfId="0" applyNumberFormat="1" applyFont="1" applyBorder="1" applyAlignment="1"/>
    <xf numFmtId="38" fontId="12" fillId="0" borderId="53" xfId="0" applyNumberFormat="1" applyFont="1" applyBorder="1">
      <alignment vertical="center"/>
    </xf>
    <xf numFmtId="38" fontId="23" fillId="0" borderId="35" xfId="0" applyNumberFormat="1" applyFont="1" applyBorder="1">
      <alignment vertical="center"/>
    </xf>
    <xf numFmtId="38" fontId="18" fillId="0" borderId="53" xfId="0" applyNumberFormat="1" applyFont="1" applyBorder="1">
      <alignment vertical="center"/>
    </xf>
    <xf numFmtId="38" fontId="0" fillId="0" borderId="0" xfId="0" applyNumberFormat="1">
      <alignment vertical="center"/>
    </xf>
    <xf numFmtId="38" fontId="12" fillId="0" borderId="54" xfId="0" applyNumberFormat="1" applyFont="1" applyBorder="1">
      <alignment vertical="center"/>
    </xf>
    <xf numFmtId="38" fontId="18" fillId="0" borderId="48" xfId="0" applyNumberFormat="1" applyFont="1" applyBorder="1">
      <alignment vertical="center"/>
    </xf>
    <xf numFmtId="38" fontId="19" fillId="0" borderId="49" xfId="0" applyNumberFormat="1" applyFont="1" applyBorder="1">
      <alignment vertical="center"/>
    </xf>
    <xf numFmtId="38" fontId="18" fillId="0" borderId="22" xfId="0" applyNumberFormat="1" applyFont="1" applyBorder="1">
      <alignment vertical="center"/>
    </xf>
    <xf numFmtId="38" fontId="19" fillId="0" borderId="51" xfId="0" applyNumberFormat="1" applyFont="1" applyBorder="1">
      <alignment vertical="center"/>
    </xf>
    <xf numFmtId="38" fontId="12" fillId="0" borderId="55" xfId="0" applyNumberFormat="1" applyFont="1" applyBorder="1">
      <alignment vertical="center"/>
    </xf>
    <xf numFmtId="38" fontId="18" fillId="0" borderId="23" xfId="0" applyNumberFormat="1" applyFont="1" applyBorder="1">
      <alignment vertical="center"/>
    </xf>
    <xf numFmtId="38" fontId="19" fillId="0" borderId="56" xfId="0" applyNumberFormat="1" applyFont="1" applyBorder="1">
      <alignment vertical="center"/>
    </xf>
    <xf numFmtId="38" fontId="12" fillId="0" borderId="55" xfId="0" applyNumberFormat="1" applyFont="1" applyBorder="1" applyAlignment="1">
      <alignment vertical="center" wrapText="1"/>
    </xf>
    <xf numFmtId="38" fontId="12" fillId="0" borderId="57" xfId="0" applyNumberFormat="1" applyFont="1" applyBorder="1">
      <alignment vertical="center"/>
    </xf>
    <xf numFmtId="38" fontId="18" fillId="0" borderId="58" xfId="0" applyNumberFormat="1" applyFont="1" applyBorder="1">
      <alignment vertical="center"/>
    </xf>
    <xf numFmtId="38" fontId="19" fillId="0" borderId="35" xfId="0" applyNumberFormat="1" applyFont="1" applyBorder="1">
      <alignment vertical="center"/>
    </xf>
    <xf numFmtId="38" fontId="0" fillId="0" borderId="0" xfId="0" applyNumberFormat="1" applyAlignment="1"/>
    <xf numFmtId="38" fontId="21" fillId="0" borderId="0" xfId="0" applyNumberFormat="1" applyFont="1" applyAlignment="1"/>
    <xf numFmtId="41" fontId="0" fillId="0" borderId="18" xfId="1" applyNumberFormat="1" applyFont="1" applyFill="1" applyBorder="1" applyAlignment="1">
      <alignment horizontal="right" vertical="center"/>
    </xf>
    <xf numFmtId="0" fontId="16" fillId="0" borderId="0" xfId="0" applyFont="1">
      <alignment vertical="center"/>
    </xf>
    <xf numFmtId="38" fontId="3" fillId="0" borderId="0" xfId="3" applyNumberFormat="1" applyFont="1">
      <alignment vertical="center"/>
    </xf>
    <xf numFmtId="0" fontId="4" fillId="0" borderId="17" xfId="0" applyFont="1" applyBorder="1">
      <alignment vertical="center"/>
    </xf>
    <xf numFmtId="0" fontId="3" fillId="0" borderId="24" xfId="0" applyFont="1" applyBorder="1">
      <alignment vertical="center"/>
    </xf>
    <xf numFmtId="0" fontId="16" fillId="0" borderId="0" xfId="0" applyFont="1" applyAlignment="1"/>
    <xf numFmtId="177" fontId="0" fillId="0" borderId="0" xfId="0" applyNumberFormat="1" applyAlignment="1"/>
    <xf numFmtId="0" fontId="0" fillId="0" borderId="0" xfId="0" applyAlignment="1">
      <alignment wrapText="1"/>
    </xf>
    <xf numFmtId="41" fontId="0" fillId="0" borderId="0" xfId="0" applyNumberFormat="1" applyAlignment="1"/>
    <xf numFmtId="0" fontId="0" fillId="0" borderId="0" xfId="0" applyAlignment="1"/>
    <xf numFmtId="0" fontId="4" fillId="2" borderId="44" xfId="0" applyFont="1" applyFill="1" applyBorder="1" applyAlignment="1">
      <alignment horizontal="center" vertical="center"/>
    </xf>
    <xf numFmtId="177" fontId="4" fillId="2" borderId="60" xfId="0" applyNumberFormat="1" applyFont="1" applyFill="1" applyBorder="1" applyAlignment="1">
      <alignment horizontal="center" vertical="center"/>
    </xf>
    <xf numFmtId="0" fontId="4" fillId="2" borderId="61" xfId="0" applyFont="1" applyFill="1" applyBorder="1" applyAlignment="1">
      <alignment horizontal="center" vertical="center" wrapText="1"/>
    </xf>
    <xf numFmtId="41" fontId="4" fillId="2" borderId="62" xfId="0" applyNumberFormat="1" applyFont="1" applyFill="1" applyBorder="1" applyAlignment="1">
      <alignment horizontal="center" vertical="center"/>
    </xf>
    <xf numFmtId="0" fontId="4" fillId="2" borderId="11" xfId="0" applyFont="1" applyFill="1" applyBorder="1" applyAlignment="1">
      <alignment horizontal="center" vertical="center" wrapText="1"/>
    </xf>
    <xf numFmtId="177" fontId="0" fillId="0" borderId="64" xfId="0" applyNumberFormat="1" applyBorder="1">
      <alignment vertical="center"/>
    </xf>
    <xf numFmtId="0" fontId="0" fillId="0" borderId="65" xfId="0" applyBorder="1" applyAlignment="1">
      <alignment vertical="center" wrapText="1"/>
    </xf>
    <xf numFmtId="177" fontId="0" fillId="0" borderId="65" xfId="0" applyNumberFormat="1" applyBorder="1">
      <alignment vertical="center"/>
    </xf>
    <xf numFmtId="0" fontId="3" fillId="0" borderId="27" xfId="0" applyFont="1" applyBorder="1">
      <alignment vertical="center"/>
    </xf>
    <xf numFmtId="177" fontId="0" fillId="0" borderId="67" xfId="0" applyNumberFormat="1" applyBorder="1">
      <alignment vertical="center"/>
    </xf>
    <xf numFmtId="0" fontId="0" fillId="0" borderId="3" xfId="0" applyBorder="1" applyAlignment="1">
      <alignment vertical="center" wrapText="1"/>
    </xf>
    <xf numFmtId="177" fontId="0" fillId="0" borderId="3" xfId="0" applyNumberFormat="1" applyBorder="1">
      <alignment vertical="center"/>
    </xf>
    <xf numFmtId="0" fontId="3" fillId="0" borderId="59" xfId="0" applyFont="1" applyBorder="1">
      <alignment vertical="center"/>
    </xf>
    <xf numFmtId="177" fontId="0" fillId="0" borderId="8" xfId="0" applyNumberFormat="1" applyBorder="1">
      <alignment vertical="center"/>
    </xf>
    <xf numFmtId="0" fontId="0" fillId="0" borderId="9" xfId="0" applyBorder="1" applyAlignment="1">
      <alignment vertical="center" wrapText="1"/>
    </xf>
    <xf numFmtId="177" fontId="0" fillId="0" borderId="9" xfId="0" applyNumberFormat="1" applyBorder="1">
      <alignment vertical="center"/>
    </xf>
    <xf numFmtId="0" fontId="0" fillId="0" borderId="69" xfId="0" applyBorder="1" applyAlignment="1">
      <alignment vertical="center" wrapText="1"/>
    </xf>
    <xf numFmtId="0" fontId="4" fillId="0" borderId="33" xfId="0" applyFont="1" applyBorder="1">
      <alignment vertical="center"/>
    </xf>
    <xf numFmtId="177" fontId="4" fillId="0" borderId="70" xfId="0" applyNumberFormat="1" applyFont="1" applyBorder="1" applyAlignment="1"/>
    <xf numFmtId="0" fontId="4" fillId="0" borderId="71" xfId="0" applyFont="1" applyBorder="1" applyAlignment="1">
      <alignment wrapText="1"/>
    </xf>
    <xf numFmtId="41" fontId="4" fillId="0" borderId="69" xfId="0" applyNumberFormat="1" applyFont="1" applyBorder="1" applyAlignment="1"/>
    <xf numFmtId="0" fontId="4" fillId="0" borderId="0" xfId="0" applyFont="1" applyAlignment="1"/>
    <xf numFmtId="0" fontId="0" fillId="0" borderId="45" xfId="0" applyBorder="1">
      <alignment vertical="center"/>
    </xf>
    <xf numFmtId="177" fontId="0" fillId="0" borderId="72" xfId="0" applyNumberFormat="1" applyBorder="1">
      <alignment vertical="center"/>
    </xf>
    <xf numFmtId="0" fontId="0" fillId="0" borderId="73" xfId="0" applyBorder="1" applyAlignment="1">
      <alignment vertical="center" wrapText="1"/>
    </xf>
    <xf numFmtId="0" fontId="0" fillId="0" borderId="75" xfId="0" applyBorder="1" applyAlignment="1">
      <alignment vertical="center" wrapText="1"/>
    </xf>
    <xf numFmtId="0" fontId="0" fillId="0" borderId="74" xfId="0" applyBorder="1" applyAlignment="1">
      <alignment vertical="center" wrapText="1"/>
    </xf>
    <xf numFmtId="0" fontId="4" fillId="0" borderId="33" xfId="0" applyFont="1" applyBorder="1" applyAlignment="1"/>
    <xf numFmtId="0" fontId="20" fillId="0" borderId="45" xfId="0" applyFont="1" applyBorder="1" applyAlignment="1"/>
    <xf numFmtId="177" fontId="20" fillId="0" borderId="46" xfId="0" applyNumberFormat="1" applyFont="1" applyBorder="1" applyAlignment="1"/>
    <xf numFmtId="0" fontId="20" fillId="0" borderId="46" xfId="0" applyFont="1" applyBorder="1" applyAlignment="1">
      <alignment wrapText="1"/>
    </xf>
    <xf numFmtId="41" fontId="20" fillId="0" borderId="47" xfId="0" applyNumberFormat="1" applyFont="1" applyBorder="1" applyAlignment="1"/>
    <xf numFmtId="0" fontId="20" fillId="0" borderId="0" xfId="0" applyFont="1" applyAlignment="1">
      <alignment wrapText="1"/>
    </xf>
    <xf numFmtId="0" fontId="20" fillId="0" borderId="0" xfId="0" applyFont="1" applyAlignment="1"/>
    <xf numFmtId="0" fontId="3" fillId="0" borderId="45" xfId="0" applyFont="1" applyBorder="1">
      <alignment vertical="center"/>
    </xf>
    <xf numFmtId="0" fontId="3" fillId="0" borderId="33" xfId="0" applyFont="1" applyBorder="1">
      <alignment vertical="center"/>
    </xf>
    <xf numFmtId="0" fontId="20" fillId="0" borderId="45" xfId="0" applyFont="1" applyBorder="1">
      <alignment vertical="center"/>
    </xf>
    <xf numFmtId="177" fontId="20" fillId="0" borderId="46" xfId="0" applyNumberFormat="1" applyFont="1" applyBorder="1">
      <alignment vertical="center"/>
    </xf>
    <xf numFmtId="0" fontId="20" fillId="0" borderId="46" xfId="0" applyFont="1" applyBorder="1" applyAlignment="1">
      <alignment vertical="center" wrapText="1"/>
    </xf>
    <xf numFmtId="41" fontId="20" fillId="0" borderId="47" xfId="0" applyNumberFormat="1" applyFont="1" applyBorder="1">
      <alignment vertical="center"/>
    </xf>
    <xf numFmtId="0" fontId="20" fillId="0" borderId="0" xfId="0" applyFont="1" applyAlignment="1">
      <alignment vertical="center" wrapText="1"/>
    </xf>
    <xf numFmtId="0" fontId="25" fillId="0" borderId="0" xfId="0" applyFont="1" applyAlignment="1"/>
    <xf numFmtId="41" fontId="0" fillId="0" borderId="65" xfId="1" applyNumberFormat="1" applyFont="1" applyFill="1" applyBorder="1" applyAlignment="1">
      <alignment vertical="center"/>
    </xf>
    <xf numFmtId="0" fontId="0" fillId="0" borderId="3" xfId="0" applyBorder="1" applyAlignment="1">
      <alignment horizontal="left" vertical="center" wrapText="1"/>
    </xf>
    <xf numFmtId="0" fontId="3" fillId="0" borderId="55" xfId="0" applyFont="1" applyBorder="1">
      <alignment vertical="center"/>
    </xf>
    <xf numFmtId="177" fontId="0" fillId="0" borderId="76" xfId="0" applyNumberFormat="1" applyBorder="1">
      <alignment vertical="center"/>
    </xf>
    <xf numFmtId="0" fontId="0" fillId="0" borderId="5" xfId="0" applyBorder="1" applyAlignment="1">
      <alignment horizontal="left" vertical="center" wrapText="1"/>
    </xf>
    <xf numFmtId="0" fontId="0" fillId="0" borderId="5" xfId="0" applyBorder="1">
      <alignment vertical="center"/>
    </xf>
    <xf numFmtId="0" fontId="4" fillId="0" borderId="45" xfId="0" applyFont="1" applyBorder="1">
      <alignment vertical="center"/>
    </xf>
    <xf numFmtId="177" fontId="4" fillId="0" borderId="72" xfId="0" applyNumberFormat="1" applyFont="1" applyBorder="1">
      <alignment vertical="center"/>
    </xf>
    <xf numFmtId="0" fontId="4" fillId="0" borderId="73" xfId="0" applyFont="1" applyBorder="1" applyAlignment="1">
      <alignment vertical="center" wrapText="1"/>
    </xf>
    <xf numFmtId="41" fontId="4" fillId="0" borderId="74" xfId="0" applyNumberFormat="1" applyFont="1" applyBorder="1">
      <alignment vertical="center"/>
    </xf>
    <xf numFmtId="0" fontId="4" fillId="0" borderId="74" xfId="0" applyFont="1" applyBorder="1" applyAlignment="1">
      <alignment vertical="center" wrapText="1"/>
    </xf>
    <xf numFmtId="177" fontId="0" fillId="0" borderId="70" xfId="0" applyNumberFormat="1" applyBorder="1">
      <alignment vertical="center"/>
    </xf>
    <xf numFmtId="0" fontId="0" fillId="0" borderId="71" xfId="0" applyBorder="1" applyAlignment="1">
      <alignment vertical="center" wrapText="1"/>
    </xf>
    <xf numFmtId="41" fontId="4" fillId="0" borderId="69" xfId="1" applyNumberFormat="1" applyFont="1" applyBorder="1" applyAlignment="1">
      <alignment vertical="center"/>
    </xf>
    <xf numFmtId="41" fontId="0" fillId="0" borderId="9" xfId="1" applyNumberFormat="1" applyFont="1" applyBorder="1" applyAlignment="1">
      <alignment vertical="center"/>
    </xf>
    <xf numFmtId="177" fontId="4" fillId="0" borderId="70" xfId="0" applyNumberFormat="1" applyFont="1" applyBorder="1">
      <alignment vertical="center"/>
    </xf>
    <xf numFmtId="0" fontId="4" fillId="0" borderId="71" xfId="0" applyFont="1" applyBorder="1" applyAlignment="1">
      <alignment vertical="center" wrapText="1"/>
    </xf>
    <xf numFmtId="41" fontId="4" fillId="0" borderId="69" xfId="0" applyNumberFormat="1" applyFont="1" applyBorder="1">
      <alignment vertical="center"/>
    </xf>
    <xf numFmtId="177" fontId="0" fillId="0" borderId="0" xfId="0" applyNumberFormat="1">
      <alignment vertical="center"/>
    </xf>
    <xf numFmtId="0" fontId="0" fillId="0" borderId="0" xfId="0" applyAlignment="1">
      <alignment vertical="center" wrapText="1"/>
    </xf>
    <xf numFmtId="0" fontId="4" fillId="2" borderId="42" xfId="0" applyFont="1" applyFill="1" applyBorder="1" applyAlignment="1">
      <alignment horizontal="center" vertical="center"/>
    </xf>
    <xf numFmtId="177" fontId="4" fillId="2" borderId="75" xfId="0" applyNumberFormat="1" applyFont="1" applyFill="1" applyBorder="1" applyAlignment="1">
      <alignment horizontal="center" vertical="center"/>
    </xf>
    <xf numFmtId="0" fontId="4" fillId="2" borderId="73" xfId="0" applyFont="1" applyFill="1" applyBorder="1" applyAlignment="1">
      <alignment horizontal="center" vertical="center" wrapText="1"/>
    </xf>
    <xf numFmtId="41" fontId="4" fillId="2" borderId="78" xfId="0" applyNumberFormat="1" applyFont="1" applyFill="1" applyBorder="1" applyAlignment="1">
      <alignment horizontal="center" vertical="center"/>
    </xf>
    <xf numFmtId="0" fontId="3" fillId="0" borderId="0" xfId="0" applyFont="1" applyAlignment="1"/>
    <xf numFmtId="0" fontId="3" fillId="0" borderId="0" xfId="0" applyFont="1">
      <alignment vertical="center"/>
    </xf>
    <xf numFmtId="177" fontId="3" fillId="0" borderId="0" xfId="0" applyNumberFormat="1" applyFont="1" applyAlignment="1"/>
    <xf numFmtId="0" fontId="3" fillId="0" borderId="0" xfId="0" applyFont="1" applyAlignment="1">
      <alignment wrapText="1"/>
    </xf>
    <xf numFmtId="41" fontId="3" fillId="0" borderId="0" xfId="0" applyNumberFormat="1" applyFont="1" applyAlignment="1"/>
    <xf numFmtId="0" fontId="0" fillId="0" borderId="24" xfId="0" applyBorder="1">
      <alignment vertical="center"/>
    </xf>
    <xf numFmtId="0" fontId="0" fillId="0" borderId="27" xfId="0" applyBorder="1" applyAlignment="1"/>
    <xf numFmtId="41" fontId="0" fillId="0" borderId="3" xfId="1" applyNumberFormat="1" applyFont="1" applyFill="1" applyBorder="1" applyAlignment="1">
      <alignment vertical="center"/>
    </xf>
    <xf numFmtId="0" fontId="0" fillId="0" borderId="55" xfId="0" applyBorder="1" applyAlignment="1"/>
    <xf numFmtId="0" fontId="0" fillId="0" borderId="59" xfId="0" applyBorder="1" applyAlignment="1"/>
    <xf numFmtId="41" fontId="0" fillId="0" borderId="9" xfId="1" applyNumberFormat="1" applyFont="1" applyFill="1" applyBorder="1" applyAlignment="1">
      <alignment vertical="center"/>
    </xf>
    <xf numFmtId="0" fontId="3" fillId="0" borderId="79" xfId="0" applyFont="1" applyBorder="1">
      <alignment vertical="center"/>
    </xf>
    <xf numFmtId="0" fontId="0" fillId="0" borderId="4" xfId="0" applyBorder="1" applyAlignment="1">
      <alignment vertical="center" wrapText="1"/>
    </xf>
    <xf numFmtId="177" fontId="0" fillId="0" borderId="80" xfId="0" applyNumberFormat="1" applyBorder="1">
      <alignment vertical="center"/>
    </xf>
    <xf numFmtId="41" fontId="4" fillId="0" borderId="74" xfId="1" applyNumberFormat="1" applyFont="1" applyBorder="1" applyAlignment="1">
      <alignment vertical="center"/>
    </xf>
    <xf numFmtId="0" fontId="3" fillId="0" borderId="42" xfId="0" applyFont="1" applyBorder="1">
      <alignment vertical="center"/>
    </xf>
    <xf numFmtId="0" fontId="3" fillId="0" borderId="54" xfId="0" applyFont="1" applyBorder="1">
      <alignment vertical="center"/>
    </xf>
    <xf numFmtId="177" fontId="0" fillId="0" borderId="63" xfId="0" applyNumberFormat="1" applyBorder="1">
      <alignment vertical="center"/>
    </xf>
    <xf numFmtId="0" fontId="0" fillId="0" borderId="61" xfId="0" applyBorder="1" applyAlignment="1">
      <alignment vertical="center" wrapText="1"/>
    </xf>
    <xf numFmtId="0" fontId="3" fillId="0" borderId="24" xfId="0" applyFont="1" applyBorder="1" applyAlignment="1">
      <alignment horizontal="left" vertical="center"/>
    </xf>
    <xf numFmtId="0" fontId="0" fillId="0" borderId="5" xfId="0" applyBorder="1" applyAlignment="1">
      <alignment vertical="center" wrapText="1"/>
    </xf>
    <xf numFmtId="0" fontId="4" fillId="0" borderId="45" xfId="0" applyFont="1" applyBorder="1" applyAlignment="1"/>
    <xf numFmtId="177" fontId="4" fillId="0" borderId="72" xfId="0" applyNumberFormat="1" applyFont="1" applyBorder="1" applyAlignment="1"/>
    <xf numFmtId="0" fontId="4" fillId="0" borderId="73" xfId="0" applyFont="1" applyBorder="1" applyAlignment="1">
      <alignment wrapText="1"/>
    </xf>
    <xf numFmtId="41" fontId="4" fillId="0" borderId="74" xfId="0" applyNumberFormat="1" applyFont="1" applyBorder="1" applyAlignment="1"/>
    <xf numFmtId="177" fontId="4" fillId="0" borderId="0" xfId="0" applyNumberFormat="1" applyFont="1" applyAlignment="1"/>
    <xf numFmtId="0" fontId="4" fillId="0" borderId="0" xfId="0" applyFont="1" applyAlignment="1">
      <alignment wrapText="1"/>
    </xf>
    <xf numFmtId="41" fontId="4" fillId="0" borderId="0" xfId="0" applyNumberFormat="1" applyFont="1" applyAlignment="1"/>
    <xf numFmtId="177" fontId="3" fillId="0" borderId="72" xfId="0" applyNumberFormat="1" applyFont="1" applyBorder="1">
      <alignment vertical="center"/>
    </xf>
    <xf numFmtId="0" fontId="3" fillId="0" borderId="73" xfId="0" applyFont="1" applyBorder="1" applyAlignment="1">
      <alignment vertical="center" wrapText="1"/>
    </xf>
    <xf numFmtId="0" fontId="8" fillId="0" borderId="3" xfId="4" applyBorder="1" applyAlignment="1">
      <alignment vertical="center" wrapText="1"/>
    </xf>
    <xf numFmtId="41" fontId="0" fillId="0" borderId="3" xfId="0" applyNumberFormat="1" applyBorder="1">
      <alignment vertical="center"/>
    </xf>
    <xf numFmtId="0" fontId="0" fillId="0" borderId="27" xfId="0" applyBorder="1">
      <alignment vertical="center"/>
    </xf>
    <xf numFmtId="177" fontId="4" fillId="0" borderId="0" xfId="0" applyNumberFormat="1" applyFont="1">
      <alignment vertical="center"/>
    </xf>
    <xf numFmtId="0" fontId="4" fillId="0" borderId="0" xfId="0" applyFont="1" applyAlignment="1">
      <alignment vertical="center" wrapText="1"/>
    </xf>
    <xf numFmtId="41" fontId="4" fillId="0" borderId="0" xfId="0" applyNumberFormat="1" applyFont="1">
      <alignment vertical="center"/>
    </xf>
    <xf numFmtId="177" fontId="0" fillId="0" borderId="81" xfId="0" applyNumberFormat="1" applyBorder="1">
      <alignment vertical="center"/>
    </xf>
    <xf numFmtId="0" fontId="27" fillId="0" borderId="3" xfId="0" applyFont="1" applyBorder="1" applyAlignment="1">
      <alignment vertical="center" wrapText="1"/>
    </xf>
    <xf numFmtId="0" fontId="27" fillId="0" borderId="0" xfId="0" applyFont="1" applyAlignment="1">
      <alignment vertical="center" wrapText="1"/>
    </xf>
    <xf numFmtId="0" fontId="3" fillId="0" borderId="50" xfId="0" applyFont="1" applyBorder="1">
      <alignment vertical="center"/>
    </xf>
    <xf numFmtId="0" fontId="0" fillId="0" borderId="6" xfId="0" applyBorder="1" applyAlignment="1">
      <alignment vertical="center" wrapText="1"/>
    </xf>
    <xf numFmtId="41" fontId="4" fillId="0" borderId="0" xfId="1" applyNumberFormat="1" applyFont="1" applyBorder="1" applyAlignment="1">
      <alignment vertical="center"/>
    </xf>
    <xf numFmtId="177" fontId="3" fillId="0" borderId="64" xfId="0" applyNumberFormat="1" applyFont="1" applyBorder="1">
      <alignment vertical="center"/>
    </xf>
    <xf numFmtId="0" fontId="3" fillId="0" borderId="65" xfId="0" applyFont="1" applyBorder="1" applyAlignment="1">
      <alignment vertical="center" wrapText="1"/>
    </xf>
    <xf numFmtId="177" fontId="3" fillId="0" borderId="8" xfId="0" applyNumberFormat="1" applyFont="1" applyBorder="1">
      <alignment vertical="center"/>
    </xf>
    <xf numFmtId="0" fontId="3" fillId="0" borderId="9" xfId="0" applyFont="1" applyBorder="1" applyAlignment="1">
      <alignment vertical="center" wrapText="1"/>
    </xf>
    <xf numFmtId="0" fontId="4" fillId="2" borderId="54" xfId="0" applyFont="1" applyFill="1" applyBorder="1" applyAlignment="1">
      <alignment horizontal="center" vertical="center"/>
    </xf>
    <xf numFmtId="177" fontId="4" fillId="2" borderId="63" xfId="0" applyNumberFormat="1" applyFont="1" applyFill="1" applyBorder="1" applyAlignment="1">
      <alignment horizontal="center" vertical="center"/>
    </xf>
    <xf numFmtId="0" fontId="0" fillId="0" borderId="24" xfId="0" applyBorder="1" applyAlignment="1"/>
    <xf numFmtId="177" fontId="0" fillId="0" borderId="64" xfId="0" applyNumberFormat="1" applyBorder="1" applyAlignment="1"/>
    <xf numFmtId="0" fontId="0" fillId="0" borderId="65" xfId="0" applyBorder="1" applyAlignment="1">
      <alignment wrapText="1"/>
    </xf>
    <xf numFmtId="41" fontId="0" fillId="0" borderId="3" xfId="1" applyNumberFormat="1" applyFont="1" applyFill="1" applyBorder="1">
      <alignment vertical="center"/>
    </xf>
    <xf numFmtId="177" fontId="4" fillId="0" borderId="46" xfId="0" applyNumberFormat="1" applyFont="1" applyBorder="1">
      <alignment vertical="center"/>
    </xf>
    <xf numFmtId="0" fontId="4" fillId="0" borderId="46" xfId="0" applyFont="1" applyBorder="1" applyAlignment="1">
      <alignment vertical="center" wrapText="1"/>
    </xf>
    <xf numFmtId="41" fontId="4" fillId="0" borderId="47" xfId="0" applyNumberFormat="1" applyFont="1" applyBorder="1">
      <alignment vertical="center"/>
    </xf>
    <xf numFmtId="177" fontId="3" fillId="0" borderId="67" xfId="0" applyNumberFormat="1" applyFont="1" applyBorder="1">
      <alignment vertical="center"/>
    </xf>
    <xf numFmtId="0" fontId="3" fillId="0" borderId="3" xfId="0" applyFont="1" applyBorder="1" applyAlignment="1">
      <alignment vertical="center" wrapText="1"/>
    </xf>
    <xf numFmtId="41" fontId="0" fillId="0" borderId="5" xfId="0" applyNumberFormat="1" applyBorder="1">
      <alignment vertical="center"/>
    </xf>
    <xf numFmtId="41" fontId="4" fillId="0" borderId="74" xfId="1" applyNumberFormat="1" applyFont="1" applyBorder="1">
      <alignment vertical="center"/>
    </xf>
    <xf numFmtId="177" fontId="3" fillId="0" borderId="0" xfId="0" applyNumberFormat="1" applyFont="1">
      <alignment vertical="center"/>
    </xf>
    <xf numFmtId="0" fontId="3" fillId="0" borderId="0" xfId="0" applyFont="1" applyAlignment="1">
      <alignment vertical="center" wrapText="1"/>
    </xf>
    <xf numFmtId="41" fontId="3" fillId="0" borderId="0" xfId="1" applyNumberFormat="1" applyFont="1" applyBorder="1">
      <alignment vertical="center"/>
    </xf>
    <xf numFmtId="177" fontId="3" fillId="0" borderId="70" xfId="0" applyNumberFormat="1" applyFont="1" applyBorder="1">
      <alignment vertical="center"/>
    </xf>
    <xf numFmtId="0" fontId="3" fillId="0" borderId="71" xfId="0" applyFont="1" applyBorder="1" applyAlignment="1">
      <alignment vertical="center" wrapText="1"/>
    </xf>
    <xf numFmtId="0" fontId="4" fillId="2" borderId="45" xfId="0" applyFont="1" applyFill="1" applyBorder="1" applyAlignment="1">
      <alignment horizontal="center" vertical="center"/>
    </xf>
    <xf numFmtId="177" fontId="4" fillId="2" borderId="72" xfId="0" applyNumberFormat="1" applyFont="1" applyFill="1" applyBorder="1" applyAlignment="1">
      <alignment horizontal="center" vertical="center"/>
    </xf>
    <xf numFmtId="0" fontId="0" fillId="0" borderId="54" xfId="0" applyBorder="1">
      <alignment vertical="center"/>
    </xf>
    <xf numFmtId="41" fontId="0" fillId="0" borderId="9" xfId="1" applyNumberFormat="1" applyFont="1" applyFill="1" applyBorder="1">
      <alignment vertical="center"/>
    </xf>
    <xf numFmtId="41" fontId="4" fillId="0" borderId="69" xfId="1" applyNumberFormat="1" applyFont="1" applyBorder="1">
      <alignment vertical="center"/>
    </xf>
    <xf numFmtId="177" fontId="4" fillId="0" borderId="46" xfId="0" applyNumberFormat="1" applyFont="1" applyBorder="1" applyAlignment="1"/>
    <xf numFmtId="0" fontId="4" fillId="0" borderId="46" xfId="0" applyFont="1" applyBorder="1" applyAlignment="1">
      <alignment wrapText="1"/>
    </xf>
    <xf numFmtId="41" fontId="4" fillId="0" borderId="46" xfId="0" applyNumberFormat="1" applyFont="1" applyBorder="1" applyAlignment="1"/>
    <xf numFmtId="41" fontId="4" fillId="0" borderId="47" xfId="0" applyNumberFormat="1" applyFont="1" applyBorder="1" applyAlignment="1"/>
    <xf numFmtId="0" fontId="3" fillId="0" borderId="6" xfId="0" applyFont="1" applyBorder="1" applyAlignment="1">
      <alignment vertical="center" wrapText="1"/>
    </xf>
    <xf numFmtId="177" fontId="3" fillId="0" borderId="80" xfId="0" applyNumberFormat="1" applyFont="1" applyBorder="1">
      <alignment vertical="center"/>
    </xf>
    <xf numFmtId="41" fontId="4" fillId="0" borderId="74" xfId="1" applyNumberFormat="1" applyFont="1" applyFill="1" applyBorder="1">
      <alignment vertical="center"/>
    </xf>
    <xf numFmtId="0" fontId="20" fillId="0" borderId="0" xfId="0" applyFont="1">
      <alignment vertical="center"/>
    </xf>
    <xf numFmtId="0" fontId="16" fillId="0" borderId="45" xfId="0" applyFont="1" applyBorder="1" applyAlignment="1"/>
    <xf numFmtId="177" fontId="16" fillId="0" borderId="46" xfId="0" applyNumberFormat="1" applyFont="1" applyBorder="1" applyAlignment="1"/>
    <xf numFmtId="0" fontId="16" fillId="0" borderId="46" xfId="0" applyFont="1" applyBorder="1" applyAlignment="1">
      <alignment wrapText="1"/>
    </xf>
    <xf numFmtId="41" fontId="16" fillId="0" borderId="47" xfId="0" applyNumberFormat="1" applyFont="1" applyBorder="1" applyAlignment="1"/>
    <xf numFmtId="0" fontId="16" fillId="0" borderId="0" xfId="0" applyFont="1" applyAlignment="1">
      <alignment wrapText="1"/>
    </xf>
    <xf numFmtId="177" fontId="0" fillId="0" borderId="83" xfId="0" applyNumberFormat="1" applyBorder="1">
      <alignment vertical="center"/>
    </xf>
    <xf numFmtId="0" fontId="4" fillId="0" borderId="78" xfId="0" applyFont="1" applyBorder="1" applyAlignment="1">
      <alignment vertical="center" wrapText="1"/>
    </xf>
    <xf numFmtId="0" fontId="0" fillId="0" borderId="25" xfId="0" applyBorder="1">
      <alignment vertical="center"/>
    </xf>
    <xf numFmtId="0" fontId="0" fillId="0" borderId="28" xfId="0" applyBorder="1">
      <alignment vertical="center"/>
    </xf>
    <xf numFmtId="0" fontId="0" fillId="0" borderId="84" xfId="0" applyBorder="1">
      <alignment vertical="center"/>
    </xf>
    <xf numFmtId="0" fontId="0" fillId="0" borderId="42" xfId="0" applyBorder="1">
      <alignment vertical="center"/>
    </xf>
    <xf numFmtId="0" fontId="3" fillId="0" borderId="61" xfId="0" applyFont="1" applyBorder="1" applyAlignment="1">
      <alignment vertical="center" wrapText="1"/>
    </xf>
    <xf numFmtId="0" fontId="0" fillId="0" borderId="79" xfId="0" applyBorder="1">
      <alignment vertical="center"/>
    </xf>
    <xf numFmtId="177" fontId="3" fillId="0" borderId="81" xfId="0" applyNumberFormat="1" applyFont="1" applyBorder="1">
      <alignment vertical="center"/>
    </xf>
    <xf numFmtId="0" fontId="3" fillId="0" borderId="4" xfId="0" applyFont="1" applyBorder="1" applyAlignment="1">
      <alignment vertical="center" wrapText="1"/>
    </xf>
    <xf numFmtId="0" fontId="0" fillId="0" borderId="59" xfId="0" applyBorder="1">
      <alignment vertical="center"/>
    </xf>
    <xf numFmtId="41" fontId="0" fillId="0" borderId="62" xfId="1" applyNumberFormat="1" applyFont="1" applyBorder="1">
      <alignment vertical="center"/>
    </xf>
    <xf numFmtId="41" fontId="0" fillId="0" borderId="85" xfId="1" applyNumberFormat="1" applyFont="1" applyBorder="1">
      <alignment vertical="center"/>
    </xf>
    <xf numFmtId="0" fontId="4" fillId="2" borderId="62" xfId="0" applyFont="1" applyFill="1" applyBorder="1" applyAlignment="1">
      <alignment horizontal="center" vertical="center" wrapText="1"/>
    </xf>
    <xf numFmtId="41" fontId="0" fillId="0" borderId="87" xfId="1" applyNumberFormat="1" applyFont="1" applyBorder="1">
      <alignment vertical="center"/>
    </xf>
    <xf numFmtId="41" fontId="0" fillId="0" borderId="88" xfId="1" applyNumberFormat="1" applyFont="1" applyBorder="1">
      <alignment vertical="center"/>
    </xf>
    <xf numFmtId="0" fontId="24" fillId="0" borderId="65" xfId="0" applyFont="1" applyBorder="1" applyAlignment="1">
      <alignment wrapText="1"/>
    </xf>
    <xf numFmtId="0" fontId="24" fillId="0" borderId="3" xfId="0" applyFont="1" applyBorder="1" applyAlignment="1">
      <alignment wrapText="1"/>
    </xf>
    <xf numFmtId="0" fontId="3" fillId="0" borderId="64" xfId="0" applyFont="1" applyBorder="1">
      <alignment vertical="center"/>
    </xf>
    <xf numFmtId="0" fontId="3" fillId="0" borderId="8" xfId="0" applyFont="1" applyBorder="1">
      <alignment vertical="center"/>
    </xf>
    <xf numFmtId="41" fontId="0" fillId="0" borderId="88" xfId="1" applyNumberFormat="1" applyFont="1" applyBorder="1" applyAlignment="1">
      <alignment vertical="center"/>
    </xf>
    <xf numFmtId="41" fontId="28" fillId="4" borderId="88" xfId="1" applyNumberFormat="1" applyFont="1" applyFill="1" applyBorder="1" applyAlignment="1">
      <alignment vertical="center"/>
    </xf>
    <xf numFmtId="41" fontId="0" fillId="4" borderId="57" xfId="1" applyNumberFormat="1" applyFont="1" applyFill="1" applyBorder="1" applyAlignment="1">
      <alignment vertical="center"/>
    </xf>
    <xf numFmtId="0" fontId="0" fillId="0" borderId="26" xfId="0" applyBorder="1">
      <alignment vertical="center"/>
    </xf>
    <xf numFmtId="0" fontId="0" fillId="0" borderId="29" xfId="0" applyBorder="1">
      <alignment vertical="center"/>
    </xf>
    <xf numFmtId="0" fontId="0" fillId="0" borderId="6" xfId="0" applyBorder="1" applyAlignment="1"/>
    <xf numFmtId="0" fontId="0" fillId="0" borderId="3" xfId="0" applyBorder="1" applyAlignment="1"/>
    <xf numFmtId="0" fontId="0" fillId="0" borderId="9" xfId="0" applyBorder="1" applyAlignment="1"/>
    <xf numFmtId="0" fontId="0" fillId="0" borderId="51" xfId="0" applyBorder="1">
      <alignment vertical="center"/>
    </xf>
    <xf numFmtId="0" fontId="4" fillId="2" borderId="78" xfId="0" applyFont="1" applyFill="1" applyBorder="1" applyAlignment="1">
      <alignment horizontal="center" vertical="center" wrapText="1"/>
    </xf>
    <xf numFmtId="41" fontId="0" fillId="0" borderId="87" xfId="1" applyNumberFormat="1" applyFont="1" applyBorder="1" applyAlignment="1">
      <alignment vertical="center"/>
    </xf>
    <xf numFmtId="0" fontId="26" fillId="0" borderId="9" xfId="0" applyFont="1" applyBorder="1" applyAlignment="1">
      <alignment vertical="center" wrapText="1"/>
    </xf>
    <xf numFmtId="41" fontId="0" fillId="0" borderId="78" xfId="1" applyNumberFormat="1" applyFont="1" applyBorder="1" applyAlignment="1">
      <alignment vertical="center"/>
    </xf>
    <xf numFmtId="41" fontId="0" fillId="0" borderId="62" xfId="1" applyNumberFormat="1" applyFont="1" applyFill="1" applyBorder="1" applyAlignment="1">
      <alignment vertical="center"/>
    </xf>
    <xf numFmtId="41" fontId="0" fillId="0" borderId="88" xfId="1" applyNumberFormat="1" applyFont="1" applyFill="1" applyBorder="1" applyAlignment="1">
      <alignment vertical="center"/>
    </xf>
    <xf numFmtId="41" fontId="0" fillId="0" borderId="85" xfId="1" applyNumberFormat="1" applyFont="1" applyFill="1" applyBorder="1" applyAlignment="1">
      <alignment vertical="center"/>
    </xf>
    <xf numFmtId="41" fontId="0" fillId="0" borderId="87" xfId="1" applyNumberFormat="1" applyFont="1" applyFill="1" applyBorder="1" applyAlignment="1">
      <alignment vertical="center"/>
    </xf>
    <xf numFmtId="41" fontId="0" fillId="4" borderId="88" xfId="1" applyNumberFormat="1" applyFont="1" applyFill="1" applyBorder="1" applyAlignment="1">
      <alignment vertical="center"/>
    </xf>
    <xf numFmtId="41" fontId="0" fillId="4" borderId="62" xfId="1" applyNumberFormat="1" applyFont="1" applyFill="1" applyBorder="1" applyAlignment="1">
      <alignment vertical="center"/>
    </xf>
    <xf numFmtId="41" fontId="0" fillId="0" borderId="57" xfId="1" applyNumberFormat="1" applyFont="1" applyFill="1" applyBorder="1" applyAlignment="1">
      <alignment vertical="center"/>
    </xf>
    <xf numFmtId="41" fontId="3" fillId="0" borderId="78" xfId="0" applyNumberFormat="1" applyFont="1" applyBorder="1">
      <alignment vertical="center"/>
    </xf>
    <xf numFmtId="41" fontId="0" fillId="0" borderId="88" xfId="0" applyNumberFormat="1" applyBorder="1">
      <alignment vertical="center"/>
    </xf>
    <xf numFmtId="41" fontId="0" fillId="0" borderId="85" xfId="0" applyNumberFormat="1" applyBorder="1">
      <alignment vertical="center"/>
    </xf>
    <xf numFmtId="41" fontId="0" fillId="4" borderId="88" xfId="0" applyNumberFormat="1" applyFill="1" applyBorder="1">
      <alignment vertical="center"/>
    </xf>
    <xf numFmtId="41" fontId="0" fillId="0" borderId="87" xfId="1" applyNumberFormat="1" applyFont="1" applyFill="1" applyBorder="1" applyAlignment="1">
      <alignment horizontal="right" vertical="center"/>
    </xf>
    <xf numFmtId="41" fontId="0" fillId="4" borderId="85" xfId="1" applyNumberFormat="1" applyFont="1" applyFill="1" applyBorder="1" applyAlignment="1">
      <alignment vertical="center"/>
    </xf>
    <xf numFmtId="41" fontId="0" fillId="4" borderId="87" xfId="1" applyNumberFormat="1" applyFont="1" applyFill="1" applyBorder="1" applyAlignment="1">
      <alignment vertical="center"/>
    </xf>
    <xf numFmtId="41" fontId="0" fillId="0" borderId="90" xfId="1" applyNumberFormat="1" applyFont="1" applyFill="1" applyBorder="1" applyAlignment="1">
      <alignment vertical="center"/>
    </xf>
    <xf numFmtId="41" fontId="3" fillId="0" borderId="87" xfId="1" applyNumberFormat="1" applyFont="1" applyBorder="1" applyAlignment="1">
      <alignment vertical="center"/>
    </xf>
    <xf numFmtId="0" fontId="0" fillId="0" borderId="64" xfId="0" applyBorder="1" applyAlignment="1"/>
    <xf numFmtId="0" fontId="0" fillId="0" borderId="67" xfId="0" applyBorder="1" applyAlignment="1"/>
    <xf numFmtId="0" fontId="0" fillId="0" borderId="8" xfId="0" applyBorder="1" applyAlignment="1"/>
    <xf numFmtId="0" fontId="0" fillId="0" borderId="65" xfId="0" applyBorder="1" applyAlignment="1">
      <alignment horizontal="left" vertical="center" wrapText="1"/>
    </xf>
    <xf numFmtId="0" fontId="0" fillId="0" borderId="9" xfId="0" applyBorder="1" applyAlignment="1">
      <alignment horizontal="left" vertical="center" wrapText="1"/>
    </xf>
    <xf numFmtId="41" fontId="0" fillId="4" borderId="57" xfId="1" applyNumberFormat="1" applyFont="1" applyFill="1" applyBorder="1">
      <alignment vertical="center"/>
    </xf>
    <xf numFmtId="0" fontId="0" fillId="0" borderId="73" xfId="0" applyBorder="1" applyAlignment="1">
      <alignment horizontal="left" vertical="center" wrapText="1"/>
    </xf>
    <xf numFmtId="41" fontId="0" fillId="0" borderId="87" xfId="1" applyNumberFormat="1" applyFont="1" applyFill="1" applyBorder="1">
      <alignment vertical="center"/>
    </xf>
    <xf numFmtId="41" fontId="3" fillId="4" borderId="89" xfId="1" applyNumberFormat="1" applyFont="1" applyFill="1" applyBorder="1">
      <alignment vertical="center"/>
    </xf>
    <xf numFmtId="41" fontId="3" fillId="4" borderId="87" xfId="1" applyNumberFormat="1" applyFont="1" applyFill="1" applyBorder="1">
      <alignment vertical="center"/>
    </xf>
    <xf numFmtId="177" fontId="3" fillId="0" borderId="63" xfId="0" applyNumberFormat="1" applyFont="1" applyBorder="1">
      <alignment vertical="center"/>
    </xf>
    <xf numFmtId="41" fontId="3" fillId="4" borderId="62" xfId="1" applyNumberFormat="1" applyFont="1" applyFill="1" applyBorder="1">
      <alignment vertical="center"/>
    </xf>
    <xf numFmtId="41" fontId="3" fillId="4" borderId="87" xfId="0" applyNumberFormat="1" applyFont="1" applyFill="1" applyBorder="1">
      <alignment vertical="center"/>
    </xf>
    <xf numFmtId="41" fontId="3" fillId="4" borderId="90" xfId="0" applyNumberFormat="1" applyFont="1" applyFill="1" applyBorder="1">
      <alignment vertical="center"/>
    </xf>
    <xf numFmtId="41" fontId="3" fillId="4" borderId="88" xfId="0" applyNumberFormat="1" applyFont="1" applyFill="1" applyBorder="1">
      <alignment vertical="center"/>
    </xf>
    <xf numFmtId="41" fontId="0" fillId="0" borderId="89" xfId="1" applyNumberFormat="1" applyFont="1" applyFill="1" applyBorder="1">
      <alignment vertical="center"/>
    </xf>
    <xf numFmtId="41" fontId="0" fillId="4" borderId="62" xfId="1" applyNumberFormat="1" applyFont="1" applyFill="1" applyBorder="1">
      <alignment vertical="center"/>
    </xf>
    <xf numFmtId="41" fontId="0" fillId="4" borderId="85" xfId="1" applyNumberFormat="1" applyFont="1" applyFill="1" applyBorder="1">
      <alignment vertical="center"/>
    </xf>
    <xf numFmtId="41" fontId="0" fillId="7" borderId="65" xfId="1" applyNumberFormat="1" applyFont="1" applyFill="1" applyBorder="1">
      <alignment vertical="center"/>
    </xf>
    <xf numFmtId="41" fontId="0" fillId="7" borderId="3" xfId="1" applyNumberFormat="1" applyFont="1" applyFill="1" applyBorder="1">
      <alignment vertical="center"/>
    </xf>
    <xf numFmtId="177" fontId="0" fillId="0" borderId="91" xfId="0" applyNumberFormat="1" applyBorder="1">
      <alignment vertical="center"/>
    </xf>
    <xf numFmtId="0" fontId="4" fillId="0" borderId="65" xfId="0" applyFont="1" applyBorder="1" applyAlignment="1">
      <alignment horizontal="center" vertical="center" wrapText="1"/>
    </xf>
    <xf numFmtId="41" fontId="0" fillId="7" borderId="89" xfId="1" applyNumberFormat="1" applyFont="1" applyFill="1" applyBorder="1" applyAlignment="1">
      <alignment vertical="center"/>
    </xf>
    <xf numFmtId="0" fontId="0" fillId="0" borderId="47" xfId="0" applyBorder="1">
      <alignment vertical="center"/>
    </xf>
    <xf numFmtId="0" fontId="0" fillId="0" borderId="73" xfId="0" applyBorder="1" applyAlignment="1"/>
    <xf numFmtId="0" fontId="0" fillId="0" borderId="44" xfId="0" applyBorder="1">
      <alignment vertical="center"/>
    </xf>
    <xf numFmtId="0" fontId="0" fillId="0" borderId="48" xfId="0" applyBorder="1">
      <alignment vertical="center"/>
    </xf>
    <xf numFmtId="0" fontId="0" fillId="0" borderId="49" xfId="0" applyBorder="1">
      <alignment vertical="center"/>
    </xf>
    <xf numFmtId="0" fontId="0" fillId="0" borderId="82" xfId="0" applyBorder="1">
      <alignment vertical="center"/>
    </xf>
    <xf numFmtId="0" fontId="0" fillId="0" borderId="92" xfId="0" applyBorder="1">
      <alignment vertical="center"/>
    </xf>
    <xf numFmtId="0" fontId="0" fillId="0" borderId="93" xfId="0" applyBorder="1">
      <alignment vertical="center"/>
    </xf>
    <xf numFmtId="0" fontId="0" fillId="0" borderId="86" xfId="0" applyBorder="1">
      <alignment vertical="center"/>
    </xf>
    <xf numFmtId="0" fontId="0" fillId="0" borderId="50" xfId="0" applyBorder="1">
      <alignment vertical="center"/>
    </xf>
    <xf numFmtId="0" fontId="0" fillId="0" borderId="43" xfId="0" applyBorder="1">
      <alignment vertical="center"/>
    </xf>
    <xf numFmtId="0" fontId="0" fillId="0" borderId="22" xfId="0" applyBorder="1">
      <alignment vertical="center"/>
    </xf>
    <xf numFmtId="0" fontId="0" fillId="0" borderId="94" xfId="0" applyBorder="1">
      <alignment vertical="center"/>
    </xf>
    <xf numFmtId="3" fontId="0" fillId="0" borderId="27" xfId="0" applyNumberFormat="1" applyBorder="1">
      <alignment vertical="center"/>
    </xf>
    <xf numFmtId="38" fontId="0" fillId="0" borderId="51" xfId="9" applyNumberFormat="1" applyFont="1" applyBorder="1">
      <alignment vertical="center"/>
    </xf>
    <xf numFmtId="38" fontId="0" fillId="0" borderId="29" xfId="9" applyNumberFormat="1" applyFont="1" applyBorder="1">
      <alignment vertical="center"/>
    </xf>
    <xf numFmtId="177" fontId="0" fillId="0" borderId="95" xfId="0" applyNumberFormat="1" applyBorder="1">
      <alignment vertical="center"/>
    </xf>
    <xf numFmtId="41" fontId="0" fillId="7" borderId="87" xfId="1" applyNumberFormat="1" applyFont="1" applyFill="1" applyBorder="1" applyAlignment="1">
      <alignment vertical="center"/>
    </xf>
    <xf numFmtId="41" fontId="0" fillId="7" borderId="85" xfId="1" applyNumberFormat="1" applyFont="1" applyFill="1" applyBorder="1" applyAlignment="1">
      <alignment vertical="center"/>
    </xf>
    <xf numFmtId="41" fontId="0" fillId="4" borderId="89" xfId="1" applyNumberFormat="1" applyFont="1" applyFill="1" applyBorder="1" applyAlignment="1">
      <alignment vertical="center"/>
    </xf>
    <xf numFmtId="41" fontId="14" fillId="0" borderId="6" xfId="5" applyNumberFormat="1" applyFont="1" applyBorder="1">
      <alignment vertical="center"/>
    </xf>
    <xf numFmtId="41" fontId="14" fillId="0" borderId="20" xfId="5" applyNumberFormat="1" applyFont="1" applyBorder="1">
      <alignment vertical="center"/>
    </xf>
    <xf numFmtId="41" fontId="14" fillId="0" borderId="5" xfId="5" applyNumberFormat="1" applyFont="1" applyBorder="1">
      <alignment vertical="center"/>
    </xf>
    <xf numFmtId="0" fontId="0" fillId="0" borderId="3" xfId="0" applyBorder="1">
      <alignment vertical="center"/>
    </xf>
    <xf numFmtId="0" fontId="3" fillId="0" borderId="3" xfId="0" applyFont="1" applyBorder="1">
      <alignment vertical="center"/>
    </xf>
    <xf numFmtId="41" fontId="15" fillId="0" borderId="7" xfId="5" applyNumberFormat="1" applyFont="1" applyBorder="1" applyAlignment="1">
      <alignment horizontal="center" vertical="center"/>
    </xf>
    <xf numFmtId="41" fontId="14" fillId="0" borderId="21" xfId="5" applyNumberFormat="1" applyFont="1" applyBorder="1">
      <alignment vertical="center"/>
    </xf>
    <xf numFmtId="41" fontId="14" fillId="0" borderId="3" xfId="7" applyNumberFormat="1" applyFont="1" applyFill="1" applyBorder="1" applyAlignment="1">
      <alignment vertical="center" wrapText="1"/>
    </xf>
    <xf numFmtId="41" fontId="14" fillId="0" borderId="3" xfId="7" applyNumberFormat="1" applyFont="1" applyFill="1" applyBorder="1" applyAlignment="1">
      <alignment vertical="center"/>
    </xf>
    <xf numFmtId="41" fontId="14" fillId="0" borderId="3" xfId="7" applyNumberFormat="1" applyFont="1" applyFill="1" applyBorder="1">
      <alignment vertical="center"/>
    </xf>
    <xf numFmtId="41" fontId="14" fillId="0" borderId="0" xfId="7" applyNumberFormat="1" applyFont="1" applyFill="1" applyBorder="1" applyAlignment="1">
      <alignment vertical="center" wrapText="1"/>
    </xf>
    <xf numFmtId="41" fontId="14" fillId="8" borderId="3" xfId="7" applyNumberFormat="1" applyFont="1" applyFill="1" applyBorder="1" applyAlignment="1">
      <alignment vertical="center" wrapText="1"/>
    </xf>
    <xf numFmtId="41" fontId="14" fillId="8" borderId="20" xfId="7" applyNumberFormat="1" applyFont="1" applyFill="1" applyBorder="1">
      <alignment vertical="center"/>
    </xf>
    <xf numFmtId="0" fontId="0" fillId="9" borderId="42" xfId="0" applyFill="1" applyBorder="1">
      <alignment vertical="center"/>
    </xf>
    <xf numFmtId="0" fontId="0" fillId="9" borderId="46" xfId="0" applyFill="1" applyBorder="1">
      <alignment vertical="center"/>
    </xf>
    <xf numFmtId="42" fontId="0" fillId="9" borderId="42" xfId="0" applyNumberFormat="1" applyFill="1" applyBorder="1">
      <alignment vertical="center"/>
    </xf>
    <xf numFmtId="0" fontId="0" fillId="0" borderId="16" xfId="0" applyBorder="1">
      <alignment vertical="center"/>
    </xf>
    <xf numFmtId="0" fontId="0" fillId="0" borderId="23" xfId="0" applyBorder="1">
      <alignment vertical="center"/>
    </xf>
    <xf numFmtId="0" fontId="0" fillId="0" borderId="43" xfId="0" applyBorder="1" applyAlignment="1">
      <alignment vertical="center" wrapText="1"/>
    </xf>
    <xf numFmtId="0" fontId="0" fillId="0" borderId="46" xfId="0" applyBorder="1">
      <alignment vertical="center"/>
    </xf>
    <xf numFmtId="0" fontId="0" fillId="0" borderId="42" xfId="0" applyBorder="1" applyAlignment="1">
      <alignment vertical="center" wrapText="1"/>
    </xf>
    <xf numFmtId="41" fontId="4" fillId="0" borderId="42" xfId="0" applyNumberFormat="1" applyFont="1" applyBorder="1">
      <alignment vertical="center"/>
    </xf>
    <xf numFmtId="178" fontId="0" fillId="0" borderId="43" xfId="0" applyNumberFormat="1" applyBorder="1">
      <alignment vertical="center"/>
    </xf>
    <xf numFmtId="0" fontId="4" fillId="0" borderId="79" xfId="0" applyFont="1" applyBorder="1">
      <alignment vertical="center"/>
    </xf>
    <xf numFmtId="0" fontId="4" fillId="0" borderId="55" xfId="0" applyFont="1" applyBorder="1">
      <alignment vertical="center"/>
    </xf>
    <xf numFmtId="41" fontId="0" fillId="3" borderId="17" xfId="1" applyNumberFormat="1" applyFont="1" applyFill="1" applyBorder="1" applyAlignment="1">
      <alignment horizontal="right" vertical="center"/>
    </xf>
    <xf numFmtId="41" fontId="0" fillId="3" borderId="14" xfId="1" applyNumberFormat="1" applyFont="1" applyFill="1" applyBorder="1" applyAlignment="1">
      <alignment horizontal="right" vertical="center"/>
    </xf>
    <xf numFmtId="0" fontId="4" fillId="0" borderId="30" xfId="0" applyFont="1" applyBorder="1">
      <alignment vertical="center"/>
    </xf>
    <xf numFmtId="176" fontId="14" fillId="0" borderId="0" xfId="5" applyNumberFormat="1" applyFont="1">
      <alignment vertical="center"/>
    </xf>
    <xf numFmtId="41" fontId="14" fillId="0" borderId="0" xfId="7" applyNumberFormat="1" applyFont="1" applyFill="1" applyBorder="1">
      <alignment vertical="center"/>
    </xf>
    <xf numFmtId="41" fontId="3" fillId="0" borderId="0" xfId="5" applyNumberFormat="1" applyFont="1">
      <alignment vertical="center"/>
    </xf>
    <xf numFmtId="0" fontId="3" fillId="0" borderId="0" xfId="0" applyFont="1" applyAlignment="1">
      <alignment vertical="top"/>
    </xf>
    <xf numFmtId="41" fontId="3" fillId="0" borderId="3" xfId="5" applyNumberFormat="1" applyFont="1" applyBorder="1">
      <alignment vertical="center"/>
    </xf>
    <xf numFmtId="41" fontId="4" fillId="0" borderId="0" xfId="5" applyNumberFormat="1" applyFont="1">
      <alignment vertical="center"/>
    </xf>
    <xf numFmtId="178" fontId="0" fillId="0" borderId="94" xfId="0" applyNumberFormat="1" applyBorder="1">
      <alignment vertical="center"/>
    </xf>
    <xf numFmtId="38" fontId="0" fillId="0" borderId="43" xfId="9" applyNumberFormat="1" applyFont="1" applyBorder="1">
      <alignment vertical="center"/>
    </xf>
    <xf numFmtId="38" fontId="0" fillId="0" borderId="28" xfId="9" applyNumberFormat="1" applyFont="1" applyBorder="1">
      <alignment vertical="center"/>
    </xf>
    <xf numFmtId="38" fontId="0" fillId="0" borderId="16" xfId="9" applyNumberFormat="1" applyFont="1" applyBorder="1">
      <alignment vertical="center"/>
    </xf>
    <xf numFmtId="38" fontId="0" fillId="0" borderId="42" xfId="9" applyNumberFormat="1" applyFont="1" applyBorder="1">
      <alignment vertical="center"/>
    </xf>
    <xf numFmtId="38" fontId="0" fillId="0" borderId="45" xfId="9" applyNumberFormat="1" applyFont="1" applyBorder="1">
      <alignment vertical="center"/>
    </xf>
    <xf numFmtId="38" fontId="4" fillId="0" borderId="42" xfId="9" applyNumberFormat="1" applyFont="1" applyBorder="1">
      <alignment vertical="center"/>
    </xf>
    <xf numFmtId="177" fontId="4" fillId="0" borderId="53" xfId="0" applyNumberFormat="1" applyFont="1" applyBorder="1" applyAlignment="1"/>
    <xf numFmtId="0" fontId="4" fillId="0" borderId="53" xfId="0" applyFont="1" applyBorder="1" applyAlignment="1">
      <alignment wrapText="1"/>
    </xf>
    <xf numFmtId="0" fontId="4" fillId="0" borderId="42" xfId="0" applyFont="1" applyBorder="1" applyAlignment="1"/>
    <xf numFmtId="41" fontId="28" fillId="4" borderId="87" xfId="1" applyNumberFormat="1" applyFont="1" applyFill="1" applyBorder="1" applyAlignment="1">
      <alignment vertical="center"/>
    </xf>
    <xf numFmtId="41" fontId="0" fillId="4" borderId="65" xfId="1" applyNumberFormat="1" applyFont="1" applyFill="1" applyBorder="1" applyAlignment="1">
      <alignment vertical="center"/>
    </xf>
    <xf numFmtId="41" fontId="0" fillId="4" borderId="3" xfId="1" applyNumberFormat="1" applyFont="1" applyFill="1" applyBorder="1" applyAlignment="1">
      <alignment vertical="center"/>
    </xf>
    <xf numFmtId="41" fontId="0" fillId="10" borderId="85" xfId="1" applyNumberFormat="1" applyFont="1" applyFill="1" applyBorder="1" applyAlignment="1">
      <alignment vertical="center"/>
    </xf>
    <xf numFmtId="41" fontId="0" fillId="7" borderId="88" xfId="1" applyNumberFormat="1" applyFont="1" applyFill="1" applyBorder="1" applyAlignment="1">
      <alignment vertical="center"/>
    </xf>
    <xf numFmtId="41" fontId="3" fillId="4" borderId="88" xfId="1" applyNumberFormat="1" applyFont="1" applyFill="1" applyBorder="1">
      <alignment vertical="center"/>
    </xf>
    <xf numFmtId="0" fontId="3" fillId="0" borderId="88" xfId="0" applyFont="1" applyBorder="1" applyAlignment="1">
      <alignment vertical="center" wrapText="1"/>
    </xf>
    <xf numFmtId="177" fontId="3" fillId="0" borderId="76" xfId="0" applyNumberFormat="1" applyFont="1" applyBorder="1">
      <alignment vertical="center"/>
    </xf>
    <xf numFmtId="0" fontId="3" fillId="0" borderId="5" xfId="0" applyFont="1" applyBorder="1" applyAlignment="1">
      <alignment vertical="center" wrapText="1"/>
    </xf>
    <xf numFmtId="0" fontId="3" fillId="0" borderId="57" xfId="0" applyFont="1" applyBorder="1" applyAlignment="1">
      <alignment vertical="center" wrapText="1"/>
    </xf>
    <xf numFmtId="41" fontId="3" fillId="7" borderId="89" xfId="1" applyNumberFormat="1" applyFont="1" applyFill="1" applyBorder="1">
      <alignment vertical="center"/>
    </xf>
    <xf numFmtId="41" fontId="0" fillId="4" borderId="87" xfId="0" applyNumberFormat="1" applyFill="1" applyBorder="1" applyAlignment="1"/>
    <xf numFmtId="41" fontId="0" fillId="10" borderId="57" xfId="1" applyNumberFormat="1" applyFont="1" applyFill="1" applyBorder="1" applyAlignment="1">
      <alignment vertical="center"/>
    </xf>
    <xf numFmtId="177" fontId="0" fillId="0" borderId="2" xfId="0" applyNumberFormat="1" applyBorder="1">
      <alignment vertical="center"/>
    </xf>
    <xf numFmtId="0" fontId="4" fillId="0" borderId="68" xfId="0" applyFont="1" applyBorder="1">
      <alignment vertical="center"/>
    </xf>
    <xf numFmtId="41" fontId="0" fillId="10" borderId="3" xfId="1" applyNumberFormat="1" applyFont="1" applyFill="1" applyBorder="1" applyAlignment="1">
      <alignment vertical="center"/>
    </xf>
    <xf numFmtId="41" fontId="0" fillId="10" borderId="88" xfId="1" applyNumberFormat="1" applyFont="1" applyFill="1" applyBorder="1" applyAlignment="1">
      <alignment vertical="center"/>
    </xf>
    <xf numFmtId="41" fontId="0" fillId="4" borderId="74" xfId="1" applyNumberFormat="1" applyFont="1" applyFill="1" applyBorder="1" applyAlignment="1">
      <alignment vertical="center"/>
    </xf>
    <xf numFmtId="41" fontId="0" fillId="7" borderId="90" xfId="1" applyNumberFormat="1" applyFont="1" applyFill="1" applyBorder="1" applyAlignment="1">
      <alignment vertical="center"/>
    </xf>
    <xf numFmtId="0" fontId="4" fillId="0" borderId="42" xfId="0" applyFont="1" applyBorder="1">
      <alignment vertical="center"/>
    </xf>
    <xf numFmtId="41" fontId="0" fillId="7" borderId="87" xfId="0" applyNumberFormat="1" applyFill="1" applyBorder="1">
      <alignment vertical="center"/>
    </xf>
    <xf numFmtId="41" fontId="0" fillId="7" borderId="88" xfId="0" applyNumberFormat="1" applyFill="1" applyBorder="1">
      <alignment vertical="center"/>
    </xf>
    <xf numFmtId="38" fontId="0" fillId="0" borderId="3" xfId="0" applyNumberFormat="1" applyBorder="1">
      <alignment vertical="center"/>
    </xf>
    <xf numFmtId="38" fontId="3" fillId="0" borderId="3" xfId="5" applyNumberFormat="1" applyFont="1" applyBorder="1">
      <alignment vertical="center"/>
    </xf>
    <xf numFmtId="41" fontId="3" fillId="0" borderId="14" xfId="5" applyNumberFormat="1" applyFont="1" applyBorder="1">
      <alignment vertical="center"/>
    </xf>
    <xf numFmtId="177" fontId="0" fillId="0" borderId="96" xfId="0" applyNumberFormat="1" applyBorder="1">
      <alignment vertical="center"/>
    </xf>
    <xf numFmtId="0" fontId="26" fillId="0" borderId="5" xfId="0" applyFont="1" applyBorder="1" applyAlignment="1">
      <alignment vertical="center" wrapText="1"/>
    </xf>
    <xf numFmtId="0" fontId="26" fillId="0" borderId="3" xfId="0" applyFont="1" applyBorder="1" applyAlignment="1">
      <alignment vertical="center" wrapText="1"/>
    </xf>
    <xf numFmtId="177" fontId="3" fillId="0" borderId="91" xfId="0" applyNumberFormat="1" applyFont="1" applyBorder="1">
      <alignment vertical="center"/>
    </xf>
    <xf numFmtId="41" fontId="0" fillId="7" borderId="89" xfId="1" applyNumberFormat="1" applyFont="1" applyFill="1" applyBorder="1">
      <alignment vertical="center"/>
    </xf>
    <xf numFmtId="41" fontId="0" fillId="7" borderId="57" xfId="1" applyNumberFormat="1" applyFont="1" applyFill="1" applyBorder="1">
      <alignment vertical="center"/>
    </xf>
    <xf numFmtId="177" fontId="0" fillId="0" borderId="97" xfId="0" applyNumberFormat="1" applyBorder="1">
      <alignment vertical="center"/>
    </xf>
    <xf numFmtId="41" fontId="0" fillId="7" borderId="78" xfId="1" applyNumberFormat="1" applyFont="1" applyFill="1" applyBorder="1" applyAlignment="1">
      <alignment vertical="center"/>
    </xf>
    <xf numFmtId="41" fontId="3" fillId="0" borderId="62" xfId="0" applyNumberFormat="1" applyFont="1" applyBorder="1">
      <alignment vertical="center"/>
    </xf>
    <xf numFmtId="41" fontId="3" fillId="0" borderId="89" xfId="0" applyNumberFormat="1" applyFont="1" applyBorder="1">
      <alignment vertical="center"/>
    </xf>
    <xf numFmtId="41" fontId="3" fillId="0" borderId="3" xfId="0" applyNumberFormat="1" applyFont="1" applyBorder="1">
      <alignment vertical="center"/>
    </xf>
    <xf numFmtId="41" fontId="3" fillId="4" borderId="57" xfId="1" applyNumberFormat="1" applyFont="1" applyFill="1" applyBorder="1">
      <alignment vertical="center"/>
    </xf>
    <xf numFmtId="41" fontId="0" fillId="7" borderId="87" xfId="1" applyNumberFormat="1" applyFont="1" applyFill="1" applyBorder="1">
      <alignment vertical="center"/>
    </xf>
    <xf numFmtId="41" fontId="0" fillId="7" borderId="88" xfId="1" applyNumberFormat="1" applyFont="1" applyFill="1" applyBorder="1">
      <alignment vertical="center"/>
    </xf>
    <xf numFmtId="41" fontId="0" fillId="7" borderId="85" xfId="1" applyNumberFormat="1" applyFont="1" applyFill="1" applyBorder="1">
      <alignment vertical="center"/>
    </xf>
    <xf numFmtId="41" fontId="3" fillId="7" borderId="88" xfId="0" applyNumberFormat="1" applyFont="1" applyFill="1" applyBorder="1">
      <alignment vertical="center"/>
    </xf>
    <xf numFmtId="41" fontId="3" fillId="7" borderId="88" xfId="1" applyNumberFormat="1" applyFont="1" applyFill="1" applyBorder="1">
      <alignment vertical="center"/>
    </xf>
    <xf numFmtId="177" fontId="3" fillId="0" borderId="95" xfId="0" applyNumberFormat="1" applyFont="1" applyBorder="1">
      <alignment vertical="center"/>
    </xf>
    <xf numFmtId="41" fontId="3" fillId="7" borderId="58" xfId="1" applyNumberFormat="1" applyFont="1" applyFill="1" applyBorder="1">
      <alignment vertical="center"/>
    </xf>
    <xf numFmtId="41" fontId="0" fillId="0" borderId="18" xfId="1" applyNumberFormat="1" applyFont="1" applyBorder="1" applyAlignment="1">
      <alignment horizontal="right" vertical="center"/>
    </xf>
    <xf numFmtId="41" fontId="0" fillId="0" borderId="41" xfId="1" applyNumberFormat="1" applyFont="1" applyBorder="1" applyAlignment="1">
      <alignment horizontal="right" vertical="center"/>
    </xf>
    <xf numFmtId="41" fontId="4" fillId="0" borderId="78" xfId="1" applyNumberFormat="1" applyFont="1" applyBorder="1" applyAlignment="1">
      <alignment vertical="center"/>
    </xf>
    <xf numFmtId="41" fontId="4" fillId="0" borderId="58" xfId="1" applyNumberFormat="1" applyFont="1" applyBorder="1" applyAlignment="1">
      <alignment vertical="center"/>
    </xf>
    <xf numFmtId="41" fontId="4" fillId="0" borderId="58" xfId="0" applyNumberFormat="1" applyFont="1" applyBorder="1">
      <alignment vertical="center"/>
    </xf>
    <xf numFmtId="41" fontId="0" fillId="3" borderId="13" xfId="1" applyNumberFormat="1" applyFont="1" applyFill="1" applyBorder="1" applyAlignment="1">
      <alignment horizontal="right" vertical="center"/>
    </xf>
    <xf numFmtId="41" fontId="14" fillId="3" borderId="3" xfId="5" applyNumberFormat="1" applyFont="1" applyFill="1" applyBorder="1">
      <alignment vertical="center"/>
    </xf>
    <xf numFmtId="177" fontId="0" fillId="0" borderId="45" xfId="0" applyNumberFormat="1" applyBorder="1">
      <alignment vertical="center"/>
    </xf>
    <xf numFmtId="41" fontId="4" fillId="0" borderId="73" xfId="1" applyNumberFormat="1" applyFont="1" applyBorder="1" applyAlignment="1">
      <alignment vertical="center"/>
    </xf>
    <xf numFmtId="0" fontId="4" fillId="0" borderId="58" xfId="0" applyFont="1" applyBorder="1" applyAlignment="1">
      <alignment wrapText="1"/>
    </xf>
    <xf numFmtId="0" fontId="4" fillId="0" borderId="45" xfId="0" applyFont="1" applyBorder="1" applyAlignment="1">
      <alignment wrapText="1"/>
    </xf>
    <xf numFmtId="0" fontId="0" fillId="0" borderId="78" xfId="0" applyBorder="1" applyAlignment="1">
      <alignment vertical="center" wrapText="1"/>
    </xf>
    <xf numFmtId="0" fontId="4" fillId="0" borderId="58" xfId="0" applyFont="1" applyBorder="1" applyAlignment="1">
      <alignment vertical="center" wrapText="1"/>
    </xf>
    <xf numFmtId="0" fontId="3" fillId="0" borderId="67" xfId="0" applyFont="1" applyBorder="1">
      <alignment vertical="center"/>
    </xf>
    <xf numFmtId="0" fontId="4" fillId="0" borderId="78" xfId="0" applyFont="1" applyBorder="1" applyAlignment="1">
      <alignment wrapText="1"/>
    </xf>
    <xf numFmtId="0" fontId="0" fillId="0" borderId="58" xfId="0" applyBorder="1" applyAlignment="1">
      <alignment vertical="center" wrapText="1"/>
    </xf>
    <xf numFmtId="0" fontId="4" fillId="0" borderId="75" xfId="0" applyFont="1" applyBorder="1" applyAlignment="1">
      <alignment vertical="center" wrapText="1"/>
    </xf>
    <xf numFmtId="0" fontId="4" fillId="0" borderId="75" xfId="0" applyFont="1" applyBorder="1" applyAlignment="1">
      <alignment wrapText="1"/>
    </xf>
    <xf numFmtId="41" fontId="1" fillId="0" borderId="29" xfId="7" applyNumberFormat="1" applyFont="1" applyBorder="1">
      <alignment vertical="center"/>
    </xf>
    <xf numFmtId="41" fontId="0" fillId="0" borderId="28" xfId="1" applyNumberFormat="1" applyFont="1" applyBorder="1">
      <alignment vertical="center"/>
    </xf>
    <xf numFmtId="41" fontId="0" fillId="0" borderId="31" xfId="1" applyNumberFormat="1" applyFont="1" applyBorder="1">
      <alignment vertical="center"/>
    </xf>
    <xf numFmtId="41" fontId="22" fillId="0" borderId="24" xfId="0" applyNumberFormat="1" applyFont="1" applyBorder="1">
      <alignment vertical="center"/>
    </xf>
    <xf numFmtId="41" fontId="22" fillId="0" borderId="27" xfId="0" applyNumberFormat="1" applyFont="1" applyBorder="1">
      <alignment vertical="center"/>
    </xf>
    <xf numFmtId="41" fontId="19" fillId="0" borderId="51" xfId="0" applyNumberFormat="1" applyFont="1" applyBorder="1">
      <alignment vertical="center"/>
    </xf>
    <xf numFmtId="41" fontId="1" fillId="0" borderId="25" xfId="7" applyNumberFormat="1" applyFont="1" applyBorder="1" applyAlignment="1">
      <alignment horizontal="right" vertical="center"/>
    </xf>
    <xf numFmtId="41" fontId="1" fillId="0" borderId="43" xfId="7" applyNumberFormat="1" applyFont="1" applyBorder="1" applyAlignment="1">
      <alignment horizontal="right" vertical="center"/>
    </xf>
    <xf numFmtId="38" fontId="18" fillId="0" borderId="0" xfId="0" applyNumberFormat="1" applyFont="1" applyAlignment="1">
      <alignment horizontal="left" vertical="center"/>
    </xf>
    <xf numFmtId="38" fontId="18" fillId="0" borderId="52" xfId="0" applyNumberFormat="1" applyFont="1" applyBorder="1" applyAlignment="1">
      <alignment horizontal="left" vertical="center"/>
    </xf>
    <xf numFmtId="41" fontId="19" fillId="0" borderId="52" xfId="0" applyNumberFormat="1" applyFont="1" applyBorder="1">
      <alignment vertical="center"/>
    </xf>
    <xf numFmtId="38" fontId="12" fillId="0" borderId="34" xfId="3" applyNumberFormat="1" applyFont="1" applyBorder="1">
      <alignment vertical="center"/>
    </xf>
    <xf numFmtId="41" fontId="22" fillId="0" borderId="33" xfId="0" applyNumberFormat="1" applyFont="1" applyBorder="1">
      <alignment vertical="center"/>
    </xf>
    <xf numFmtId="41" fontId="22" fillId="0" borderId="34" xfId="0" applyNumberFormat="1" applyFont="1" applyBorder="1">
      <alignment vertical="center"/>
    </xf>
    <xf numFmtId="41" fontId="19" fillId="0" borderId="35" xfId="0" applyNumberFormat="1" applyFont="1" applyBorder="1">
      <alignment vertical="center"/>
    </xf>
    <xf numFmtId="38" fontId="12" fillId="0" borderId="16" xfId="3" applyNumberFormat="1" applyFont="1" applyBorder="1">
      <alignment vertical="center"/>
    </xf>
    <xf numFmtId="41" fontId="22" fillId="0" borderId="55" xfId="0" applyNumberFormat="1" applyFont="1" applyBorder="1">
      <alignment vertical="center"/>
    </xf>
    <xf numFmtId="41" fontId="1" fillId="0" borderId="16" xfId="7" applyNumberFormat="1" applyFont="1" applyBorder="1" applyAlignment="1">
      <alignment horizontal="right" vertical="center"/>
    </xf>
    <xf numFmtId="0" fontId="0" fillId="0" borderId="21" xfId="0" applyBorder="1">
      <alignment vertical="center"/>
    </xf>
    <xf numFmtId="41" fontId="3" fillId="0" borderId="5" xfId="5" applyNumberFormat="1" applyFont="1" applyBorder="1">
      <alignment vertical="center"/>
    </xf>
    <xf numFmtId="38" fontId="3" fillId="0" borderId="5" xfId="5" applyNumberFormat="1" applyFont="1" applyBorder="1">
      <alignment vertical="center"/>
    </xf>
    <xf numFmtId="41" fontId="3" fillId="0" borderId="21" xfId="5" applyNumberFormat="1" applyFont="1" applyBorder="1">
      <alignment vertical="center"/>
    </xf>
    <xf numFmtId="38" fontId="3" fillId="0" borderId="21" xfId="5" applyNumberFormat="1" applyFont="1" applyBorder="1">
      <alignment vertical="center"/>
    </xf>
    <xf numFmtId="41" fontId="0" fillId="7" borderId="3" xfId="1" applyNumberFormat="1" applyFont="1" applyFill="1" applyBorder="1" applyAlignment="1">
      <alignment vertical="center"/>
    </xf>
    <xf numFmtId="41" fontId="0" fillId="7" borderId="9" xfId="1" applyNumberFormat="1" applyFont="1" applyFill="1" applyBorder="1" applyAlignment="1">
      <alignment vertical="center"/>
    </xf>
    <xf numFmtId="177" fontId="0" fillId="0" borderId="98" xfId="0" applyNumberFormat="1" applyBorder="1">
      <alignment vertical="center"/>
    </xf>
    <xf numFmtId="177" fontId="0" fillId="0" borderId="99" xfId="0" applyNumberFormat="1" applyBorder="1">
      <alignment vertical="center"/>
    </xf>
    <xf numFmtId="0" fontId="0" fillId="0" borderId="45" xfId="0" applyBorder="1" applyAlignment="1"/>
    <xf numFmtId="177" fontId="4" fillId="0" borderId="45" xfId="0" applyNumberFormat="1" applyFont="1" applyBorder="1" applyAlignment="1"/>
    <xf numFmtId="38" fontId="18" fillId="0" borderId="79" xfId="0" applyNumberFormat="1" applyFont="1" applyBorder="1">
      <alignment vertical="center"/>
    </xf>
    <xf numFmtId="38" fontId="18" fillId="0" borderId="0" xfId="0" applyNumberFormat="1" applyFont="1">
      <alignment vertical="center"/>
    </xf>
    <xf numFmtId="38" fontId="19" fillId="0" borderId="52" xfId="0" applyNumberFormat="1" applyFont="1" applyBorder="1">
      <alignment vertical="center"/>
    </xf>
    <xf numFmtId="38" fontId="12" fillId="0" borderId="79" xfId="0" applyNumberFormat="1" applyFont="1" applyBorder="1">
      <alignment vertical="center"/>
    </xf>
    <xf numFmtId="179" fontId="0" fillId="0" borderId="0" xfId="0" applyNumberFormat="1">
      <alignment vertical="center"/>
    </xf>
    <xf numFmtId="179" fontId="4" fillId="2" borderId="49" xfId="0" applyNumberFormat="1" applyFont="1" applyFill="1" applyBorder="1" applyAlignment="1">
      <alignment horizontal="center" vertical="center" wrapText="1"/>
    </xf>
    <xf numFmtId="179" fontId="24" fillId="0" borderId="26" xfId="0" applyNumberFormat="1" applyFont="1" applyBorder="1" applyAlignment="1">
      <alignment wrapText="1"/>
    </xf>
    <xf numFmtId="179" fontId="24" fillId="0" borderId="29" xfId="0" applyNumberFormat="1" applyFont="1" applyBorder="1" applyAlignment="1">
      <alignment wrapText="1"/>
    </xf>
    <xf numFmtId="179" fontId="0" fillId="0" borderId="51" xfId="0" applyNumberFormat="1" applyBorder="1" applyAlignment="1">
      <alignment vertical="center" wrapText="1"/>
    </xf>
    <xf numFmtId="179" fontId="0" fillId="0" borderId="35" xfId="0" applyNumberFormat="1" applyBorder="1" applyAlignment="1">
      <alignment vertical="center" wrapText="1"/>
    </xf>
    <xf numFmtId="179" fontId="4" fillId="0" borderId="35" xfId="0" applyNumberFormat="1" applyFont="1" applyBorder="1" applyAlignment="1">
      <alignment wrapText="1"/>
    </xf>
    <xf numFmtId="179" fontId="0" fillId="0" borderId="49" xfId="0" applyNumberFormat="1" applyBorder="1" applyAlignment="1">
      <alignment vertical="center" wrapText="1"/>
    </xf>
    <xf numFmtId="179" fontId="0" fillId="0" borderId="86" xfId="0" applyNumberFormat="1" applyBorder="1" applyAlignment="1">
      <alignment vertical="center" wrapText="1"/>
    </xf>
    <xf numFmtId="179" fontId="0" fillId="0" borderId="66" xfId="0" applyNumberFormat="1" applyBorder="1" applyAlignment="1">
      <alignment vertical="center" wrapText="1"/>
    </xf>
    <xf numFmtId="179" fontId="0" fillId="0" borderId="10" xfId="0" applyNumberFormat="1" applyBorder="1" applyAlignment="1">
      <alignment vertical="center" wrapText="1"/>
    </xf>
    <xf numFmtId="179" fontId="0" fillId="0" borderId="11" xfId="0" applyNumberFormat="1" applyBorder="1" applyAlignment="1">
      <alignment vertical="center" wrapText="1"/>
    </xf>
    <xf numFmtId="179" fontId="4" fillId="0" borderId="47" xfId="0" applyNumberFormat="1" applyFont="1" applyBorder="1" applyAlignment="1">
      <alignment wrapText="1"/>
    </xf>
    <xf numFmtId="179" fontId="4" fillId="0" borderId="0" xfId="0" applyNumberFormat="1" applyFont="1" applyAlignment="1">
      <alignment wrapText="1"/>
    </xf>
    <xf numFmtId="179" fontId="4" fillId="2" borderId="47" xfId="0" applyNumberFormat="1" applyFont="1" applyFill="1" applyBorder="1" applyAlignment="1">
      <alignment horizontal="center" vertical="center" wrapText="1"/>
    </xf>
    <xf numFmtId="179" fontId="4" fillId="0" borderId="66" xfId="0" applyNumberFormat="1" applyFont="1" applyBorder="1" applyAlignment="1">
      <alignment horizontal="center" vertical="center" wrapText="1"/>
    </xf>
    <xf numFmtId="179" fontId="0" fillId="0" borderId="51" xfId="0" applyNumberFormat="1" applyBorder="1">
      <alignment vertical="center"/>
    </xf>
    <xf numFmtId="179" fontId="0" fillId="0" borderId="29" xfId="0" applyNumberFormat="1" applyBorder="1">
      <alignment vertical="center"/>
    </xf>
    <xf numFmtId="179" fontId="0" fillId="0" borderId="47" xfId="0" applyNumberFormat="1" applyBorder="1">
      <alignment vertical="center"/>
    </xf>
    <xf numFmtId="179" fontId="0" fillId="0" borderId="47" xfId="0" applyNumberFormat="1" applyBorder="1" applyAlignment="1">
      <alignment vertical="center" wrapText="1"/>
    </xf>
    <xf numFmtId="179" fontId="0" fillId="0" borderId="26" xfId="0" applyNumberFormat="1" applyBorder="1" applyAlignment="1">
      <alignment vertical="center" wrapText="1"/>
    </xf>
    <xf numFmtId="179" fontId="0" fillId="0" borderId="29" xfId="0" applyNumberFormat="1" applyBorder="1" applyAlignment="1">
      <alignment vertical="center" wrapText="1"/>
    </xf>
    <xf numFmtId="179" fontId="26" fillId="0" borderId="52" xfId="0" applyNumberFormat="1" applyFont="1" applyBorder="1" applyAlignment="1">
      <alignment vertical="center" wrapText="1"/>
    </xf>
    <xf numFmtId="179" fontId="4" fillId="0" borderId="47" xfId="0" applyNumberFormat="1" applyFont="1" applyBorder="1" applyAlignment="1">
      <alignment vertical="center" wrapText="1"/>
    </xf>
    <xf numFmtId="179" fontId="4" fillId="0" borderId="35" xfId="0" applyNumberFormat="1" applyFont="1" applyBorder="1" applyAlignment="1">
      <alignment vertical="center" wrapText="1"/>
    </xf>
    <xf numFmtId="179" fontId="0" fillId="0" borderId="0" xfId="0" applyNumberFormat="1" applyAlignment="1">
      <alignment vertical="center" wrapText="1"/>
    </xf>
    <xf numFmtId="179" fontId="26" fillId="0" borderId="29" xfId="0" applyNumberFormat="1" applyFont="1" applyBorder="1" applyAlignment="1">
      <alignment vertical="center" wrapText="1"/>
    </xf>
    <xf numFmtId="179" fontId="26" fillId="0" borderId="86" xfId="0" applyNumberFormat="1" applyFont="1" applyBorder="1" applyAlignment="1">
      <alignment vertical="center" wrapText="1"/>
    </xf>
    <xf numFmtId="179" fontId="0" fillId="0" borderId="69" xfId="0" applyNumberFormat="1" applyBorder="1" applyAlignment="1">
      <alignment vertical="center" wrapText="1"/>
    </xf>
    <xf numFmtId="179" fontId="0" fillId="0" borderId="56" xfId="0" applyNumberFormat="1" applyBorder="1" applyAlignment="1">
      <alignment vertical="center" wrapText="1"/>
    </xf>
    <xf numFmtId="179" fontId="0" fillId="0" borderId="52" xfId="0" applyNumberFormat="1" applyBorder="1" applyAlignment="1">
      <alignment vertical="center" wrapText="1"/>
    </xf>
    <xf numFmtId="179" fontId="0" fillId="0" borderId="51" xfId="0" applyNumberFormat="1" applyBorder="1" applyAlignment="1">
      <alignment horizontal="right" vertical="center" wrapText="1"/>
    </xf>
    <xf numFmtId="179" fontId="0" fillId="0" borderId="74" xfId="0" applyNumberFormat="1" applyBorder="1" applyAlignment="1">
      <alignment vertical="center" wrapText="1"/>
    </xf>
    <xf numFmtId="179" fontId="0" fillId="3" borderId="0" xfId="0" applyNumberFormat="1" applyFill="1">
      <alignment vertical="center"/>
    </xf>
    <xf numFmtId="179" fontId="3" fillId="0" borderId="56" xfId="0" applyNumberFormat="1" applyFont="1" applyBorder="1" applyAlignment="1">
      <alignment vertical="center" wrapText="1"/>
    </xf>
    <xf numFmtId="179" fontId="3" fillId="0" borderId="86" xfId="0" applyNumberFormat="1" applyFont="1" applyBorder="1" applyAlignment="1">
      <alignment vertical="center" wrapText="1"/>
    </xf>
    <xf numFmtId="179" fontId="3" fillId="0" borderId="47" xfId="0" applyNumberFormat="1" applyFont="1" applyBorder="1" applyAlignment="1">
      <alignment vertical="center" wrapText="1"/>
    </xf>
    <xf numFmtId="179" fontId="4" fillId="2" borderId="11" xfId="0" applyNumberFormat="1" applyFont="1" applyFill="1" applyBorder="1" applyAlignment="1">
      <alignment horizontal="center" vertical="center" wrapText="1"/>
    </xf>
    <xf numFmtId="179" fontId="4" fillId="0" borderId="74" xfId="0" applyNumberFormat="1" applyFont="1" applyBorder="1" applyAlignment="1">
      <alignment vertical="center" wrapText="1"/>
    </xf>
    <xf numFmtId="179" fontId="0" fillId="0" borderId="77" xfId="0" applyNumberFormat="1" applyBorder="1" applyAlignment="1">
      <alignment vertical="center" wrapText="1"/>
    </xf>
    <xf numFmtId="179" fontId="0" fillId="0" borderId="68" xfId="0" applyNumberFormat="1" applyBorder="1" applyAlignment="1">
      <alignment vertical="center" wrapText="1"/>
    </xf>
    <xf numFmtId="179" fontId="3" fillId="0" borderId="26" xfId="0" applyNumberFormat="1" applyFont="1" applyBorder="1" applyAlignment="1">
      <alignment vertical="center" wrapText="1"/>
    </xf>
    <xf numFmtId="179" fontId="0" fillId="0" borderId="49" xfId="0" applyNumberFormat="1" applyBorder="1" applyAlignment="1">
      <alignment wrapText="1"/>
    </xf>
    <xf numFmtId="179" fontId="0" fillId="0" borderId="68" xfId="0" applyNumberFormat="1" applyBorder="1" applyAlignment="1">
      <alignment wrapText="1"/>
    </xf>
    <xf numFmtId="179" fontId="3" fillId="0" borderId="29" xfId="0" applyNumberFormat="1" applyFont="1" applyBorder="1" applyAlignment="1">
      <alignment vertical="center" wrapText="1"/>
    </xf>
    <xf numFmtId="179" fontId="0" fillId="0" borderId="47" xfId="0" applyNumberFormat="1" applyBorder="1" applyAlignment="1">
      <alignment horizontal="left" vertical="center" wrapText="1"/>
    </xf>
    <xf numFmtId="179" fontId="3" fillId="0" borderId="51" xfId="0" applyNumberFormat="1" applyFont="1" applyBorder="1" applyAlignment="1">
      <alignment vertical="center" wrapText="1"/>
    </xf>
    <xf numFmtId="179" fontId="3" fillId="0" borderId="49" xfId="0" applyNumberFormat="1" applyFont="1" applyBorder="1" applyAlignment="1">
      <alignment vertical="center" wrapText="1"/>
    </xf>
    <xf numFmtId="179" fontId="3" fillId="0" borderId="52" xfId="0" applyNumberFormat="1" applyFont="1" applyBorder="1" applyAlignment="1">
      <alignment vertical="center" wrapText="1"/>
    </xf>
    <xf numFmtId="179" fontId="3" fillId="0" borderId="35" xfId="0" applyNumberFormat="1" applyFont="1" applyBorder="1" applyAlignment="1">
      <alignment vertical="center" wrapText="1"/>
    </xf>
    <xf numFmtId="38" fontId="18" fillId="0" borderId="79" xfId="0" applyNumberFormat="1" applyFont="1" applyBorder="1" applyAlignment="1">
      <alignment horizontal="left" vertical="center"/>
    </xf>
    <xf numFmtId="38" fontId="12" fillId="0" borderId="79" xfId="0" applyNumberFormat="1" applyFont="1" applyBorder="1" applyAlignment="1">
      <alignment horizontal="left" vertical="center"/>
    </xf>
    <xf numFmtId="38" fontId="12" fillId="0" borderId="55" xfId="3" applyNumberFormat="1" applyFont="1" applyBorder="1">
      <alignment vertical="center"/>
    </xf>
    <xf numFmtId="41" fontId="1" fillId="0" borderId="31" xfId="7" applyNumberFormat="1" applyFont="1" applyBorder="1">
      <alignment vertical="center"/>
    </xf>
    <xf numFmtId="0" fontId="4" fillId="0" borderId="72" xfId="0" applyFont="1" applyBorder="1" applyAlignment="1">
      <alignment vertical="center" wrapText="1"/>
    </xf>
    <xf numFmtId="41" fontId="3" fillId="0" borderId="62" xfId="1" applyNumberFormat="1" applyFont="1" applyFill="1" applyBorder="1">
      <alignment vertical="center"/>
    </xf>
    <xf numFmtId="177" fontId="3" fillId="0" borderId="100" xfId="0" applyNumberFormat="1" applyFont="1" applyBorder="1">
      <alignment vertical="center"/>
    </xf>
    <xf numFmtId="0" fontId="3" fillId="0" borderId="84" xfId="0" applyFont="1" applyBorder="1">
      <alignment vertical="center"/>
    </xf>
    <xf numFmtId="41" fontId="3" fillId="5" borderId="88" xfId="1" applyNumberFormat="1" applyFont="1" applyFill="1" applyBorder="1">
      <alignment vertical="center"/>
    </xf>
    <xf numFmtId="41" fontId="3" fillId="5" borderId="57" xfId="1" applyNumberFormat="1" applyFont="1" applyFill="1" applyBorder="1">
      <alignment vertical="center"/>
    </xf>
    <xf numFmtId="0" fontId="3" fillId="0" borderId="28" xfId="0" applyFont="1" applyBorder="1">
      <alignment vertical="center"/>
    </xf>
    <xf numFmtId="41" fontId="0" fillId="0" borderId="5" xfId="1" applyNumberFormat="1" applyFont="1" applyFill="1" applyBorder="1">
      <alignment vertical="center"/>
    </xf>
    <xf numFmtId="0" fontId="4" fillId="0" borderId="56" xfId="0" applyFont="1" applyBorder="1">
      <alignment vertical="center"/>
    </xf>
    <xf numFmtId="177" fontId="0" fillId="0" borderId="101" xfId="0" applyNumberFormat="1" applyBorder="1">
      <alignment vertical="center"/>
    </xf>
    <xf numFmtId="0" fontId="0" fillId="0" borderId="57" xfId="0" applyBorder="1" applyAlignment="1">
      <alignment vertical="center" wrapText="1"/>
    </xf>
    <xf numFmtId="0" fontId="0" fillId="0" borderId="79" xfId="0" applyBorder="1" applyAlignment="1"/>
    <xf numFmtId="41" fontId="0" fillId="7" borderId="90" xfId="1" applyNumberFormat="1" applyFont="1" applyFill="1" applyBorder="1">
      <alignment vertical="center"/>
    </xf>
    <xf numFmtId="0" fontId="0" fillId="0" borderId="84" xfId="0" applyBorder="1" applyAlignment="1"/>
    <xf numFmtId="177" fontId="0" fillId="0" borderId="60" xfId="0" applyNumberFormat="1" applyBorder="1">
      <alignment vertical="center"/>
    </xf>
    <xf numFmtId="177" fontId="3" fillId="0" borderId="97" xfId="0" applyNumberFormat="1" applyFont="1" applyBorder="1">
      <alignment vertical="center"/>
    </xf>
    <xf numFmtId="41" fontId="3" fillId="7" borderId="78" xfId="0" applyNumberFormat="1" applyFont="1" applyFill="1" applyBorder="1">
      <alignment vertical="center"/>
    </xf>
    <xf numFmtId="41" fontId="3" fillId="7" borderId="62" xfId="0" applyNumberFormat="1" applyFont="1" applyFill="1" applyBorder="1">
      <alignment vertical="center"/>
    </xf>
    <xf numFmtId="177" fontId="3" fillId="0" borderId="83" xfId="0" applyNumberFormat="1" applyFont="1" applyBorder="1">
      <alignment vertical="center"/>
    </xf>
    <xf numFmtId="0" fontId="3" fillId="0" borderId="3" xfId="5" applyFont="1" applyBorder="1">
      <alignment vertical="center"/>
    </xf>
    <xf numFmtId="0" fontId="3" fillId="0" borderId="5" xfId="5" applyFont="1" applyBorder="1">
      <alignment vertical="center"/>
    </xf>
    <xf numFmtId="0" fontId="29" fillId="0" borderId="0" xfId="0" applyFont="1">
      <alignment vertical="center"/>
    </xf>
    <xf numFmtId="41" fontId="0" fillId="4" borderId="78" xfId="1" applyNumberFormat="1" applyFont="1" applyFill="1" applyBorder="1">
      <alignment vertical="center"/>
    </xf>
    <xf numFmtId="0" fontId="0" fillId="0" borderId="90" xfId="0" applyBorder="1" applyAlignment="1">
      <alignment vertical="center" wrapText="1"/>
    </xf>
    <xf numFmtId="0" fontId="3" fillId="0" borderId="90" xfId="0" applyFont="1" applyBorder="1" applyAlignment="1">
      <alignment vertical="center" wrapText="1"/>
    </xf>
    <xf numFmtId="41" fontId="0" fillId="4" borderId="58" xfId="1" applyNumberFormat="1" applyFont="1" applyFill="1" applyBorder="1" applyAlignment="1">
      <alignment vertical="center"/>
    </xf>
    <xf numFmtId="41" fontId="0" fillId="7" borderId="78" xfId="1" applyNumberFormat="1" applyFont="1" applyFill="1" applyBorder="1">
      <alignment vertical="center"/>
    </xf>
    <xf numFmtId="41" fontId="0" fillId="7" borderId="57" xfId="1" applyNumberFormat="1" applyFont="1" applyFill="1" applyBorder="1" applyAlignment="1">
      <alignment vertical="center"/>
    </xf>
    <xf numFmtId="41" fontId="4" fillId="0" borderId="21" xfId="0" applyNumberFormat="1" applyFont="1" applyBorder="1">
      <alignment vertical="center"/>
    </xf>
    <xf numFmtId="41" fontId="15" fillId="8" borderId="6" xfId="7" applyNumberFormat="1" applyFont="1" applyFill="1" applyBorder="1">
      <alignment vertical="center"/>
    </xf>
    <xf numFmtId="0" fontId="0" fillId="0" borderId="55" xfId="0" applyBorder="1">
      <alignment vertical="center"/>
    </xf>
    <xf numFmtId="38" fontId="0" fillId="0" borderId="56" xfId="9" applyNumberFormat="1" applyFont="1" applyBorder="1">
      <alignment vertical="center"/>
    </xf>
    <xf numFmtId="38" fontId="4" fillId="0" borderId="47" xfId="9" applyNumberFormat="1" applyFont="1" applyBorder="1">
      <alignment vertical="center"/>
    </xf>
    <xf numFmtId="0" fontId="4" fillId="2" borderId="37" xfId="0" applyFont="1" applyFill="1" applyBorder="1" applyAlignment="1">
      <alignment horizontal="center" vertical="center"/>
    </xf>
    <xf numFmtId="0" fontId="4" fillId="2" borderId="37" xfId="0" applyFont="1" applyFill="1" applyBorder="1" applyAlignment="1">
      <alignment horizontal="center" vertical="center" wrapText="1"/>
    </xf>
    <xf numFmtId="41" fontId="0" fillId="10" borderId="90" xfId="1" applyNumberFormat="1" applyFont="1" applyFill="1" applyBorder="1" applyAlignment="1">
      <alignment vertical="center"/>
    </xf>
    <xf numFmtId="38" fontId="12" fillId="0" borderId="103" xfId="3" applyNumberFormat="1" applyFont="1" applyBorder="1">
      <alignment vertical="center"/>
    </xf>
    <xf numFmtId="38" fontId="18" fillId="0" borderId="102" xfId="7" applyFont="1" applyBorder="1">
      <alignment vertical="center"/>
    </xf>
    <xf numFmtId="38" fontId="18" fillId="0" borderId="102" xfId="3" applyNumberFormat="1" applyFont="1" applyBorder="1">
      <alignment vertical="center"/>
    </xf>
    <xf numFmtId="41" fontId="19" fillId="0" borderId="104" xfId="7" applyNumberFormat="1" applyFont="1" applyBorder="1" applyAlignment="1">
      <alignment vertical="center"/>
    </xf>
    <xf numFmtId="41" fontId="1" fillId="0" borderId="94" xfId="7" applyNumberFormat="1" applyFont="1" applyBorder="1" applyAlignment="1">
      <alignment horizontal="right" vertical="center"/>
    </xf>
    <xf numFmtId="41" fontId="1" fillId="0" borderId="28" xfId="7" applyNumberFormat="1" applyFont="1" applyBorder="1" applyAlignment="1">
      <alignment horizontal="right" vertical="center"/>
    </xf>
    <xf numFmtId="41" fontId="19" fillId="0" borderId="29" xfId="0" applyNumberFormat="1" applyFont="1" applyBorder="1">
      <alignment vertical="center"/>
    </xf>
    <xf numFmtId="177" fontId="3" fillId="0" borderId="79" xfId="0" applyNumberFormat="1" applyFont="1" applyBorder="1">
      <alignment vertical="center"/>
    </xf>
    <xf numFmtId="41" fontId="0" fillId="10" borderId="5" xfId="1" applyNumberFormat="1" applyFont="1" applyFill="1" applyBorder="1" applyAlignment="1">
      <alignment vertical="center"/>
    </xf>
    <xf numFmtId="0" fontId="0" fillId="0" borderId="85" xfId="0" applyBorder="1" applyAlignment="1">
      <alignment vertical="center" wrapText="1"/>
    </xf>
    <xf numFmtId="38" fontId="18" fillId="0" borderId="23" xfId="0" applyNumberFormat="1" applyFont="1" applyBorder="1" applyAlignment="1">
      <alignment horizontal="left" vertical="center"/>
    </xf>
    <xf numFmtId="38" fontId="18" fillId="0" borderId="56" xfId="0" applyNumberFormat="1" applyFont="1" applyBorder="1" applyAlignment="1">
      <alignment horizontal="left" vertical="center"/>
    </xf>
    <xf numFmtId="38" fontId="12" fillId="0" borderId="55" xfId="0" applyNumberFormat="1" applyFont="1" applyBorder="1" applyAlignment="1">
      <alignment horizontal="left" vertical="center"/>
    </xf>
    <xf numFmtId="38" fontId="12" fillId="0" borderId="0" xfId="0" applyNumberFormat="1" applyFont="1" applyAlignment="1">
      <alignment horizontal="left" vertical="center"/>
    </xf>
    <xf numFmtId="0" fontId="22" fillId="0" borderId="0" xfId="0" applyFont="1">
      <alignment vertical="center"/>
    </xf>
    <xf numFmtId="0" fontId="4" fillId="0" borderId="0" xfId="5" applyFont="1">
      <alignment vertical="center"/>
    </xf>
    <xf numFmtId="41" fontId="0" fillId="4" borderId="61" xfId="1" applyNumberFormat="1" applyFont="1" applyFill="1" applyBorder="1" applyAlignment="1">
      <alignment vertical="center"/>
    </xf>
    <xf numFmtId="41" fontId="0" fillId="4" borderId="88" xfId="1" applyNumberFormat="1" applyFont="1" applyFill="1" applyBorder="1">
      <alignment vertical="center"/>
    </xf>
    <xf numFmtId="41" fontId="3" fillId="4" borderId="58" xfId="0" applyNumberFormat="1" applyFont="1" applyFill="1" applyBorder="1">
      <alignment vertical="center"/>
    </xf>
    <xf numFmtId="41" fontId="0" fillId="4" borderId="3" xfId="1" applyNumberFormat="1" applyFont="1" applyFill="1" applyBorder="1">
      <alignment vertical="center"/>
    </xf>
    <xf numFmtId="41" fontId="0" fillId="4" borderId="6" xfId="1" applyNumberFormat="1" applyFont="1" applyFill="1" applyBorder="1">
      <alignment vertical="center"/>
    </xf>
    <xf numFmtId="41" fontId="0" fillId="0" borderId="78" xfId="0" applyNumberFormat="1" applyBorder="1">
      <alignment vertical="center"/>
    </xf>
    <xf numFmtId="0" fontId="4" fillId="0" borderId="41" xfId="0" applyFont="1" applyBorder="1">
      <alignment vertical="center"/>
    </xf>
    <xf numFmtId="41" fontId="0" fillId="3" borderId="41" xfId="1" applyNumberFormat="1" applyFont="1" applyFill="1" applyBorder="1" applyAlignment="1">
      <alignment horizontal="right" vertical="center"/>
    </xf>
    <xf numFmtId="41" fontId="0" fillId="10" borderId="61" xfId="1" applyNumberFormat="1" applyFont="1" applyFill="1" applyBorder="1" applyAlignment="1">
      <alignment vertical="center"/>
    </xf>
    <xf numFmtId="41" fontId="0" fillId="4" borderId="78" xfId="1" applyNumberFormat="1" applyFont="1" applyFill="1" applyBorder="1" applyAlignment="1">
      <alignment vertical="center"/>
    </xf>
    <xf numFmtId="41" fontId="0" fillId="4" borderId="88" xfId="1" applyNumberFormat="1" applyFont="1" applyFill="1" applyBorder="1" applyAlignment="1">
      <alignment horizontal="right" vertical="center"/>
    </xf>
    <xf numFmtId="38" fontId="12" fillId="0" borderId="23" xfId="0" applyNumberFormat="1" applyFont="1" applyBorder="1">
      <alignment vertical="center"/>
    </xf>
    <xf numFmtId="38" fontId="23" fillId="0" borderId="56" xfId="0" applyNumberFormat="1" applyFont="1" applyBorder="1">
      <alignment vertical="center"/>
    </xf>
    <xf numFmtId="41" fontId="3" fillId="0" borderId="20" xfId="5" applyNumberFormat="1" applyFont="1" applyBorder="1" applyAlignment="1">
      <alignment horizontal="center" vertical="center"/>
    </xf>
    <xf numFmtId="41" fontId="3" fillId="0" borderId="20" xfId="5" applyNumberFormat="1" applyFont="1" applyBorder="1">
      <alignment vertical="center"/>
    </xf>
    <xf numFmtId="0" fontId="0" fillId="0" borderId="34" xfId="0" applyBorder="1">
      <alignment vertical="center"/>
    </xf>
    <xf numFmtId="178" fontId="0" fillId="0" borderId="42" xfId="0" applyNumberFormat="1" applyBorder="1">
      <alignment vertical="center"/>
    </xf>
    <xf numFmtId="41" fontId="0" fillId="11" borderId="88" xfId="1" applyNumberFormat="1" applyFont="1" applyFill="1" applyBorder="1" applyAlignment="1">
      <alignment vertical="center"/>
    </xf>
    <xf numFmtId="177" fontId="0" fillId="0" borderId="79" xfId="0" applyNumberFormat="1" applyBorder="1">
      <alignment vertical="center"/>
    </xf>
    <xf numFmtId="177" fontId="0" fillId="0" borderId="27" xfId="0" applyNumberFormat="1" applyBorder="1">
      <alignment vertical="center"/>
    </xf>
    <xf numFmtId="41" fontId="0" fillId="0" borderId="18" xfId="0" applyNumberFormat="1" applyBorder="1" applyAlignment="1">
      <alignment horizontal="right" vertical="center"/>
    </xf>
    <xf numFmtId="41" fontId="0" fillId="0" borderId="17" xfId="1" applyNumberFormat="1" applyFont="1" applyBorder="1">
      <alignment vertical="center"/>
    </xf>
    <xf numFmtId="41" fontId="0" fillId="3" borderId="15" xfId="1" applyNumberFormat="1" applyFont="1" applyFill="1" applyBorder="1" applyAlignment="1">
      <alignment horizontal="right" vertical="center"/>
    </xf>
    <xf numFmtId="41" fontId="0" fillId="0" borderId="15" xfId="0" applyNumberFormat="1" applyBorder="1" applyAlignment="1">
      <alignment horizontal="right" vertical="center"/>
    </xf>
    <xf numFmtId="41" fontId="0" fillId="0" borderId="15" xfId="1" applyNumberFormat="1" applyFont="1" applyBorder="1">
      <alignment vertical="center"/>
    </xf>
    <xf numFmtId="38" fontId="12" fillId="0" borderId="50" xfId="3" applyNumberFormat="1" applyFont="1" applyBorder="1">
      <alignment vertical="center"/>
    </xf>
    <xf numFmtId="41" fontId="0" fillId="0" borderId="43" xfId="1" applyNumberFormat="1" applyFont="1" applyBorder="1">
      <alignment vertical="center"/>
    </xf>
    <xf numFmtId="41" fontId="1" fillId="0" borderId="51" xfId="7" applyNumberFormat="1" applyFont="1" applyBorder="1">
      <alignment vertical="center"/>
    </xf>
    <xf numFmtId="41" fontId="19" fillId="0" borderId="51" xfId="7" applyNumberFormat="1" applyFont="1" applyBorder="1" applyAlignment="1">
      <alignment vertical="center"/>
    </xf>
    <xf numFmtId="41" fontId="0" fillId="3" borderId="57" xfId="1" applyNumberFormat="1" applyFont="1" applyFill="1" applyBorder="1" applyAlignment="1">
      <alignment vertical="center"/>
    </xf>
    <xf numFmtId="41" fontId="0" fillId="0" borderId="78" xfId="1" applyNumberFormat="1" applyFont="1" applyFill="1" applyBorder="1" applyAlignment="1">
      <alignment vertical="center"/>
    </xf>
    <xf numFmtId="177" fontId="0" fillId="0" borderId="59" xfId="0" applyNumberFormat="1" applyBorder="1">
      <alignment vertical="center"/>
    </xf>
    <xf numFmtId="41" fontId="3" fillId="0" borderId="57" xfId="1" applyNumberFormat="1" applyFont="1" applyBorder="1" applyAlignment="1">
      <alignment vertical="center"/>
    </xf>
    <xf numFmtId="0" fontId="3" fillId="0" borderId="100" xfId="0" applyFont="1" applyBorder="1" applyAlignment="1">
      <alignment vertical="center" wrapText="1"/>
    </xf>
    <xf numFmtId="41" fontId="3" fillId="10" borderId="9" xfId="1" applyNumberFormat="1" applyFont="1" applyFill="1" applyBorder="1" applyAlignment="1">
      <alignment vertical="center"/>
    </xf>
    <xf numFmtId="41" fontId="0" fillId="3" borderId="87" xfId="1" applyNumberFormat="1" applyFont="1" applyFill="1" applyBorder="1" applyAlignment="1">
      <alignment vertical="center"/>
    </xf>
    <xf numFmtId="38" fontId="4" fillId="0" borderId="45" xfId="9" applyNumberFormat="1" applyFont="1" applyBorder="1">
      <alignment vertical="center"/>
    </xf>
    <xf numFmtId="179" fontId="26" fillId="0" borderId="56" xfId="0" applyNumberFormat="1" applyFont="1" applyBorder="1" applyAlignment="1">
      <alignment vertical="center" wrapText="1"/>
    </xf>
    <xf numFmtId="0" fontId="0" fillId="0" borderId="100" xfId="0" applyBorder="1" applyAlignment="1">
      <alignment vertical="center" wrapText="1"/>
    </xf>
    <xf numFmtId="41" fontId="15" fillId="0" borderId="0" xfId="7" applyNumberFormat="1" applyFont="1" applyFill="1" applyBorder="1">
      <alignment vertical="center"/>
    </xf>
    <xf numFmtId="176" fontId="14" fillId="3" borderId="3" xfId="5" applyNumberFormat="1" applyFont="1" applyFill="1" applyBorder="1">
      <alignment vertical="center"/>
    </xf>
    <xf numFmtId="41" fontId="4" fillId="0" borderId="3" xfId="5" applyNumberFormat="1" applyFont="1" applyBorder="1" applyAlignment="1">
      <alignment horizontal="left" vertical="center"/>
    </xf>
    <xf numFmtId="176" fontId="15" fillId="3" borderId="3" xfId="5" applyNumberFormat="1" applyFont="1" applyFill="1" applyBorder="1">
      <alignment vertical="center"/>
    </xf>
    <xf numFmtId="176" fontId="15" fillId="3" borderId="5" xfId="5" applyNumberFormat="1" applyFont="1" applyFill="1" applyBorder="1">
      <alignment vertical="center"/>
    </xf>
    <xf numFmtId="41" fontId="15" fillId="0" borderId="21" xfId="5" applyNumberFormat="1" applyFont="1" applyBorder="1">
      <alignment vertical="center"/>
    </xf>
    <xf numFmtId="41" fontId="14" fillId="0" borderId="21" xfId="7" applyNumberFormat="1" applyFont="1" applyFill="1" applyBorder="1">
      <alignment vertical="center"/>
    </xf>
    <xf numFmtId="0" fontId="4" fillId="0" borderId="72" xfId="0" applyFont="1" applyBorder="1" applyAlignment="1">
      <alignment wrapText="1"/>
    </xf>
    <xf numFmtId="41" fontId="0" fillId="7" borderId="78" xfId="0" applyNumberFormat="1" applyFill="1" applyBorder="1">
      <alignment vertical="center"/>
    </xf>
    <xf numFmtId="41" fontId="4" fillId="0" borderId="3" xfId="5" applyNumberFormat="1" applyFont="1" applyBorder="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38" fontId="12" fillId="0" borderId="16" xfId="0" applyNumberFormat="1" applyFont="1" applyBorder="1" applyAlignment="1">
      <alignment horizontal="left" vertical="center"/>
    </xf>
    <xf numFmtId="38" fontId="12" fillId="0" borderId="43" xfId="0" applyNumberFormat="1" applyFont="1" applyBorder="1" applyAlignment="1">
      <alignment horizontal="left" vertical="center"/>
    </xf>
    <xf numFmtId="38" fontId="12" fillId="0" borderId="94" xfId="0" applyNumberFormat="1" applyFont="1" applyBorder="1" applyAlignment="1">
      <alignment horizontal="left" vertical="center"/>
    </xf>
    <xf numFmtId="38" fontId="12" fillId="0" borderId="34" xfId="0" applyNumberFormat="1" applyFont="1" applyBorder="1" applyAlignment="1">
      <alignment horizontal="left" vertical="center"/>
    </xf>
    <xf numFmtId="38" fontId="4" fillId="6" borderId="45" xfId="0" applyNumberFormat="1" applyFont="1" applyFill="1" applyBorder="1" applyAlignment="1">
      <alignment horizontal="center" vertical="center"/>
    </xf>
    <xf numFmtId="38" fontId="4" fillId="6" borderId="46" xfId="0" applyNumberFormat="1" applyFont="1" applyFill="1" applyBorder="1" applyAlignment="1">
      <alignment horizontal="center" vertical="center"/>
    </xf>
    <xf numFmtId="38" fontId="4" fillId="6" borderId="47" xfId="0" applyNumberFormat="1" applyFont="1" applyFill="1" applyBorder="1" applyAlignment="1">
      <alignment horizontal="center" vertical="center"/>
    </xf>
    <xf numFmtId="38" fontId="12" fillId="0" borderId="44" xfId="0" applyNumberFormat="1" applyFont="1" applyBorder="1" applyAlignment="1">
      <alignment horizontal="left" vertical="center"/>
    </xf>
    <xf numFmtId="38" fontId="18" fillId="0" borderId="50" xfId="0" applyNumberFormat="1" applyFont="1" applyBorder="1" applyAlignment="1">
      <alignment horizontal="left" vertical="center"/>
    </xf>
    <xf numFmtId="38" fontId="18" fillId="0" borderId="22" xfId="0" applyNumberFormat="1" applyFont="1" applyBorder="1" applyAlignment="1">
      <alignment horizontal="left" vertical="center"/>
    </xf>
    <xf numFmtId="38" fontId="18" fillId="0" borderId="51" xfId="0" applyNumberFormat="1" applyFont="1" applyBorder="1" applyAlignment="1">
      <alignment horizontal="left" vertical="center"/>
    </xf>
    <xf numFmtId="0" fontId="12" fillId="0" borderId="16" xfId="0" applyFont="1" applyBorder="1" applyAlignment="1">
      <alignment horizontal="left" vertical="center"/>
    </xf>
    <xf numFmtId="0" fontId="12" fillId="0" borderId="43" xfId="0" applyFont="1" applyBorder="1" applyAlignment="1">
      <alignment horizontal="left" vertical="center"/>
    </xf>
    <xf numFmtId="38" fontId="18" fillId="0" borderId="50" xfId="0" applyNumberFormat="1" applyFont="1" applyBorder="1" applyAlignment="1">
      <alignment vertical="center" wrapText="1"/>
    </xf>
    <xf numFmtId="38" fontId="18" fillId="0" borderId="22" xfId="0" applyNumberFormat="1" applyFont="1" applyBorder="1" applyAlignment="1">
      <alignment vertical="center" wrapText="1"/>
    </xf>
    <xf numFmtId="38" fontId="18" fillId="0" borderId="51" xfId="0" applyNumberFormat="1" applyFont="1" applyBorder="1" applyAlignment="1">
      <alignment vertical="center" wrapText="1"/>
    </xf>
    <xf numFmtId="38" fontId="18" fillId="0" borderId="0" xfId="0" applyNumberFormat="1" applyFont="1" applyAlignment="1">
      <alignment horizontal="left"/>
    </xf>
    <xf numFmtId="41" fontId="3" fillId="0" borderId="5" xfId="5" applyNumberFormat="1" applyFont="1" applyBorder="1" applyAlignment="1">
      <alignment horizontal="center" vertical="center"/>
    </xf>
    <xf numFmtId="41" fontId="3" fillId="0" borderId="6" xfId="5" applyNumberFormat="1" applyFont="1" applyBorder="1" applyAlignment="1">
      <alignment horizontal="center" vertical="center"/>
    </xf>
    <xf numFmtId="41" fontId="15" fillId="0" borderId="88" xfId="5" applyNumberFormat="1" applyFont="1" applyBorder="1" applyAlignment="1">
      <alignment horizontal="center" vertical="center"/>
    </xf>
    <xf numFmtId="41" fontId="15" fillId="0" borderId="2" xfId="5" applyNumberFormat="1" applyFont="1" applyBorder="1" applyAlignment="1">
      <alignment horizontal="center" vertical="center"/>
    </xf>
    <xf numFmtId="41" fontId="15" fillId="0" borderId="0" xfId="5" applyNumberFormat="1" applyFont="1" applyAlignment="1">
      <alignment horizontal="left" vertical="top"/>
    </xf>
    <xf numFmtId="41" fontId="15" fillId="0" borderId="21" xfId="5" applyNumberFormat="1" applyFont="1" applyBorder="1" applyAlignment="1">
      <alignment horizontal="center" vertical="center"/>
    </xf>
    <xf numFmtId="41" fontId="4" fillId="0" borderId="0" xfId="5" applyNumberFormat="1" applyFont="1" applyAlignment="1">
      <alignment horizontal="left" vertical="center"/>
    </xf>
    <xf numFmtId="41" fontId="3" fillId="0" borderId="4" xfId="5" applyNumberFormat="1" applyFont="1" applyBorder="1" applyAlignment="1">
      <alignment horizontal="center" vertical="center"/>
    </xf>
    <xf numFmtId="41" fontId="14" fillId="3" borderId="5" xfId="5" applyNumberFormat="1" applyFont="1" applyFill="1" applyBorder="1" applyAlignment="1">
      <alignment horizontal="center" vertical="center"/>
    </xf>
    <xf numFmtId="41" fontId="14" fillId="3" borderId="4" xfId="5" applyNumberFormat="1" applyFont="1" applyFill="1" applyBorder="1" applyAlignment="1">
      <alignment horizontal="center" vertical="center"/>
    </xf>
    <xf numFmtId="41" fontId="14" fillId="3" borderId="6" xfId="5" applyNumberFormat="1" applyFont="1" applyFill="1" applyBorder="1" applyAlignment="1">
      <alignment horizontal="center" vertical="center"/>
    </xf>
    <xf numFmtId="41" fontId="14" fillId="0" borderId="5" xfId="5" applyNumberFormat="1" applyFont="1" applyBorder="1" applyAlignment="1">
      <alignment horizontal="center" vertical="center"/>
    </xf>
    <xf numFmtId="41" fontId="14" fillId="0" borderId="6" xfId="5" applyNumberFormat="1" applyFont="1" applyBorder="1" applyAlignment="1">
      <alignment horizontal="center" vertical="center"/>
    </xf>
    <xf numFmtId="0" fontId="0" fillId="0" borderId="19" xfId="0" applyBorder="1" applyAlignment="1">
      <alignment horizontal="center" vertical="center"/>
    </xf>
  </cellXfs>
  <cellStyles count="10">
    <cellStyle name="桁区切り" xfId="1" builtinId="6"/>
    <cellStyle name="桁区切り 2" xfId="6" xr:uid="{525CCBE5-0FF9-4D78-AED0-90FACD26DAC0}"/>
    <cellStyle name="桁区切り 2 3" xfId="7" xr:uid="{3314CB44-4EEA-400F-ACFE-AD60D128249E}"/>
    <cellStyle name="通貨" xfId="9" builtinId="7"/>
    <cellStyle name="標準" xfId="0" builtinId="0"/>
    <cellStyle name="標準 2" xfId="3" xr:uid="{EEE323D5-80FC-45F1-AE5F-62E77A27AEF0}"/>
    <cellStyle name="標準 3" xfId="4" xr:uid="{6F2C5B50-49AA-4A93-8157-756ADC69981E}"/>
    <cellStyle name="標準 4" xfId="2" xr:uid="{9D9B805B-96EB-4F4E-AE40-1DA6553F5362}"/>
    <cellStyle name="標準 4 2" xfId="8" xr:uid="{520DBBCF-9788-428C-BCBB-443EFE7DFDD6}"/>
    <cellStyle name="標準 5" xfId="5" xr:uid="{BA7C8DFD-BFD9-4E11-A0E2-AE89FA014A37}"/>
  </cellStyles>
  <dxfs count="0"/>
  <tableStyles count="1" defaultTableStyle="TableStyleMedium2" defaultPivotStyle="PivotStyleLight16">
    <tableStyle name="テーブル スタイル 1" pivot="0" count="0" xr9:uid="{A98393B7-4C7D-4218-997B-9A73435ED2C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三浦萌愛" id="{D0000BAA-5B21-4503-8D21-7BFC56493AA1}" userId="三浦萌愛" providerId="None"/>
  <person displayName="佐久間悠斗" id="{FE7FBFD8-C90A-4F2A-B6F8-54E02E9C55F9}" userId="S::s2010979@u.tsukuba.ac.jp::ad8dc8c6-89bb-41d2-8c1f-af917f25d5a0" providerId="AD"/>
  <person displayName="安達未晴" id="{342E22A2-D40B-4AC6-AA4D-0974A0E9DCEF}" userId="S::s2011656@u.tsukuba.ac.jp::ce71f465-36e5-4202-bc48-4fbee25c1321" providerId="AD"/>
  <person displayName="三浦萌愛" id="{A4E71ED2-3544-4F45-84A0-CDD95E2D7FCC}" userId="S::s2011966@u.tsukuba.ac.jp::808bbced-fa03-49ec-b425-7b04a683fc9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9" dT="2022-01-16T14:15:25.82" personId="{D0000BAA-5B21-4503-8D21-7BFC56493AA1}" id="{23C79C60-27E0-4D54-9829-63320963E12B}">
    <text>【リマインド】日付を更新してください。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A13" dT="2022-01-15T16:38:57.57" personId="{A4E71ED2-3544-4F45-84A0-CDD95E2D7FCC}" id="{E74EE168-556E-4727-8D7B-80CAC18858B1}" done="1">
    <text>「資料１」「資料2」を追加してください。</text>
  </threadedComment>
</ThreadedComments>
</file>

<file path=xl/threadedComments/threadedComment3.xml><?xml version="1.0" encoding="utf-8"?>
<ThreadedComments xmlns="http://schemas.microsoft.com/office/spreadsheetml/2018/threadedcomments" xmlns:x="http://schemas.openxmlformats.org/spreadsheetml/2006/main">
  <threadedComment ref="A4" dT="2022-01-10T01:13:14.97" personId="{D0000BAA-5B21-4503-8D21-7BFC56493AA1}" id="{2AC3C5B0-E618-4242-B54B-97746D20EC00}" done="1">
    <text>「前期繰越金」に修正してください。</text>
  </threadedComment>
  <threadedComment ref="A8" dT="2022-01-15T16:45:36.07" personId="{A4E71ED2-3544-4F45-84A0-CDD95E2D7FCC}" id="{F3362A5C-5F75-4FC1-BAEC-153CF780C187}">
    <text>左の枠が切れています。修正してください。</text>
  </threadedComment>
</ThreadedComments>
</file>

<file path=xl/threadedComments/threadedComment4.xml><?xml version="1.0" encoding="utf-8"?>
<ThreadedComments xmlns="http://schemas.microsoft.com/office/spreadsheetml/2018/threadedcomments" xmlns:x="http://schemas.openxmlformats.org/spreadsheetml/2006/main">
  <threadedComment ref="A1" dT="2022-01-09T08:14:24.43" personId="{D0000BAA-5B21-4503-8D21-7BFC56493AA1}" id="{0A6FA787-7EDD-4EB9-908D-B26FBD1C47A5}" done="1">
    <text>「予算との比較」に修正してください。</text>
  </threadedComment>
  <threadedComment ref="A12" dT="2022-01-10T01:14:52.82" personId="{D0000BAA-5B21-4503-8D21-7BFC56493AA1}" id="{BE9AB53E-5212-4CB6-8989-2AA4AE140CCD}" done="1">
    <text>A31と併せて名称をシート3と統一してください。</text>
  </threadedComment>
  <threadedComment ref="A12" dT="2022-01-16T14:16:59.10" personId="{D0000BAA-5B21-4503-8D21-7BFC56493AA1}" id="{8963560A-F732-486B-BCF6-0B0219C0A48D}" parentId="{BE9AB53E-5212-4CB6-8989-2AA4AE140CCD}">
    <text>収入の部、支出の部ともに「1、クロス集計」と科目名・記載順を統一してくだい。</text>
  </threadedComment>
  <threadedComment ref="A18" dT="2022-01-09T08:16:09.46" personId="{D0000BAA-5B21-4503-8D21-7BFC56493AA1}" id="{347E1BB4-E827-49E1-86C5-C3970CE7332D}" done="1">
    <text>頭に挿入されている半角スペースを削除してください</text>
  </threadedComment>
  <threadedComment ref="A27" dT="2022-01-23T06:15:45.97" personId="{A4E71ED2-3544-4F45-84A0-CDD95E2D7FCC}" id="{EB23E34E-4DAA-44DB-8861-62095E8FF0B0}">
    <text>クロス集計に合わせて「企画団体物品支給費」が正しい表記かと思います。修正してください。</text>
  </threadedComment>
  <threadedComment ref="C31" dT="2022-02-01T09:30:33.51" personId="{D0000BAA-5B21-4503-8D21-7BFC56493AA1}" id="{9F25A2BD-2943-427F-88A0-386E7DFF3C5F}">
    <text>「0」を記載してください。</text>
  </threadedComment>
  <threadedComment ref="D32" dT="2022-01-15T16:49:26.70" personId="{A4E71ED2-3544-4F45-84A0-CDD95E2D7FCC}" id="{AFADBDA9-04D4-49B9-A182-ECAB02580D77}" done="1">
    <text>式が間違っています。
正しくは「=B15-C15」</text>
  </threadedComment>
  <threadedComment ref="A36" dT="2022-01-09T08:15:16.41" personId="{D0000BAA-5B21-4503-8D21-7BFC56493AA1}" id="{632D1EE8-0548-455E-927D-537EA8CF3B6C}" done="1">
    <text>2.1収入の部に「収入の部比較詳細」の表を記載するのはいかがでしょうか。
収入、支出がそれぞれでまとまり、より見やすくなるかと思われます。</text>
  </threadedComment>
  <threadedComment ref="A37" dT="2022-01-23T06:19:16.88" personId="{A4E71ED2-3544-4F45-84A0-CDD95E2D7FCC}" id="{92916485-61DB-4CAC-9706-63D42902C0A2}">
    <text>A37/38・47/48を上記表中の項目名と統一してください。
また、支出の部比較詳細に「雑損」の項目を追加してください。</text>
  </threadedComment>
  <threadedComment ref="B39" dT="2022-01-09T05:00:08.45" personId="{FE7FBFD8-C90A-4F2A-B6F8-54E02E9C55F9}" id="{D8897B36-1C7E-422E-BAB1-2044176BC1D5}" done="1">
    <text>「大幅に増額」に修正してください。</text>
  </threadedComment>
  <threadedComment ref="B67" dT="2022-01-09T05:00:44.11" personId="{FE7FBFD8-C90A-4F2A-B6F8-54E02E9C55F9}" id="{B5B5994D-2891-4476-83BC-A00A0A2459AF}" done="1">
    <text>「大幅に減額」に修正してください。</text>
  </threadedComment>
  <threadedComment ref="B69" dT="2022-01-09T05:03:18.46" personId="{FE7FBFD8-C90A-4F2A-B6F8-54E02E9C55F9}" id="{EFD6B5AC-7904-4255-B2C0-B32101A27069}" done="1">
    <text>「減額」に修正してください。</text>
  </threadedComment>
  <threadedComment ref="A75" dT="2022-01-09T05:02:15.33" personId="{FE7FBFD8-C90A-4F2A-B6F8-54E02E9C55F9}" id="{77A00F0B-1615-4699-AFA6-982BCB852C6A}" done="1">
    <text>広告宣伝費についての記述を追記してください。</text>
  </threadedComment>
  <threadedComment ref="B75" dT="2022-01-09T05:03:52.84" personId="{FE7FBFD8-C90A-4F2A-B6F8-54E02E9C55F9}" id="{6B5F238E-FBA8-46A5-82EC-628C3B4D248C}" done="1">
    <text>「大幅に減額」に修正してください。</text>
  </threadedComment>
  <threadedComment ref="A77" dT="2022-01-09T06:28:36.73" personId="{A4E71ED2-3544-4F45-84A0-CDD95E2D7FCC}" id="{CB99D5E2-1A71-47AF-BED7-19A2A7C8FCF1}" done="1">
    <text>枠線が切れています。修正してください。</text>
  </threadedComment>
  <threadedComment ref="B83" dT="2022-01-09T05:05:49.09" personId="{FE7FBFD8-C90A-4F2A-B6F8-54E02E9C55F9}" id="{970AA228-3D1E-4B8F-8BD5-39E48D5554DE}" done="1">
    <text>「大幅に増額」に修正してください。</text>
  </threadedComment>
  <threadedComment ref="A86" dT="2022-01-09T06:31:02.77" personId="{A4E71ED2-3544-4F45-84A0-CDD95E2D7FCC}" id="{00BD478E-5A46-4761-8DFC-679385E302AD}" done="1">
    <text>勘定科目の見直しによる金額のずれがあることを断る一文を追加。
「なお、二次予算案から勘定科目の見直しを行ったため、支出の追加・削除にかかわらない金額の変更を含む。」</text>
  </threadedComment>
  <threadedComment ref="A87" dT="2022-01-23T09:37:20.70" personId="{D0000BAA-5B21-4503-8D21-7BFC56493AA1}" id="{48863EB6-3154-4788-BDD1-9042104D5792}" done="1">
    <text>フォントサイズを10に変更してください。</text>
  </threadedComment>
</ThreadedComments>
</file>

<file path=xl/threadedComments/threadedComment5.xml><?xml version="1.0" encoding="utf-8"?>
<ThreadedComments xmlns="http://schemas.microsoft.com/office/spreadsheetml/2018/threadedcomments" xmlns:x="http://schemas.openxmlformats.org/spreadsheetml/2006/main">
  <threadedComment ref="B3" dT="2022-01-10T01:20:33.75" personId="{D0000BAA-5B21-4503-8D21-7BFC56493AA1}" id="{91CCFAA7-3723-4415-B986-8078FA31D97D}" done="1">
    <text>【リマインド】
「前期繰越金」に修正してください。
あわせてC4も「前期繰越金」としてください。</text>
  </threadedComment>
  <threadedComment ref="B3" dT="2022-01-15T16:50:25.59" personId="{A4E71ED2-3544-4F45-84A0-CDD95E2D7FCC}" id="{390D1033-A9F9-43F1-A0FC-02A5D9B7291C}" parentId="{91CCFAA7-3723-4415-B986-8078FA31D97D}">
    <text>再度確認・修正ください。</text>
  </threadedComment>
  <threadedComment ref="D19" dT="2022-01-10T01:22:24.08" personId="{D0000BAA-5B21-4503-8D21-7BFC56493AA1}" id="{91BA1D0F-B079-459A-9D24-7F3685B69454}" done="1">
    <text>このセルの金額は、前年度（2020年度）決算における「来年度以降の学分金への振替」の金額と同額になるかと思われます。
ご確認ください。</text>
  </threadedComment>
  <threadedComment ref="C25" dT="2022-01-09T08:13:40.84" personId="{D0000BAA-5B21-4503-8D21-7BFC56493AA1}" id="{B8E7F7CF-472E-4C66-AD94-51BC0CCB2871}" done="1">
    <text>「学類」をつけてください。</text>
  </threadedComment>
  <threadedComment ref="D61" dT="2022-01-10T05:57:38.13" personId="{D0000BAA-5B21-4503-8D21-7BFC56493AA1}" id="{421DDE7A-6D6A-472A-9449-BD8AB14E59E7}" done="1">
    <text>過不足金の算出式を教えていただけますでしょうか。</text>
  </threadedComment>
  <threadedComment ref="D61" dT="2022-01-14T11:23:44.27" personId="{342E22A2-D40B-4AC6-AA4D-0974A0E9DCEF}" id="{7A678551-47ED-4EA5-9A48-3954C772AB81}" parentId="{421DDE7A-6D6A-472A-9449-BD8AB14E59E7}">
    <text>昨年度までの現金過不足金72,351円に2021年度の現金過不足金2,388円を加えた額です。</text>
  </threadedComment>
  <threadedComment ref="D61" dT="2022-01-16T14:17:55.10" personId="{D0000BAA-5B21-4503-8D21-7BFC56493AA1}" id="{DFD0974C-9BEC-48D8-A33B-223AF39ACB3D}" parentId="{421DDE7A-6D6A-472A-9449-BD8AB14E59E7}">
    <text>算出式は
(2017~2020学分金回収時の現金過不足)-(2017年学分金回収時の現金過不足)＋(2021年の学分金回収時の現金過不足)
になるかと思います。
ご確認ください。</text>
  </threadedComment>
  <threadedComment ref="D61" dT="2022-01-21T09:00:07.00" personId="{342E22A2-D40B-4AC6-AA4D-0974A0E9DCEF}" id="{0172C3E5-C817-4065-A825-6EE11760C3B0}" parentId="{421DDE7A-6D6A-472A-9449-BD8AB14E59E7}">
    <text>在籍年数が6年の医学類があるため、算出式は
(2015~2020学分金回収時の現金過不足)-(2015年学分金回収時の現金過不足)＋(2021年の学分金回収時の現金過不足)
となるのではないでしょうか。</text>
  </threadedComment>
  <threadedComment ref="D61" dT="2022-01-23T09:42:44.64" personId="{D0000BAA-5B21-4503-8D21-7BFC56493AA1}" id="{7035D136-E356-4CA4-8383-751527C8D58B}" parentId="{421DDE7A-6D6A-472A-9449-BD8AB14E59E7}">
    <text>2つ前のコメントに記載した算出式は先代の萩原さんからお聞きした式です。
実委内で先代・先々代の方にご確認いただけますでしょうか。</text>
  </threadedComment>
  <threadedComment ref="D62" dT="2022-01-10T01:25:50.44" personId="{D0000BAA-5B21-4503-8D21-7BFC56493AA1}" id="{0118662F-D261-41A2-8370-7CA73934DDC8}" done="1">
    <text>例年の決算書から、ここには「D56-SUM(D14:D55)」という式が入るかと思います。修正してください。
また、D57の集計額が2020年度と同じ額になっているのですが、集計額はこちらの金額で間違いないでしょうか。</text>
  </threadedComment>
  <threadedComment ref="D62" dT="2022-01-14T11:39:27.14" personId="{342E22A2-D40B-4AC6-AA4D-0974A0E9DCEF}" id="{084D0FA6-4156-4EBF-AA06-A8A6A704B219}" parentId="{0118662F-D261-41A2-8370-7CA73934DDC8}">
    <text>修正しました。
集計に記載される金額は今年度使用した学分金の金額で合っていますでしょうか？</text>
  </threadedComment>
  <threadedComment ref="D62" dT="2022-01-16T14:21:03.96" personId="{D0000BAA-5B21-4503-8D21-7BFC56493AA1}" id="{8F53FD76-0797-4695-A6F4-717FCF1091A2}" parentId="{0118662F-D261-41A2-8370-7CA73934DDC8}">
    <text>使用した値(=収入の部に記載される金額)であっています。
(今年回収する額の理論値の合計（項目1~41）)＋(現金過不足金)＋(来年度への振替)が集計の値になるかと思います。
項目42の「2020年度入学生」とは、昨年度未回収であった学分金のうち、今年度に回収できた金額ということでしょうか。
そうであれば、項目43「現金過不足金」の算出式に「-16,800」を追加する必要があるのではないでしょうか。</text>
  </threadedComment>
  <threadedComment ref="D62" dT="2022-01-21T12:21:28.37" personId="{342E22A2-D40B-4AC6-AA4D-0974A0E9DCEF}" id="{272E7FA6-48EA-428F-902A-7CC48EFC2F41}" parentId="{0118662F-D261-41A2-8370-7CA73934DDC8}">
    <text>項目42は、昨年度未回収であった学分金のうち、今年度に回収できた金額で間違いありません。
そのうち、4200円は今年度使用した額であり、この金額は集計の金額に含まれています。
したがって、昨年度今年度の金額を引いた8400円を項目44に含めるのが正しいのではないでしょうか。(現金過不足金は集金の際に発生した過不足金を記載する欄と私は認識しています。)
また、昨年度に収入として記載すべきだった金額(4200円)を今年度の収入として記載したい場合には、項目を分けて書けばよろしいのでしょうか。</text>
  </threadedComment>
  <threadedComment ref="D62" dT="2022-01-23T06:26:55.05" personId="{A4E71ED2-3544-4F45-84A0-CDD95E2D7FCC}" id="{5E23C93B-9609-4D29-ADE3-EA1F77829893}" parentId="{0118662F-D261-41A2-8370-7CA73934DDC8}">
    <text>42番がもとから今年度回収できる理論値に含まれていないのであれば、44に8400を含めればよい
項目は分けなくてよいはず（今年の回収分なので）
ただ、昨年度分の4200円（あるいは16800）は、昨年度の現金過不足金から引かれる必要があるのでは？</text>
  </threadedComment>
  <threadedComment ref="G73" dT="2022-01-10T01:27:31.96" personId="{D0000BAA-5B21-4503-8D21-7BFC56493AA1}" id="{8CDCF029-DDF3-4DA0-A213-79C66B783A77}" done="1">
    <text>企業側から指定された条件をさしているかと思うのですが、どのような内容か欄外等で説明を明記してください。</text>
  </threadedComment>
  <threadedComment ref="G73" dT="2022-01-15T16:53:18.88" personId="{A4E71ED2-3544-4F45-84A0-CDD95E2D7FCC}" id="{E3CC810B-DFFC-4404-8A8F-B9B3340EE167}" parentId="{8CDCF029-DDF3-4DA0-A213-79C66B783A77}">
    <text>登録型も同様に説明ください。また、「登録型」はF78~80にも該当するのでしょうか。そうであればセルを統合してください。</text>
  </threadedComment>
  <threadedComment ref="I82" dT="2022-01-10T01:28:03.39" personId="{D0000BAA-5B21-4503-8D21-7BFC56493AA1}" id="{D79C94D5-5851-4363-849D-392606DF38ED}" done="1">
    <text>記入漏れでしょうか。金額を記載してください。</text>
  </threadedComment>
  <threadedComment ref="I82" dT="2022-01-23T06:27:35.48" personId="{A4E71ED2-3544-4F45-84A0-CDD95E2D7FCC}" id="{50DBC1E6-B217-419C-A073-5F537124374E}" parentId="{D79C94D5-5851-4363-849D-392606DF38ED}">
    <text>いつ頃入金予定でしょうか。</text>
  </threadedComment>
  <threadedComment ref="I82" dT="2022-01-25T12:53:50.58" personId="{342E22A2-D40B-4AC6-AA4D-0974A0E9DCEF}" id="{3DEAB789-8DF4-4930-8851-66677A400191}" parentId="{D79C94D5-5851-4363-849D-392606DF38ED}">
    <text>担当者に確認中です。</text>
  </threadedComment>
  <threadedComment ref="G91" dT="2022-02-01T09:33:12.67" personId="{D0000BAA-5B21-4503-8D21-7BFC56493AA1}" id="{6367ACE2-B609-4C4B-8903-60EE169369FC}">
    <text>「お渡しした」→「渡した」に修正してください。</text>
  </threadedComment>
</ThreadedComments>
</file>

<file path=xl/threadedComments/threadedComment6.xml><?xml version="1.0" encoding="utf-8"?>
<ThreadedComments xmlns="http://schemas.microsoft.com/office/spreadsheetml/2018/threadedcomments" xmlns:x="http://schemas.openxmlformats.org/spreadsheetml/2006/main">
  <threadedComment ref="A2" dT="2022-01-16T15:41:33.41" personId="{D0000BAA-5B21-4503-8D21-7BFC56493AA1}" id="{0A3F0F0D-F566-4C61-9F9B-5272F795274E}" done="1">
    <text>・単価が変更になったもの、あるいは・個数が変更になったものが塗りつぶしに該当するという認識でしょうか。そうであれば、「価格または個数が変更になったもの」が正しいかと思います。
また、以下のセル番号は橙で塗りつぶす必要のあるセルです。
修正してください。
（いずれもD列、行番号のみ記載）
24、45、64、115、169、171、278、303、360、392,393、398～409、447</text>
  </threadedComment>
  <threadedComment ref="E7" dT="2022-01-09T09:02:19.80" personId="{D0000BAA-5B21-4503-8D21-7BFC56493AA1}" id="{6305134C-B5E3-4518-AE2C-552C19E00157}" done="1">
    <text>用途欄
・文末を過去形に修正してください。（報告の形をとってください）
・一文の場合は文末に句点なし、二文以上の場合は文末に句点を打ってください</text>
  </threadedComment>
  <threadedComment ref="E7" dT="2022-01-16T14:55:39.37" personId="{D0000BAA-5B21-4503-8D21-7BFC56493AA1}" id="{AE6BF9BB-F4A9-4BBF-958D-49DB08067F2B}" parentId="{6305134C-B5E3-4518-AE2C-552C19E00157}">
    <text>修正が見られません。
再度確認の上修正してください。</text>
  </threadedComment>
  <threadedComment ref="G7" dT="2022-01-10T06:05:48.64" personId="{D0000BAA-5B21-4503-8D21-7BFC56493AA1}" id="{32994C13-5807-42D4-97ED-52ADB703A175}" done="1">
    <text>通し番号を記入するのは、以下のような、予算案から番号が変更になった項目のみで構いません。
・勘定科目が変更になった項目
・複数項目をまとめた項目
・一項目を複数項目にわけた項目</text>
  </threadedComment>
  <threadedComment ref="G7" dT="2022-01-16T15:18:26.33" personId="{D0000BAA-5B21-4503-8D21-7BFC56493AA1}" id="{92FE8E98-5AE7-4980-A1AB-A4E1F39C4BDF}" parentId="{32994C13-5807-42D4-97ED-52ADB703A175}">
    <text>未修正箇所
・渉外局：交通費
・本部企画局：つくばお笑いライブ：雑費：プレゼント配送料
・本部企画局：つくばコレクション
・本部企画局：モザイクアート</text>
  </threadedComment>
  <threadedComment ref="H11" dT="2022-01-14T09:57:25.05" personId="{342E22A2-D40B-4AC6-AA4D-0974A0E9DCEF}" id="{6F507D45-54F6-46E9-9DC3-62D121F2A2FC}" done="1">
    <text>H列の「*」は領収書台帳と決算を照らし合わせた際の目印として使いました。最終稿提出時には消します。</text>
  </threadedComment>
  <threadedComment ref="H11" dT="2022-01-15T16:53:43.66" personId="{A4E71ED2-3544-4F45-84A0-CDD95E2D7FCC}" id="{A18EEB4C-ED02-4202-B7CF-0538AE532BB7}" parentId="{6F507D45-54F6-46E9-9DC3-62D121F2A2FC}">
    <text>承知しました。</text>
  </threadedComment>
  <threadedComment ref="D29" dT="2022-01-16T15:42:12.60" personId="{D0000BAA-5B21-4503-8D21-7BFC56493AA1}" id="{175FA559-0F93-408A-A737-15C374DE4002}" done="1">
    <text>青く塗りつぶしてください。</text>
  </threadedComment>
  <threadedComment ref="C36" dT="2022-01-09T06:35:31.20" personId="{A4E71ED2-3544-4F45-84A0-CDD95E2D7FCC}" id="{75C0D18F-3BFD-422A-946D-6AA6376C7F22}" done="1">
    <text>書式統一</text>
  </threadedComment>
  <threadedComment ref="E49" dT="2022-01-10T06:35:19.65" personId="{D0000BAA-5B21-4503-8D21-7BFC56493AA1}" id="{3E44E133-EDC5-4ABD-8055-59C1A236623A}" done="1">
    <text>何を買った際の送料、手数料なのか明記してください。以下同様に記載してください。</text>
  </threadedComment>
  <threadedComment ref="E49" dT="2022-01-16T00:49:28.80" personId="{A4E71ED2-3544-4F45-84A0-CDD95E2D7FCC}" id="{823A741A-5F3C-4373-9BAF-4970F5B43CA3}" parentId="{3E44E133-EDC5-4ABD-8055-59C1A236623A}">
    <text>E62も同様に修正ください。</text>
  </threadedComment>
  <threadedComment ref="F52" dT="2022-01-10T06:36:37.99" personId="{D0000BAA-5B21-4503-8D21-7BFC56493AA1}" id="{08B0E247-9B31-45FB-A3A5-76689AF01E2C}" done="1">
    <text>予算書では14ではなく20となっていたかと思います。
20に修正してください。
（勘定科目を変更したものになりますので、ここでは予算案に記載の内容そのままが適切です。）</text>
  </threadedComment>
  <threadedComment ref="E53" dT="2022-01-10T06:36:49.98" personId="{D0000BAA-5B21-4503-8D21-7BFC56493AA1}" id="{C9560FAA-FB6F-471B-8025-B3290CE96EE1}" done="1">
    <text>未精算ということでしょうか。</text>
  </threadedComment>
  <threadedComment ref="E53" dT="2022-01-13T02:21:53.64" personId="{342E22A2-D40B-4AC6-AA4D-0974A0E9DCEF}" id="{D3E42F0A-0377-4B3A-9F84-FA82B9D49AC1}" parentId="{C9560FAA-FB6F-471B-8025-B3290CE96EE1}">
    <text>購入者とは連絡が取れたのですが、領収書がなく、返金を行わなかったため、未精算になっています。</text>
  </threadedComment>
  <threadedComment ref="E53" dT="2022-01-16T08:37:45.43" personId="{D0000BAA-5B21-4503-8D21-7BFC56493AA1}" id="{E457B773-7216-4573-9C46-762CA11A878E}" parentId="{C9560FAA-FB6F-471B-8025-B3290CE96EE1}">
    <text>①購入者が領収証をなくした②領収証が発行できない支出である③領収証を発行できるかどうか確認できていない、のうちいずれでしょうか。
②、③である場合は領収証または領収証の代わりとなるものを発行して立て替えを行ってください。
また①であった場合に、「立て替えは行わず自己負担となる」といった規則・決まりが、実委内にあるのでしょうか。
上記内容を含む、状況の詳細を教えていただけますでしょうか。</text>
  </threadedComment>
  <threadedComment ref="E53" dT="2022-01-21T12:53:01.00" personId="{342E22A2-D40B-4AC6-AA4D-0974A0E9DCEF}" id="{10BF5714-FB88-406B-9CDA-074EDB3895F4}" parentId="{C9560FAA-FB6F-471B-8025-B3290CE96EE1}">
    <text>①の状況です(領収書の写真は確認できました)。
①であった場合に、「立て替えは行わず自己負担となる」といった規則・決まりは、実委内には特にないです。
この場合、どう対応すべきなのでしょうか。</text>
  </threadedComment>
  <threadedComment ref="E53" dT="2022-01-23T10:00:04.08" personId="{D0000BAA-5B21-4503-8D21-7BFC56493AA1}" id="{8A16B307-37F6-4210-B7D4-6A16A6C86E42}" parentId="{C9560FAA-FB6F-471B-8025-B3290CE96EE1}">
    <text>立て替えなし、自己負担で良いかと思います。
判断に迷ったり、トラブルのもとになる可能性がありますので、来年度に向けて、会計関係の決まりを作って実委全体に共有する必要があるかと思います。
また、備考欄に「購入者が領収証を紛失したため、立て替えは行わなかった」と記載すると誤解なく説明されるかと思います。</text>
  </threadedComment>
  <threadedComment ref="A71" dT="2022-01-09T06:36:37.57" personId="{A4E71ED2-3544-4F45-84A0-CDD95E2D7FCC}" id="{F3014AA3-C075-49B1-BE17-50CAAE6879E7}" done="1">
    <text>科目を「当期繰越金」に変更してください。</text>
  </threadedComment>
  <threadedComment ref="A75" dT="2022-01-09T06:36:37.57" personId="{A4E71ED2-3544-4F45-84A0-CDD95E2D7FCC}" id="{1C099F47-29BA-4824-AD4E-D40EAA4FE47F}" done="1">
    <text>科目を「当期繰越金」に変更してください。</text>
  </threadedComment>
  <threadedComment ref="E87" dT="2022-01-10T06:37:25.87" personId="{D0000BAA-5B21-4503-8D21-7BFC56493AA1}" id="{E13A70A9-06DC-4FFF-8844-B0FE700DC0AF}">
    <text>9か月ではなく5か月ではないでしょうか。
項目2、3番の用途も明記してください。</text>
  </threadedComment>
  <threadedComment ref="E87" dT="2022-01-16T00:50:58.21" personId="{A4E71ED2-3544-4F45-84A0-CDD95E2D7FCC}" id="{A014A32B-C2DB-487C-A7EF-51220B4F7BB9}" parentId="{E13A70A9-06DC-4FFF-8844-B0FE700DC0AF}">
    <text>項目21のみ備考がありませんが、これは2178円×1か月を別途購入したものでしょうか。
備考欄に内訳を記載ください。</text>
  </threadedComment>
  <threadedComment ref="D99" dT="2022-01-10T06:39:06.63" personId="{D0000BAA-5B21-4503-8D21-7BFC56493AA1}" id="{1F50B348-C06E-4516-9E16-5DE733D97164}" done="1">
    <text>61×150＝9150ではないでしょうか。
割引等があれば備考欄に明記してください。</text>
  </threadedComment>
  <threadedComment ref="F99" dT="2022-01-14T11:10:06.84" personId="{342E22A2-D40B-4AC6-AA4D-0974A0E9DCEF}" id="{54D3C86D-C939-4292-BFC8-327E42EE0931}" done="1">
    <text>3から4までの領収書を受け取り次第、備考欄で金額の計算方法の補足をします。(担当者とは連絡がついており、近日中に領収書を受け取ることになっています。)</text>
  </threadedComment>
  <threadedComment ref="F99" dT="2022-01-16T00:51:51.47" personId="{A4E71ED2-3544-4F45-84A0-CDD95E2D7FCC}" id="{126D64F9-D6F8-4CEC-9A0C-56883EA1AA97}" parentId="{54D3C86D-C939-4292-BFC8-327E42EE0931}">
    <text>承知しました。
この稿では赤入れなし</text>
  </threadedComment>
  <threadedComment ref="G99" dT="2022-02-01T09:35:42.72" personId="{D0000BAA-5B21-4503-8D21-7BFC56493AA1}" id="{38B53157-B38B-45EA-96AF-654C8643F1C5}">
    <text>消費税が825円ではなく873円</text>
  </threadedComment>
  <threadedComment ref="G100" dT="2022-01-09T06:39:50.92" personId="{A4E71ED2-3544-4F45-84A0-CDD95E2D7FCC}" id="{A092C323-C2A0-4E34-9A2D-0CF0D3F46C49}" done="1">
    <text>書式統一</text>
  </threadedComment>
  <threadedComment ref="F102" dT="2022-02-01T09:36:35.66" personId="{D0000BAA-5B21-4503-8D21-7BFC56493AA1}" id="{0B90C51E-550A-4994-A0B0-A3C4BDBF5453}">
    <text>F96と同様に、（OPP個別包装代）や（割引）を記載してください。</text>
  </threadedComment>
  <threadedComment ref="G102" dT="2022-01-23T06:34:30.83" personId="{A4E71ED2-3544-4F45-84A0-CDD95E2D7FCC}" id="{B5EE1323-351B-4306-BCCD-5738E94559CA}">
    <text>「4,5」と記載してください。</text>
  </threadedComment>
  <threadedComment ref="D111" dT="2022-01-10T06:39:44.76" personId="{D0000BAA-5B21-4503-8D21-7BFC56493AA1}" id="{41748DE2-3133-470F-8735-0D8188114CF7}" done="1">
    <text>ポスターは印刷しなかったのでしょうか。
報告書ではポスター掲示は行っているかと思います。
理由を教えてください。</text>
  </threadedComment>
  <threadedComment ref="F111" dT="2022-01-14T11:12:04.34" personId="{342E22A2-D40B-4AC6-AA4D-0974A0E9DCEF}" id="{068DC4AC-8C8F-4591-AA69-CB0223E156F8}" done="1">
    <text>広告宣伝費に関する領収書を近日中に受け取る予定となっており、受け取り次第金額が確定します。</text>
  </threadedComment>
  <threadedComment ref="F111" dT="2022-01-16T15:22:49.16" personId="{D0000BAA-5B21-4503-8D21-7BFC56493AA1}" id="{8D885976-98AA-4373-9C53-3733677D8AE4}" parentId="{068DC4AC-8C8F-4591-AA69-CB0223E156F8}">
    <text>承知しました。</text>
  </threadedComment>
  <threadedComment ref="E136" dT="2022-01-10T06:41:18.27" personId="{D0000BAA-5B21-4503-8D21-7BFC56493AA1}" id="{1B710F27-4157-441D-83C8-999E7CE97100}" done="1">
    <text>すでに発生している支出でしょうか。
報告書によれば、売上金の振込は現在進行中とのことかと思います。</text>
  </threadedComment>
  <threadedComment ref="E136" dT="2022-01-25T13:42:42.48" personId="{342E22A2-D40B-4AC6-AA4D-0974A0E9DCEF}" id="{08A4414C-E172-4793-8693-45DE4FFA3C28}" parentId="{1B710F27-4157-441D-83C8-999E7CE97100}">
    <text>公式グッズ販売に関して、振込は終わっており、発生している支出です。</text>
  </threadedComment>
  <threadedComment ref="G148" dT="2022-02-01T09:37:44.73" personId="{D0000BAA-5B21-4503-8D21-7BFC56493AA1}" id="{9D9E20B2-6A30-44DF-BF40-4F3B91E747D3}">
    <text>削除してください。</text>
  </threadedComment>
  <threadedComment ref="E158" dT="2022-01-10T06:41:40.25" personId="{D0000BAA-5B21-4503-8D21-7BFC56493AA1}" id="{D12E21E6-D9F9-40DC-B691-1820DB0BCE95}" done="1">
    <text>8番と単価が異なる理由を明記してください。</text>
  </threadedComment>
  <threadedComment ref="E158" dT="2022-01-14T11:07:03.46" personId="{342E22A2-D40B-4AC6-AA4D-0974A0E9DCEF}" id="{99D6F8A4-244F-4317-8529-0D15120FC48B}" parentId="{D12E21E6-D9F9-40DC-B691-1820DB0BCE95}">
    <text>協賛金額に応じて、返礼品が変わるためです。１口1,000円で、1 口～4 口の場合はクリアファイル1 枚、5 口以上の場合はそれに加えてト
ートバッグをお渡ししました。</text>
  </threadedComment>
  <threadedComment ref="E158" dT="2022-01-16T15:23:58.50" personId="{D0000BAA-5B21-4503-8D21-7BFC56493AA1}" id="{84E3B758-3A29-41DC-A8CB-93136F5FCFE6}" parentId="{D12E21E6-D9F9-40DC-B691-1820DB0BCE95}">
    <text>その旨が分かるよう、用途欄に記載してください。
例：～を送るための送料（1口～4口の場合）</text>
  </threadedComment>
  <threadedComment ref="F168" dT="2022-01-10T06:42:31.34" personId="{D0000BAA-5B21-4503-8D21-7BFC56493AA1}" id="{99E46998-C3A3-47AA-A329-26A0217D4258}" done="1">
    <text>単価×個数、もしくは振込の回数等を記載してください。
（振込は複数回行われているかと思います。）</text>
  </threadedComment>
  <threadedComment ref="D184" dT="2022-02-01T09:38:31.25" personId="{D0000BAA-5B21-4503-8D21-7BFC56493AA1}" id="{7F1724E0-2751-4338-86A7-5CED7D652D67}">
    <text>D177を黄色で色塗りし、D178の色塗りを解除してください。</text>
  </threadedComment>
  <threadedComment ref="D186" dT="2022-01-16T15:42:39.38" personId="{D0000BAA-5B21-4503-8D21-7BFC56493AA1}" id="{2FDCA69C-EC47-464D-BD09-08E6959285D1}" done="1">
    <text>塗りつぶしを解除してください。</text>
  </threadedComment>
  <threadedComment ref="D186" dT="2022-01-18T02:02:59.67" personId="{342E22A2-D40B-4AC6-AA4D-0974A0E9DCEF}" id="{B1593345-4A1D-4177-BBBC-E8CBF3F430FF}" parentId="{2FDCA69C-EC47-464D-BD09-08E6959285D1}">
    <text>合計金額が間違っていたため、修正しました。予算とは単価が異なるため、塗りつぶしはそのままになっています。</text>
  </threadedComment>
  <threadedComment ref="D186" dT="2022-01-23T10:03:02.33" personId="{D0000BAA-5B21-4503-8D21-7BFC56493AA1}" id="{9B8C73F5-1AC9-4CAC-BA2E-B143C3F1324E}" parentId="{2FDCA69C-EC47-464D-BD09-08E6959285D1}">
    <text>承知しました。</text>
  </threadedComment>
  <threadedComment ref="C187" dT="2022-01-10T06:43:12.27" personId="{D0000BAA-5B21-4503-8D21-7BFC56493AA1}" id="{B8538420-5A36-464B-A883-7144C184C692}" done="1">
    <text>「リアカー」を「リヤカー」に修正してください。
また、報告書の内容と一致しておりません。ご確認ください。</text>
  </threadedComment>
  <threadedComment ref="D209" dT="2022-02-01T09:39:14.11" personId="{D0000BAA-5B21-4503-8D21-7BFC56493AA1}" id="{45F6BFBA-891F-4619-9FD8-3CAF8DCE32FF}">
    <text>143,550が正しいかと思います。</text>
  </threadedComment>
  <threadedComment ref="F236" dT="2022-02-01T09:39:45.44" personId="{D0000BAA-5B21-4503-8D21-7BFC56493AA1}" id="{614B1B69-CF80-4B71-AD39-9E12E99CF377}">
    <text>「1年分」を記載してください。</text>
  </threadedComment>
  <threadedComment ref="B278" dT="2022-01-16T15:26:01.29" personId="{D0000BAA-5B21-4503-8D21-7BFC56493AA1}" id="{B362C7D1-0C92-47DA-B06D-F64000174659}">
    <text>項目番号は40が正しいと思います。
この修正に従って、38以降の番号を全て修正ください。　</text>
  </threadedComment>
  <threadedComment ref="F287" dT="2022-01-10T06:50:20.61" personId="{D0000BAA-5B21-4503-8D21-7BFC56493AA1}" id="{F9C16EDA-60F2-4BD2-B9A5-915EA90F25D6}" done="1">
    <text>レンタルした台数を明記してください。</text>
  </threadedComment>
  <threadedComment ref="D291" dT="2022-02-01T09:40:59.12" personId="{D0000BAA-5B21-4503-8D21-7BFC56493AA1}" id="{644CADED-8EAC-4DCE-8467-33633B34DEFD}">
    <text>橙に色塗りしてください。</text>
  </threadedComment>
  <threadedComment ref="E297" dT="2022-02-01T09:41:31.36" personId="{D0000BAA-5B21-4503-8D21-7BFC56493AA1}" id="{77D8BA63-FB4B-4CFD-B632-78747B03C5C5}">
    <text>E290~292を記載してください。</text>
  </threadedComment>
  <threadedComment ref="B298" dT="2022-01-16T15:27:05.98" personId="{D0000BAA-5B21-4503-8D21-7BFC56493AA1}" id="{E41BE315-05CA-4DA8-8876-2B98AE1F4F02}" done="1">
    <text>項目番号41,42は、予算書に記載のない新規の支出です。
金額を青塗りし、予算書での通し番号を削除してください。</text>
  </threadedComment>
  <threadedComment ref="F304" dT="2022-02-01T09:41:55.60" personId="{D0000BAA-5B21-4503-8D21-7BFC56493AA1}" id="{906783FF-8D9F-4860-B4DB-25D51857B720}">
    <text>「×3」→「×2」に修正</text>
  </threadedComment>
  <threadedComment ref="D317" dT="2022-02-01T09:42:25.15" personId="{D0000BAA-5B21-4503-8D21-7BFC56493AA1}" id="{B02D5CA4-7241-4AA2-9593-6DC910CF2734}">
    <text>資料2に合わせて75000に修正</text>
  </threadedComment>
  <threadedComment ref="B326" dT="2022-02-01T09:42:37.81" personId="{D0000BAA-5B21-4503-8D21-7BFC56493AA1}" id="{B3655F4F-2175-4D0D-B497-DF1A2881D37B}">
    <text>「12」を記載</text>
  </threadedComment>
  <threadedComment ref="D334" dT="2022-01-16T15:27:42.84" personId="{D0000BAA-5B21-4503-8D21-7BFC56493AA1}" id="{6A590295-4988-4C73-A49A-FAADD15B3643}" done="1">
    <text>新規の支出ですので、青で塗りつぶしてください。
また、用途欄をご記載ください。</text>
  </threadedComment>
  <threadedComment ref="D335" dT="2022-01-09T05:49:14.73" personId="{FE7FBFD8-C90A-4F2A-B6F8-54E02E9C55F9}" id="{3989A201-E09F-4641-B22F-19AD45BB267E}" done="1">
    <text>D311をSUMに追加してください。</text>
  </threadedComment>
  <threadedComment ref="B360" dT="2022-01-16T15:28:01.20" personId="{D0000BAA-5B21-4503-8D21-7BFC56493AA1}" id="{B55C204B-7D84-45AD-8E20-14D452BECA5D}" done="1">
    <text>項目番号は正しくは8です。</text>
  </threadedComment>
  <threadedComment ref="B380" dT="2022-01-16T15:28:17.89" personId="{D0000BAA-5B21-4503-8D21-7BFC56493AA1}" id="{EF62F5EC-6529-4790-864E-430F020A004B}" done="1">
    <text>項目番号は正しくは10です。</text>
  </threadedComment>
  <threadedComment ref="G452" dT="2022-02-01T09:43:38.44" personId="{D0000BAA-5B21-4503-8D21-7BFC56493AA1}" id="{6AD69B27-5967-4D1A-83DD-B720BE7E21BA}">
    <text>削除してください。</text>
  </threadedComment>
  <threadedComment ref="G457" dT="2022-02-01T09:43:47.53" personId="{D0000BAA-5B21-4503-8D21-7BFC56493AA1}" id="{C3ABF97C-EC25-48E3-96AE-8CAA26D21BAB}">
    <text>削除してください。</text>
  </threadedComment>
  <threadedComment ref="F477" dT="2022-01-16T15:28:53.09" personId="{D0000BAA-5B21-4503-8D21-7BFC56493AA1}" id="{F37FD9AE-FF0E-49C3-BE7F-4EA4604DB29F}" done="1">
    <text>それぞれ1着ずつの金額でしょうか。備考欄に着数をご記載ください。</text>
  </threadedComment>
  <threadedComment ref="B478" dT="2022-01-16T15:30:20.49" personId="{D0000BAA-5B21-4503-8D21-7BFC56493AA1}" id="{FFD79D75-8125-4BAA-BF79-F60CF0CE09D1}" done="1">
    <text>賃借料および雑費のうち、項目番号を以下の通り修正してください。
26→25　衣装レンタル男性
27→26　衣装レンタル男性
29→28　衣装レンタル女性
25→28　送料</text>
  </threadedComment>
  <threadedComment ref="C491" dT="2022-01-10T06:53:20.14" personId="{D0000BAA-5B21-4503-8D21-7BFC56493AA1}" id="{CC509FF2-DBC1-48BC-9A52-2C82EE43ECAD}" done="1">
    <text>勘定科目は「雑費」が適切かと思います。
修正してください。</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22-01-10T05:55:46.15" personId="{D0000BAA-5B21-4503-8D21-7BFC56493AA1}" id="{F11BC10D-C0ED-48F2-B7F8-0FA620FDAC9D}" done="1">
    <text>冒頭に「企画団体物品支給制度費詳細」を追記してください。</text>
  </threadedComment>
  <threadedComment ref="F5" dT="2022-01-10T01:30:34.26" personId="{D0000BAA-5B21-4503-8D21-7BFC56493AA1}" id="{6FC23ED4-9C7B-4B1B-B284-77C1F79FC938}" done="1">
    <text>単位が抜けています。記載してください。</text>
  </threadedComment>
  <threadedComment ref="F10" dT="2022-01-10T05:50:46.71" personId="{D0000BAA-5B21-4503-8D21-7BFC56493AA1}" id="{7B506534-3BBA-4B18-851A-2E5E560BCE66}" done="1">
    <text>下記の表から、「冊」がより適切な単位かと思いますが、いかがでしょうか。</text>
  </threadedComment>
  <threadedComment ref="B18" dT="2022-01-10T05:52:49.63" personId="{D0000BAA-5B21-4503-8D21-7BFC56493AA1}" id="{0B1650D0-D3FA-4FCA-ACBC-B9A73757D74F}" done="1">
    <text>模造紙はおそらく生活課予算（学生組織指導経費でしょうか）から支出しているかと思います。
欄外にその旨を記載してください。</text>
  </threadedComment>
  <threadedComment ref="E23" dT="2022-01-10T05:53:34.45" personId="{D0000BAA-5B21-4503-8D21-7BFC56493AA1}" id="{F9EA504B-1196-4F2F-87C9-5BDD4A71689E}" done="1">
    <text>合計金額であることが分かりやすいよう、B22に「合計」と記載し、金額を太字にしてください。</text>
  </threadedComment>
</ThreadedComments>
</file>

<file path=xl/threadedComments/threadedComment8.xml><?xml version="1.0" encoding="utf-8"?>
<ThreadedComments xmlns="http://schemas.microsoft.com/office/spreadsheetml/2018/threadedcomments" xmlns:x="http://schemas.openxmlformats.org/spreadsheetml/2006/main">
  <threadedComment ref="B2" dT="2022-01-09T09:07:33.80" personId="{D0000BAA-5B21-4503-8D21-7BFC56493AA1}" id="{F4F6A385-33C7-4EBE-832F-7B3C71830C32}" done="1">
    <text>「スタジオ使用料」が正しい可と思います。修正してください。</text>
  </threadedComment>
  <threadedComment ref="D3" dT="2022-01-09T05:14:56.48" personId="{FE7FBFD8-C90A-4F2A-B6F8-54E02E9C55F9}" id="{64D32DA4-D7E7-4ACF-8325-2A5143AD40AE}">
    <text>D列を削除してください。</text>
  </threadedComment>
  <threadedComment ref="D3" dT="2022-01-10T05:57:02.46" personId="{D0000BAA-5B21-4503-8D21-7BFC56493AA1}" id="{65B4D3A0-002B-4AAA-8057-0F3AE1428DC3}" parentId="{64D32DA4-D7E7-4ACF-8325-2A5143AD40AE}">
    <text>備考欄に変更し、B6とB7がなぜ2項目に分かれているのか、それぞれの用途を明記してください。</text>
  </threadedComment>
  <threadedComment ref="D3" dT="2022-01-16T14:54:47.11" personId="{D0000BAA-5B21-4503-8D21-7BFC56493AA1}" id="{E1EC3409-BDF4-47E1-B816-1304232650C0}" parentId="{64D32DA4-D7E7-4ACF-8325-2A5143AD40AE}">
    <text>筑波大学アイドル研究会について、スタジオを2回借りたということでしょうか。
撮影した動画は1つではないのでしょうか。</text>
  </threadedComment>
  <threadedComment ref="D3" dT="2022-01-18T02:18:09.56" personId="{342E22A2-D40B-4AC6-AA4D-0974A0E9DCEF}" id="{ED199AE9-379F-44A1-A933-8A5E8F56EEFB}" parentId="{64D32DA4-D7E7-4ACF-8325-2A5143AD40AE}">
    <text>撮影日は1日のみでしたが、前払金があり、前払金と残りの費用とで領収書が2枚発行されたため、2項目に分けて記載をしました。</text>
  </threadedComment>
  <threadedComment ref="D3" dT="2022-01-23T10:08:48.59" personId="{D0000BAA-5B21-4503-8D21-7BFC56493AA1}" id="{FDEDA27C-28B2-4A60-A581-CE6468B673E3}" parentId="{64D32DA4-D7E7-4ACF-8325-2A5143AD40AE}">
    <text>承知しました。</text>
  </threadedComment>
  <threadedComment ref="B4" dT="2022-01-10T05:56:09.88" personId="{D0000BAA-5B21-4503-8D21-7BFC56493AA1}" id="{8266D833-66BE-435C-A6A8-8C464DC0A86F}" done="1">
    <text>未記入でしょうか。記入してください。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7.xml"/><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A8F96-5D20-4712-9DBD-F28BBF6ACF91}">
  <dimension ref="B11:M31"/>
  <sheetViews>
    <sheetView topLeftCell="F1" zoomScale="90" zoomScaleNormal="90" workbookViewId="0">
      <selection activeCell="P14" sqref="P14"/>
    </sheetView>
  </sheetViews>
  <sheetFormatPr defaultRowHeight="18.75"/>
  <sheetData>
    <row r="11" spans="2:13" ht="18" customHeight="1">
      <c r="B11" s="16"/>
      <c r="C11" s="16"/>
      <c r="D11" s="16"/>
      <c r="E11" s="16"/>
      <c r="F11" s="16"/>
      <c r="G11" s="16"/>
      <c r="H11" s="16"/>
      <c r="I11" s="16"/>
      <c r="J11" s="16"/>
      <c r="K11" s="16"/>
      <c r="L11" s="16"/>
      <c r="M11" s="16"/>
    </row>
    <row r="12" spans="2:13" ht="18" customHeight="1">
      <c r="B12" s="16"/>
      <c r="C12" s="16"/>
      <c r="D12" s="16"/>
      <c r="E12" s="16"/>
      <c r="F12" s="16"/>
      <c r="G12" s="16"/>
      <c r="H12" s="16"/>
      <c r="I12" s="16"/>
      <c r="J12" s="16"/>
      <c r="K12" s="16"/>
      <c r="L12" s="16"/>
      <c r="M12" s="16"/>
    </row>
    <row r="13" spans="2:13" ht="18" customHeight="1">
      <c r="B13" s="16"/>
      <c r="C13" s="16"/>
      <c r="D13" s="16"/>
      <c r="E13" s="617" t="s">
        <v>0</v>
      </c>
      <c r="F13" s="618"/>
      <c r="G13" s="618"/>
      <c r="H13" s="618"/>
      <c r="I13" s="618"/>
      <c r="J13" s="618"/>
      <c r="K13" s="618"/>
      <c r="L13" s="16"/>
      <c r="M13" s="16"/>
    </row>
    <row r="14" spans="2:13" ht="17.649999999999999" customHeight="1">
      <c r="B14" s="16"/>
      <c r="C14" s="16"/>
      <c r="D14" s="16"/>
      <c r="E14" s="618"/>
      <c r="F14" s="618"/>
      <c r="G14" s="618"/>
      <c r="H14" s="618"/>
      <c r="I14" s="618"/>
      <c r="J14" s="618"/>
      <c r="K14" s="618"/>
      <c r="L14" s="16"/>
      <c r="M14" s="16"/>
    </row>
    <row r="15" spans="2:13" ht="17.649999999999999" customHeight="1">
      <c r="B15" s="16"/>
      <c r="C15" s="16"/>
      <c r="D15" s="16"/>
      <c r="E15" s="618"/>
      <c r="F15" s="618"/>
      <c r="G15" s="618"/>
      <c r="H15" s="618"/>
      <c r="I15" s="618"/>
      <c r="J15" s="618"/>
      <c r="K15" s="618"/>
      <c r="L15" s="16"/>
      <c r="M15" s="16"/>
    </row>
    <row r="16" spans="2:13" ht="17.649999999999999" customHeight="1">
      <c r="B16" s="16"/>
      <c r="C16" s="16"/>
      <c r="D16" s="16"/>
      <c r="E16" s="618"/>
      <c r="F16" s="618"/>
      <c r="G16" s="618"/>
      <c r="H16" s="618"/>
      <c r="I16" s="618"/>
      <c r="J16" s="618"/>
      <c r="K16" s="618"/>
      <c r="L16" s="16"/>
      <c r="M16" s="16"/>
    </row>
    <row r="29" spans="9:11">
      <c r="I29" s="619" t="s">
        <v>1</v>
      </c>
      <c r="J29" s="620"/>
      <c r="K29" s="620"/>
    </row>
    <row r="30" spans="9:11">
      <c r="I30" s="620"/>
      <c r="J30" s="620"/>
      <c r="K30" s="620"/>
    </row>
    <row r="31" spans="9:11">
      <c r="I31" s="620"/>
      <c r="J31" s="620"/>
      <c r="K31" s="620"/>
    </row>
  </sheetData>
  <mergeCells count="2">
    <mergeCell ref="E13:K16"/>
    <mergeCell ref="I29:K31"/>
  </mergeCells>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5B8BA-B8EF-4F8A-AF69-83C5207CABC0}">
  <dimension ref="A1:A15"/>
  <sheetViews>
    <sheetView workbookViewId="0">
      <selection activeCell="A13" sqref="A13"/>
    </sheetView>
  </sheetViews>
  <sheetFormatPr defaultRowHeight="18.75"/>
  <sheetData>
    <row r="1" spans="1:1">
      <c r="A1" s="14" t="s">
        <v>2</v>
      </c>
    </row>
    <row r="2" spans="1:1">
      <c r="A2" t="s">
        <v>3</v>
      </c>
    </row>
    <row r="3" spans="1:1">
      <c r="A3" t="s">
        <v>4</v>
      </c>
    </row>
    <row r="5" spans="1:1">
      <c r="A5" s="14" t="s">
        <v>5</v>
      </c>
    </row>
    <row r="6" spans="1:1">
      <c r="A6" t="s">
        <v>6</v>
      </c>
    </row>
    <row r="7" spans="1:1">
      <c r="A7" t="s">
        <v>7</v>
      </c>
    </row>
    <row r="9" spans="1:1">
      <c r="A9" s="14" t="s">
        <v>8</v>
      </c>
    </row>
    <row r="11" spans="1:1">
      <c r="A11" s="14" t="s">
        <v>9</v>
      </c>
    </row>
    <row r="13" spans="1:1">
      <c r="A13" t="s">
        <v>10</v>
      </c>
    </row>
    <row r="15" spans="1:1">
      <c r="A15" t="s">
        <v>11</v>
      </c>
    </row>
  </sheetData>
  <phoneticPr fontId="2"/>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CA74B-ED17-4786-9946-BE0B18721962}">
  <dimension ref="A1:S34"/>
  <sheetViews>
    <sheetView tabSelected="1" zoomScale="69" zoomScaleNormal="69" workbookViewId="0">
      <selection activeCell="E2" sqref="E2"/>
    </sheetView>
  </sheetViews>
  <sheetFormatPr defaultRowHeight="18.75"/>
  <cols>
    <col min="1" max="1" width="22" customWidth="1"/>
    <col min="2" max="3" width="10.625" customWidth="1"/>
    <col min="4" max="4" width="12.75" customWidth="1"/>
    <col min="5" max="12" width="10.625" customWidth="1"/>
    <col min="13" max="13" width="11.25" customWidth="1"/>
    <col min="15" max="16" width="10.75" bestFit="1" customWidth="1"/>
    <col min="19" max="19" width="10.75" bestFit="1" customWidth="1"/>
  </cols>
  <sheetData>
    <row r="1" spans="1:15" ht="24">
      <c r="A1" s="74" t="s">
        <v>2</v>
      </c>
    </row>
    <row r="2" spans="1:15" ht="24.75" thickBot="1">
      <c r="A2" s="74" t="s">
        <v>12</v>
      </c>
    </row>
    <row r="3" spans="1:15" ht="54.75" thickBot="1">
      <c r="A3" s="32" t="s">
        <v>13</v>
      </c>
      <c r="B3" s="549" t="s">
        <v>14</v>
      </c>
      <c r="C3" s="550" t="s">
        <v>15</v>
      </c>
      <c r="D3" s="549" t="s">
        <v>16</v>
      </c>
      <c r="E3" s="549" t="s">
        <v>17</v>
      </c>
      <c r="F3" s="550" t="s">
        <v>18</v>
      </c>
      <c r="G3" s="549" t="s">
        <v>19</v>
      </c>
      <c r="H3" s="549" t="s">
        <v>20</v>
      </c>
      <c r="I3" s="550" t="s">
        <v>21</v>
      </c>
      <c r="J3" s="550" t="s">
        <v>22</v>
      </c>
      <c r="K3" s="550" t="s">
        <v>23</v>
      </c>
      <c r="L3" s="550" t="s">
        <v>24</v>
      </c>
      <c r="M3" s="549" t="s">
        <v>25</v>
      </c>
    </row>
    <row r="4" spans="1:15" ht="19.5" thickTop="1">
      <c r="A4" s="33" t="s">
        <v>26</v>
      </c>
      <c r="B4" s="4">
        <v>0</v>
      </c>
      <c r="C4" s="4">
        <v>0</v>
      </c>
      <c r="D4" s="13">
        <f>'3.収入詳細'!D4</f>
        <v>6860756</v>
      </c>
      <c r="E4" s="4">
        <v>0</v>
      </c>
      <c r="F4" s="4">
        <v>0</v>
      </c>
      <c r="G4" s="4">
        <v>0</v>
      </c>
      <c r="H4" s="4">
        <v>0</v>
      </c>
      <c r="I4" s="4">
        <v>0</v>
      </c>
      <c r="J4" s="4">
        <v>0</v>
      </c>
      <c r="K4" s="4">
        <v>0</v>
      </c>
      <c r="L4" s="4">
        <v>0</v>
      </c>
      <c r="M4" s="5">
        <f>SUM(B4:L4)</f>
        <v>6860756</v>
      </c>
    </row>
    <row r="5" spans="1:15">
      <c r="A5" s="34" t="s">
        <v>27</v>
      </c>
      <c r="B5" s="4">
        <v>0</v>
      </c>
      <c r="C5" s="4">
        <v>0</v>
      </c>
      <c r="D5" s="391">
        <f>'3.収入詳細'!D12</f>
        <v>124</v>
      </c>
      <c r="E5" s="4">
        <v>0</v>
      </c>
      <c r="F5" s="4">
        <v>0</v>
      </c>
      <c r="G5" s="4">
        <f>'3.収入詳細'!D15</f>
        <v>2</v>
      </c>
      <c r="H5" s="4">
        <v>0</v>
      </c>
      <c r="I5" s="4">
        <v>0</v>
      </c>
      <c r="J5" s="4">
        <v>0</v>
      </c>
      <c r="K5" s="4">
        <v>0</v>
      </c>
      <c r="L5" s="4">
        <v>0</v>
      </c>
      <c r="M5" s="5">
        <f>SUM(B5:L5)</f>
        <v>126</v>
      </c>
    </row>
    <row r="6" spans="1:15">
      <c r="A6" s="34" t="s">
        <v>28</v>
      </c>
      <c r="B6" s="4">
        <v>0</v>
      </c>
      <c r="C6" s="4">
        <v>0</v>
      </c>
      <c r="D6" s="38">
        <f>'3.収入詳細'!D63</f>
        <v>5320800</v>
      </c>
      <c r="E6" s="4">
        <v>0</v>
      </c>
      <c r="F6" s="4">
        <v>0</v>
      </c>
      <c r="G6" s="4">
        <v>0</v>
      </c>
      <c r="H6" s="4">
        <v>0</v>
      </c>
      <c r="I6" s="4">
        <v>0</v>
      </c>
      <c r="J6" s="4">
        <v>0</v>
      </c>
      <c r="K6" s="4">
        <v>0</v>
      </c>
      <c r="L6" s="4">
        <v>0</v>
      </c>
      <c r="M6" s="5">
        <f>SUM(B6:L6)</f>
        <v>5320800</v>
      </c>
      <c r="O6" s="15"/>
    </row>
    <row r="7" spans="1:15">
      <c r="A7" s="347" t="s">
        <v>29</v>
      </c>
      <c r="B7" s="348">
        <v>0</v>
      </c>
      <c r="C7" s="4">
        <v>0</v>
      </c>
      <c r="D7" s="348">
        <v>0</v>
      </c>
      <c r="E7" s="348">
        <v>0</v>
      </c>
      <c r="F7" s="348">
        <v>0</v>
      </c>
      <c r="G7" s="4">
        <v>0</v>
      </c>
      <c r="H7" s="348">
        <v>0</v>
      </c>
      <c r="I7" s="348">
        <v>0</v>
      </c>
      <c r="J7" s="348">
        <v>0</v>
      </c>
      <c r="K7" s="348">
        <v>0</v>
      </c>
      <c r="L7" s="348">
        <v>0</v>
      </c>
      <c r="M7" s="5">
        <f t="shared" ref="M7:M12" si="0">SUM(B7:L7)</f>
        <v>0</v>
      </c>
    </row>
    <row r="8" spans="1:15">
      <c r="A8" s="34" t="s">
        <v>30</v>
      </c>
      <c r="B8" s="348">
        <v>0</v>
      </c>
      <c r="C8" s="4">
        <v>0</v>
      </c>
      <c r="D8" s="348">
        <v>0</v>
      </c>
      <c r="E8" s="348">
        <v>0</v>
      </c>
      <c r="F8" s="348">
        <v>0</v>
      </c>
      <c r="G8" s="4">
        <f>'3.収入詳細'!I9</f>
        <v>1266900</v>
      </c>
      <c r="H8" s="348">
        <v>0</v>
      </c>
      <c r="I8" s="348">
        <v>0</v>
      </c>
      <c r="J8" s="348">
        <v>0</v>
      </c>
      <c r="K8" s="348">
        <v>0</v>
      </c>
      <c r="L8" s="348">
        <v>0</v>
      </c>
      <c r="M8" s="5">
        <f t="shared" si="0"/>
        <v>1266900</v>
      </c>
    </row>
    <row r="9" spans="1:15">
      <c r="A9" s="35" t="s">
        <v>31</v>
      </c>
      <c r="B9" s="348">
        <v>0</v>
      </c>
      <c r="C9" s="4">
        <v>0</v>
      </c>
      <c r="D9" s="348">
        <v>0</v>
      </c>
      <c r="E9" s="348">
        <v>0</v>
      </c>
      <c r="F9" s="348">
        <v>0</v>
      </c>
      <c r="G9" s="4">
        <v>0</v>
      </c>
      <c r="H9" s="348">
        <v>0</v>
      </c>
      <c r="I9" s="348">
        <v>0</v>
      </c>
      <c r="J9" s="348">
        <v>0</v>
      </c>
      <c r="K9" s="348">
        <v>0</v>
      </c>
      <c r="L9" s="348">
        <v>0</v>
      </c>
      <c r="M9" s="5">
        <f t="shared" si="0"/>
        <v>0</v>
      </c>
    </row>
    <row r="10" spans="1:15">
      <c r="A10" s="35" t="s">
        <v>32</v>
      </c>
      <c r="B10" s="348">
        <v>0</v>
      </c>
      <c r="C10" s="4">
        <v>0</v>
      </c>
      <c r="D10" s="348">
        <v>0</v>
      </c>
      <c r="E10" s="348">
        <v>0</v>
      </c>
      <c r="F10" s="348">
        <v>0</v>
      </c>
      <c r="G10" s="4">
        <v>0</v>
      </c>
      <c r="H10" s="348">
        <v>0</v>
      </c>
      <c r="I10" s="348">
        <v>0</v>
      </c>
      <c r="J10" s="348">
        <v>0</v>
      </c>
      <c r="K10" s="348">
        <v>0</v>
      </c>
      <c r="L10" s="348">
        <v>0</v>
      </c>
      <c r="M10" s="5">
        <f t="shared" si="0"/>
        <v>0</v>
      </c>
    </row>
    <row r="11" spans="1:15">
      <c r="A11" s="35" t="s">
        <v>33</v>
      </c>
      <c r="B11" s="348">
        <v>0</v>
      </c>
      <c r="C11" s="4">
        <v>0</v>
      </c>
      <c r="D11" s="348">
        <v>0</v>
      </c>
      <c r="E11" s="348">
        <v>0</v>
      </c>
      <c r="F11" s="349">
        <f>'3.収入詳細'!Q15</f>
        <v>186900</v>
      </c>
      <c r="G11" s="4">
        <v>0</v>
      </c>
      <c r="H11" s="348">
        <v>0</v>
      </c>
      <c r="I11" s="348">
        <v>0</v>
      </c>
      <c r="J11" s="348">
        <v>0</v>
      </c>
      <c r="K11" s="348">
        <v>0</v>
      </c>
      <c r="L11" s="348">
        <v>0</v>
      </c>
      <c r="M11" s="5">
        <f t="shared" si="0"/>
        <v>186900</v>
      </c>
    </row>
    <row r="12" spans="1:15">
      <c r="A12" s="347" t="s">
        <v>34</v>
      </c>
      <c r="B12" s="348">
        <v>0</v>
      </c>
      <c r="C12" s="588">
        <v>0</v>
      </c>
      <c r="D12" s="348">
        <v>0</v>
      </c>
      <c r="E12" s="348">
        <v>0</v>
      </c>
      <c r="F12" s="588">
        <v>0</v>
      </c>
      <c r="G12" s="588">
        <v>0</v>
      </c>
      <c r="H12" s="348">
        <v>0</v>
      </c>
      <c r="I12" s="348">
        <v>0</v>
      </c>
      <c r="J12" s="348">
        <v>0</v>
      </c>
      <c r="K12" s="348">
        <v>0</v>
      </c>
      <c r="L12" s="348">
        <v>0</v>
      </c>
      <c r="M12" s="589">
        <f t="shared" si="0"/>
        <v>0</v>
      </c>
    </row>
    <row r="13" spans="1:15" ht="19.5" thickBot="1">
      <c r="A13" s="350" t="s">
        <v>35</v>
      </c>
      <c r="B13" s="590">
        <v>0</v>
      </c>
      <c r="C13" s="591">
        <v>0</v>
      </c>
      <c r="D13" s="590">
        <f>'3.収入詳細'!P25</f>
        <v>5734</v>
      </c>
      <c r="E13" s="590">
        <v>0</v>
      </c>
      <c r="F13" s="591">
        <v>0</v>
      </c>
      <c r="G13" s="591">
        <v>0</v>
      </c>
      <c r="H13" s="590">
        <v>0</v>
      </c>
      <c r="I13" s="590">
        <v>0</v>
      </c>
      <c r="J13" s="590">
        <v>0</v>
      </c>
      <c r="K13" s="590">
        <v>0</v>
      </c>
      <c r="L13" s="590">
        <v>0</v>
      </c>
      <c r="M13" s="592">
        <f>D13</f>
        <v>5734</v>
      </c>
    </row>
    <row r="14" spans="1:15" ht="20.25" thickTop="1" thickBot="1">
      <c r="A14" s="36" t="s">
        <v>36</v>
      </c>
      <c r="B14" s="37">
        <f>SUM(B4:B13)</f>
        <v>0</v>
      </c>
      <c r="C14" s="37">
        <f t="shared" ref="C14:M14" si="1">SUM(C4:C13)</f>
        <v>0</v>
      </c>
      <c r="D14" s="37">
        <f>SUM(D4:D13)</f>
        <v>12187414</v>
      </c>
      <c r="E14" s="37">
        <f t="shared" si="1"/>
        <v>0</v>
      </c>
      <c r="F14" s="37">
        <f t="shared" si="1"/>
        <v>186900</v>
      </c>
      <c r="G14" s="37">
        <f t="shared" si="1"/>
        <v>1266902</v>
      </c>
      <c r="H14" s="37">
        <f t="shared" si="1"/>
        <v>0</v>
      </c>
      <c r="I14" s="37">
        <f t="shared" si="1"/>
        <v>0</v>
      </c>
      <c r="J14" s="37">
        <f t="shared" si="1"/>
        <v>0</v>
      </c>
      <c r="K14" s="37">
        <f t="shared" si="1"/>
        <v>0</v>
      </c>
      <c r="L14" s="37">
        <f t="shared" si="1"/>
        <v>0</v>
      </c>
      <c r="M14" s="37">
        <f t="shared" si="1"/>
        <v>13641216</v>
      </c>
    </row>
    <row r="17" spans="1:19" ht="24.75" thickBot="1">
      <c r="A17" s="74" t="s">
        <v>37</v>
      </c>
    </row>
    <row r="18" spans="1:19" ht="55.5" thickTop="1" thickBot="1">
      <c r="A18" s="2" t="s">
        <v>13</v>
      </c>
      <c r="B18" s="2" t="s">
        <v>14</v>
      </c>
      <c r="C18" s="8" t="s">
        <v>15</v>
      </c>
      <c r="D18" s="2" t="s">
        <v>16</v>
      </c>
      <c r="E18" s="2" t="s">
        <v>17</v>
      </c>
      <c r="F18" s="8" t="s">
        <v>38</v>
      </c>
      <c r="G18" s="2" t="s">
        <v>19</v>
      </c>
      <c r="H18" s="2" t="s">
        <v>20</v>
      </c>
      <c r="I18" s="8" t="s">
        <v>39</v>
      </c>
      <c r="J18" s="8" t="s">
        <v>22</v>
      </c>
      <c r="K18" s="9" t="s">
        <v>23</v>
      </c>
      <c r="L18" s="8" t="s">
        <v>24</v>
      </c>
      <c r="M18" s="2" t="s">
        <v>25</v>
      </c>
    </row>
    <row r="19" spans="1:19" ht="19.5" thickTop="1">
      <c r="A19" s="3" t="s">
        <v>40</v>
      </c>
      <c r="B19" s="7">
        <f>'4.支出詳細'!D13</f>
        <v>41580</v>
      </c>
      <c r="C19" s="7">
        <v>0</v>
      </c>
      <c r="D19" s="7">
        <f>'4.支出詳細'!D42</f>
        <v>12985</v>
      </c>
      <c r="E19" s="7">
        <v>0</v>
      </c>
      <c r="F19" s="7">
        <v>0</v>
      </c>
      <c r="G19" s="7">
        <v>0</v>
      </c>
      <c r="H19" s="7">
        <f>'4.支出詳細'!D188</f>
        <v>137736</v>
      </c>
      <c r="I19" s="7">
        <f>'4.支出詳細'!D206</f>
        <v>71680</v>
      </c>
      <c r="J19" s="7">
        <f>SUM('4.支出詳細'!D229,'4.支出詳細'!D279)</f>
        <v>1250241</v>
      </c>
      <c r="K19" s="7">
        <f>'4.支出詳細'!D314</f>
        <v>19964</v>
      </c>
      <c r="L19" s="7">
        <f>SUM('4.支出詳細'!D399,'4.支出詳細'!D446,'4.支出詳細'!D470,'4.支出詳細'!D502,'4.支出詳細'!D510)</f>
        <v>241723</v>
      </c>
      <c r="M19" s="7">
        <f>SUM(B19:L19)</f>
        <v>1775909</v>
      </c>
    </row>
    <row r="20" spans="1:19">
      <c r="A20" s="6" t="s">
        <v>41</v>
      </c>
      <c r="B20" s="10"/>
      <c r="C20" s="7">
        <v>0</v>
      </c>
      <c r="D20" s="10">
        <v>0</v>
      </c>
      <c r="E20" s="7">
        <v>0</v>
      </c>
      <c r="F20" s="10">
        <f>'4.支出詳細'!D92</f>
        <v>48752</v>
      </c>
      <c r="G20" s="10">
        <f>'4.支出詳細'!D145</f>
        <v>8690</v>
      </c>
      <c r="H20" s="10">
        <v>0</v>
      </c>
      <c r="I20" s="10">
        <f>'4.支出詳細'!D210</f>
        <v>143550</v>
      </c>
      <c r="J20" s="10">
        <f>SUM('4.支出詳細'!D237,'4.支出詳細'!D283)</f>
        <v>66948</v>
      </c>
      <c r="K20" s="10">
        <v>0</v>
      </c>
      <c r="L20" s="10">
        <f>SUM('4.支出詳細'!D403)</f>
        <v>1738</v>
      </c>
      <c r="M20" s="7">
        <f t="shared" ref="M20:M31" si="2">SUM(B20:L20)</f>
        <v>269678</v>
      </c>
    </row>
    <row r="21" spans="1:19">
      <c r="A21" s="6" t="s">
        <v>42</v>
      </c>
      <c r="B21" s="10">
        <v>0</v>
      </c>
      <c r="C21" s="7">
        <v>0</v>
      </c>
      <c r="D21" s="10">
        <v>0</v>
      </c>
      <c r="E21" s="7">
        <v>0</v>
      </c>
      <c r="F21" s="10">
        <f>'4.支出詳細'!D96</f>
        <v>221</v>
      </c>
      <c r="G21" s="10">
        <f>'4.支出詳細'!D149</f>
        <v>300</v>
      </c>
      <c r="H21" s="10">
        <v>0</v>
      </c>
      <c r="I21" s="10">
        <v>0</v>
      </c>
      <c r="J21" s="10">
        <f>'4.支出詳細'!D288</f>
        <v>2233</v>
      </c>
      <c r="K21" s="10">
        <v>0</v>
      </c>
      <c r="L21" s="10">
        <f>SUM('4.支出詳細'!D361,'4.支出詳細'!D474,)</f>
        <v>26720</v>
      </c>
      <c r="M21" s="7">
        <f>SUM(B21:L21)</f>
        <v>29474</v>
      </c>
    </row>
    <row r="22" spans="1:19">
      <c r="A22" s="6" t="s">
        <v>43</v>
      </c>
      <c r="B22" s="10">
        <f>'4.支出詳細'!D10</f>
        <v>0</v>
      </c>
      <c r="C22" s="7">
        <f>'4.支出詳細'!D26</f>
        <v>80793</v>
      </c>
      <c r="D22" s="10">
        <v>0</v>
      </c>
      <c r="E22" s="7">
        <v>0</v>
      </c>
      <c r="F22" s="10">
        <v>0</v>
      </c>
      <c r="G22" s="10">
        <v>0</v>
      </c>
      <c r="H22" s="10">
        <v>0</v>
      </c>
      <c r="I22" s="10">
        <v>0</v>
      </c>
      <c r="J22" s="10">
        <f>'4.支出詳細'!D300</f>
        <v>49075</v>
      </c>
      <c r="K22" s="10">
        <f>'4.支出詳細'!D335</f>
        <v>553450</v>
      </c>
      <c r="L22" s="10">
        <f>SUM('4.支出詳細'!D408,'4.支出詳細'!D482,)</f>
        <v>137791</v>
      </c>
      <c r="M22" s="7">
        <f t="shared" si="2"/>
        <v>821109</v>
      </c>
    </row>
    <row r="23" spans="1:19">
      <c r="A23" s="6" t="s">
        <v>44</v>
      </c>
      <c r="B23" s="10">
        <f>'4.支出詳細'!D18</f>
        <v>5500</v>
      </c>
      <c r="C23" s="7">
        <v>0</v>
      </c>
      <c r="D23" s="10">
        <v>0</v>
      </c>
      <c r="E23" s="7">
        <v>0</v>
      </c>
      <c r="F23" s="10">
        <f>'4.支出詳細'!D104</f>
        <v>198414</v>
      </c>
      <c r="G23" s="10">
        <v>0</v>
      </c>
      <c r="H23" s="10">
        <v>0</v>
      </c>
      <c r="I23" s="10">
        <v>0</v>
      </c>
      <c r="J23" s="10">
        <v>0</v>
      </c>
      <c r="K23" s="10">
        <v>0</v>
      </c>
      <c r="L23" s="10"/>
      <c r="M23" s="7">
        <f t="shared" si="2"/>
        <v>203914</v>
      </c>
    </row>
    <row r="24" spans="1:19">
      <c r="A24" s="6" t="s">
        <v>45</v>
      </c>
      <c r="B24" s="10">
        <v>0</v>
      </c>
      <c r="C24" s="7">
        <v>0</v>
      </c>
      <c r="D24" s="10">
        <v>0</v>
      </c>
      <c r="E24" s="7">
        <v>0</v>
      </c>
      <c r="F24" s="10">
        <f>'4.支出詳細'!D108</f>
        <v>3000</v>
      </c>
      <c r="G24" s="10">
        <v>0</v>
      </c>
      <c r="H24" s="10">
        <v>0</v>
      </c>
      <c r="I24" s="10">
        <v>0</v>
      </c>
      <c r="J24" s="10">
        <v>0</v>
      </c>
      <c r="K24" s="10">
        <f>'4.支出詳細'!D346</f>
        <v>2758</v>
      </c>
      <c r="L24" s="10">
        <f>SUM('4.支出詳細'!D366,'4.支出詳細'!D425,'4.支出詳細'!D487,)</f>
        <v>935872</v>
      </c>
      <c r="M24" s="7">
        <f t="shared" si="2"/>
        <v>941630</v>
      </c>
      <c r="S24" s="38"/>
    </row>
    <row r="25" spans="1:19">
      <c r="A25" s="6" t="s">
        <v>46</v>
      </c>
      <c r="B25" s="10">
        <v>0</v>
      </c>
      <c r="C25" s="10">
        <v>0</v>
      </c>
      <c r="D25" s="10">
        <v>0</v>
      </c>
      <c r="E25" s="10">
        <v>0</v>
      </c>
      <c r="F25" s="10">
        <f>'4.支出詳細'!D116</f>
        <v>45917</v>
      </c>
      <c r="G25" s="10">
        <v>0</v>
      </c>
      <c r="H25" s="10">
        <v>0</v>
      </c>
      <c r="I25" s="10">
        <v>0</v>
      </c>
      <c r="J25" s="10">
        <v>0</v>
      </c>
      <c r="K25" s="10">
        <v>0</v>
      </c>
      <c r="L25" s="10">
        <v>0</v>
      </c>
      <c r="M25" s="7">
        <f t="shared" si="2"/>
        <v>45917</v>
      </c>
    </row>
    <row r="26" spans="1:19">
      <c r="A26" s="6" t="s">
        <v>47</v>
      </c>
      <c r="B26" s="10"/>
      <c r="C26" s="7">
        <v>0</v>
      </c>
      <c r="D26" s="10">
        <f>'4.支出詳細'!D46</f>
        <v>4672</v>
      </c>
      <c r="E26" s="7">
        <v>0</v>
      </c>
      <c r="F26" s="7">
        <v>0</v>
      </c>
      <c r="G26" s="7">
        <v>0</v>
      </c>
      <c r="H26" s="7">
        <v>0</v>
      </c>
      <c r="I26" s="7">
        <v>0</v>
      </c>
      <c r="J26" s="7">
        <v>0</v>
      </c>
      <c r="K26" s="7">
        <v>0</v>
      </c>
      <c r="L26" s="7">
        <v>0</v>
      </c>
      <c r="M26" s="7">
        <f t="shared" si="2"/>
        <v>4672</v>
      </c>
    </row>
    <row r="27" spans="1:19">
      <c r="A27" s="6" t="s">
        <v>48</v>
      </c>
      <c r="B27" s="10">
        <v>0</v>
      </c>
      <c r="C27" s="7">
        <v>0</v>
      </c>
      <c r="D27" s="10">
        <v>0</v>
      </c>
      <c r="E27" s="7">
        <v>0</v>
      </c>
      <c r="F27" s="10">
        <v>0</v>
      </c>
      <c r="G27" s="10">
        <v>0</v>
      </c>
      <c r="H27" s="10">
        <v>0</v>
      </c>
      <c r="I27" s="10">
        <v>0</v>
      </c>
      <c r="J27" s="10">
        <f>'4.支出詳細'!D241</f>
        <v>24200</v>
      </c>
      <c r="K27" s="10">
        <v>0</v>
      </c>
      <c r="L27" s="10">
        <f>SUM('4.支出詳細'!D370)</f>
        <v>0</v>
      </c>
      <c r="M27" s="7">
        <f t="shared" si="2"/>
        <v>24200</v>
      </c>
    </row>
    <row r="28" spans="1:19">
      <c r="A28" s="6" t="s">
        <v>49</v>
      </c>
      <c r="B28" s="10"/>
      <c r="C28" s="7"/>
      <c r="D28" s="10">
        <f>'4.支出詳細'!D68</f>
        <v>13750</v>
      </c>
      <c r="E28" s="7"/>
      <c r="F28" s="10">
        <f>'4.支出詳細'!D138</f>
        <v>19159</v>
      </c>
      <c r="G28" s="10">
        <f>'4.支出詳細'!D175</f>
        <v>1834</v>
      </c>
      <c r="H28" s="10">
        <f>'4.支出詳細'!D196</f>
        <v>0</v>
      </c>
      <c r="I28" s="10"/>
      <c r="J28" s="10"/>
      <c r="K28" s="10"/>
      <c r="L28" s="10">
        <f>'4.支出詳細'!D381</f>
        <v>0</v>
      </c>
      <c r="M28" s="7">
        <f t="shared" si="2"/>
        <v>34743</v>
      </c>
    </row>
    <row r="29" spans="1:19">
      <c r="A29" s="6" t="s">
        <v>50</v>
      </c>
      <c r="B29" s="39"/>
      <c r="C29" s="7">
        <f>'4.支出詳細'!D30</f>
        <v>1100</v>
      </c>
      <c r="D29" s="39">
        <f>'4.支出詳細'!D54</f>
        <v>2443</v>
      </c>
      <c r="E29" s="39">
        <v>0</v>
      </c>
      <c r="F29" s="39">
        <f>'4.支出詳細'!D131</f>
        <v>61248</v>
      </c>
      <c r="G29" s="39">
        <f>'4.支出詳細'!D165</f>
        <v>18056</v>
      </c>
      <c r="H29" s="7">
        <v>0</v>
      </c>
      <c r="I29" s="39">
        <v>0</v>
      </c>
      <c r="J29" s="39">
        <f>SUM('4.支出詳細'!D245,'4.支出詳細'!D306)</f>
        <v>7900</v>
      </c>
      <c r="K29" s="39">
        <f>'4.支出詳細'!D352</f>
        <v>115500</v>
      </c>
      <c r="L29" s="39">
        <f>SUM('4.支出詳細'!D377,'4.支出詳細'!D429,'4.支出詳細'!D492,)</f>
        <v>12955</v>
      </c>
      <c r="M29" s="7">
        <f t="shared" si="2"/>
        <v>219202</v>
      </c>
      <c r="P29" s="38"/>
    </row>
    <row r="30" spans="1:19">
      <c r="A30" s="76" t="s">
        <v>51</v>
      </c>
      <c r="B30" s="7">
        <v>0</v>
      </c>
      <c r="C30" s="7">
        <v>0</v>
      </c>
      <c r="D30" s="7">
        <f>'4.支出詳細'!D76</f>
        <v>0</v>
      </c>
      <c r="E30" s="7">
        <v>0</v>
      </c>
      <c r="F30" s="7">
        <v>0</v>
      </c>
      <c r="G30" s="7">
        <v>0</v>
      </c>
      <c r="H30" s="7">
        <v>0</v>
      </c>
      <c r="I30" s="7">
        <v>0</v>
      </c>
      <c r="J30" s="7">
        <v>0</v>
      </c>
      <c r="K30" s="7">
        <v>0</v>
      </c>
      <c r="L30" s="7">
        <v>0</v>
      </c>
      <c r="M30" s="7">
        <f t="shared" si="2"/>
        <v>0</v>
      </c>
      <c r="P30" s="38"/>
    </row>
    <row r="31" spans="1:19" ht="19.5" thickBot="1">
      <c r="A31" s="11" t="s">
        <v>52</v>
      </c>
      <c r="B31" s="73">
        <v>0</v>
      </c>
      <c r="C31" s="416">
        <v>0</v>
      </c>
      <c r="D31" s="73">
        <f>'4.支出詳細'!D72</f>
        <v>9270768</v>
      </c>
      <c r="E31" s="12">
        <v>0</v>
      </c>
      <c r="F31" s="12">
        <v>0</v>
      </c>
      <c r="G31" s="12">
        <v>0</v>
      </c>
      <c r="H31" s="12">
        <v>0</v>
      </c>
      <c r="I31" s="12">
        <v>0</v>
      </c>
      <c r="J31" s="12">
        <v>0</v>
      </c>
      <c r="K31" s="12">
        <v>0</v>
      </c>
      <c r="L31" s="12">
        <v>0</v>
      </c>
      <c r="M31" s="411">
        <f t="shared" si="2"/>
        <v>9270768</v>
      </c>
      <c r="P31" s="38"/>
    </row>
    <row r="32" spans="1:19" ht="20.25" thickTop="1" thickBot="1">
      <c r="A32" s="574" t="s">
        <v>53</v>
      </c>
      <c r="B32" s="575">
        <f t="shared" ref="B32:K32" si="3">SUM(B19:B31)</f>
        <v>47080</v>
      </c>
      <c r="C32" s="575">
        <f t="shared" si="3"/>
        <v>81893</v>
      </c>
      <c r="D32" s="575">
        <f t="shared" si="3"/>
        <v>9304618</v>
      </c>
      <c r="E32" s="575">
        <f t="shared" si="3"/>
        <v>0</v>
      </c>
      <c r="F32" s="575">
        <f>SUM(F19:F31)</f>
        <v>376711</v>
      </c>
      <c r="G32" s="575">
        <f t="shared" si="3"/>
        <v>28880</v>
      </c>
      <c r="H32" s="575">
        <f t="shared" si="3"/>
        <v>137736</v>
      </c>
      <c r="I32" s="575">
        <f t="shared" si="3"/>
        <v>215230</v>
      </c>
      <c r="J32" s="575">
        <f t="shared" si="3"/>
        <v>1400597</v>
      </c>
      <c r="K32" s="575">
        <f t="shared" si="3"/>
        <v>691672</v>
      </c>
      <c r="L32" s="575">
        <f>SUM(L19:L31)</f>
        <v>1356799</v>
      </c>
      <c r="M32" s="412">
        <f>SUM(B32:L32)</f>
        <v>13641216</v>
      </c>
      <c r="O32" s="38"/>
      <c r="P32" s="38"/>
    </row>
    <row r="33" spans="15:16">
      <c r="O33" s="38"/>
      <c r="P33" s="38"/>
    </row>
    <row r="34" spans="15:16">
      <c r="P34" s="38"/>
    </row>
  </sheetData>
  <phoneticPr fontId="2"/>
  <pageMargins left="0.7" right="0.7" top="0.75" bottom="0.75" header="0.3" footer="0.3"/>
  <pageSetup paperSize="9" orientation="portrait" horizont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63DE2-5BAA-41F7-BB8E-511E110B022A}">
  <dimension ref="A1:D87"/>
  <sheetViews>
    <sheetView zoomScale="88" zoomScaleNormal="100" workbookViewId="0">
      <selection activeCell="B35" sqref="B35"/>
    </sheetView>
  </sheetViews>
  <sheetFormatPr defaultRowHeight="18.75"/>
  <cols>
    <col min="1" max="1" width="20.625" customWidth="1"/>
    <col min="2" max="2" width="50.625" customWidth="1"/>
    <col min="3" max="3" width="12.75" bestFit="1" customWidth="1"/>
    <col min="4" max="4" width="28" bestFit="1" customWidth="1"/>
  </cols>
  <sheetData>
    <row r="1" spans="1:4" ht="24">
      <c r="A1" s="74" t="s">
        <v>5</v>
      </c>
    </row>
    <row r="3" spans="1:4" ht="19.5" thickBot="1">
      <c r="A3" t="s">
        <v>6</v>
      </c>
    </row>
    <row r="4" spans="1:4">
      <c r="A4" s="25" t="s">
        <v>54</v>
      </c>
      <c r="B4" s="26" t="s">
        <v>55</v>
      </c>
      <c r="C4" s="26" t="s">
        <v>56</v>
      </c>
      <c r="D4" s="27" t="s">
        <v>57</v>
      </c>
    </row>
    <row r="5" spans="1:4">
      <c r="A5" s="28" t="s">
        <v>58</v>
      </c>
      <c r="B5" s="430">
        <f>'1.クロス集計'!D4</f>
        <v>6860756</v>
      </c>
      <c r="C5" s="429">
        <v>6860756</v>
      </c>
      <c r="D5" s="29">
        <f t="shared" ref="D5:D13" si="0">B5-C5</f>
        <v>0</v>
      </c>
    </row>
    <row r="6" spans="1:4">
      <c r="A6" s="28" t="s">
        <v>59</v>
      </c>
      <c r="B6" s="430">
        <f>'1.クロス集計'!M5</f>
        <v>126</v>
      </c>
      <c r="C6" s="429">
        <v>95</v>
      </c>
      <c r="D6" s="29">
        <f t="shared" si="0"/>
        <v>31</v>
      </c>
    </row>
    <row r="7" spans="1:4">
      <c r="A7" s="28" t="s">
        <v>60</v>
      </c>
      <c r="B7" s="430">
        <f>'1.クロス集計'!M6</f>
        <v>5320800</v>
      </c>
      <c r="C7" s="429">
        <v>5573907</v>
      </c>
      <c r="D7" s="29">
        <f t="shared" si="0"/>
        <v>-253107</v>
      </c>
    </row>
    <row r="8" spans="1:4">
      <c r="A8" s="28" t="s">
        <v>61</v>
      </c>
      <c r="B8" s="430">
        <v>0</v>
      </c>
      <c r="C8" s="429">
        <v>0</v>
      </c>
      <c r="D8" s="29">
        <f t="shared" si="0"/>
        <v>0</v>
      </c>
    </row>
    <row r="9" spans="1:4">
      <c r="A9" s="28" t="s">
        <v>62</v>
      </c>
      <c r="B9" s="430">
        <f>'1.クロス集計'!M8</f>
        <v>1266900</v>
      </c>
      <c r="C9" s="429">
        <v>383100</v>
      </c>
      <c r="D9" s="29">
        <f t="shared" si="0"/>
        <v>883800</v>
      </c>
    </row>
    <row r="10" spans="1:4">
      <c r="A10" s="28" t="s">
        <v>63</v>
      </c>
      <c r="B10" s="430">
        <v>0</v>
      </c>
      <c r="C10" s="429">
        <v>0</v>
      </c>
      <c r="D10" s="29">
        <f t="shared" si="0"/>
        <v>0</v>
      </c>
    </row>
    <row r="11" spans="1:4">
      <c r="A11" s="28" t="s">
        <v>64</v>
      </c>
      <c r="B11" s="430">
        <v>0</v>
      </c>
      <c r="C11" s="429">
        <v>0</v>
      </c>
      <c r="D11" s="29">
        <f t="shared" si="0"/>
        <v>0</v>
      </c>
    </row>
    <row r="12" spans="1:4">
      <c r="A12" s="28" t="s">
        <v>33</v>
      </c>
      <c r="B12" s="430">
        <f>'1.クロス集計'!M11</f>
        <v>186900</v>
      </c>
      <c r="C12" s="429">
        <v>722250</v>
      </c>
      <c r="D12" s="29">
        <f t="shared" si="0"/>
        <v>-535350</v>
      </c>
    </row>
    <row r="13" spans="1:4">
      <c r="A13" s="28" t="s">
        <v>65</v>
      </c>
      <c r="B13" s="430">
        <v>0</v>
      </c>
      <c r="C13" s="429">
        <v>0</v>
      </c>
      <c r="D13" s="29">
        <f t="shared" si="0"/>
        <v>0</v>
      </c>
    </row>
    <row r="14" spans="1:4" ht="19.5" thickBot="1">
      <c r="A14" s="593" t="s">
        <v>66</v>
      </c>
      <c r="B14" s="594">
        <f>'1.クロス集計'!D13</f>
        <v>5734</v>
      </c>
      <c r="C14" s="595">
        <v>0</v>
      </c>
      <c r="D14" s="596">
        <f>B14-C14</f>
        <v>5734</v>
      </c>
    </row>
    <row r="15" spans="1:4" ht="19.5" thickTop="1">
      <c r="A15" s="552" t="s">
        <v>67</v>
      </c>
      <c r="B15" s="553">
        <f>SUM(B5:B14)</f>
        <v>13641216</v>
      </c>
      <c r="C15" s="554">
        <f>SUM(C5:C14)</f>
        <v>13540108</v>
      </c>
      <c r="D15" s="555">
        <f>B15-C15</f>
        <v>101108</v>
      </c>
    </row>
    <row r="18" spans="1:4" ht="20.25" thickBot="1">
      <c r="A18" s="75" t="s">
        <v>68</v>
      </c>
      <c r="B18" s="40"/>
      <c r="C18" s="40"/>
      <c r="D18" s="41"/>
    </row>
    <row r="19" spans="1:4" ht="19.5" thickBot="1">
      <c r="A19" s="42" t="s">
        <v>54</v>
      </c>
      <c r="B19" s="42" t="s">
        <v>55</v>
      </c>
      <c r="C19" s="42" t="s">
        <v>56</v>
      </c>
      <c r="D19" s="43" t="s">
        <v>57</v>
      </c>
    </row>
    <row r="20" spans="1:4">
      <c r="A20" s="44" t="s">
        <v>69</v>
      </c>
      <c r="B20" s="432">
        <f>'1.クロス集計'!M19</f>
        <v>1775909</v>
      </c>
      <c r="C20" s="435">
        <v>2715712</v>
      </c>
      <c r="D20" s="434">
        <f t="shared" ref="D20:D31" si="1">B20-C20</f>
        <v>-939803</v>
      </c>
    </row>
    <row r="21" spans="1:4">
      <c r="A21" s="45" t="s">
        <v>70</v>
      </c>
      <c r="B21" s="433">
        <f>'1.クロス集計'!M20</f>
        <v>269678</v>
      </c>
      <c r="C21" s="436">
        <v>516499</v>
      </c>
      <c r="D21" s="434">
        <f t="shared" si="1"/>
        <v>-246821</v>
      </c>
    </row>
    <row r="22" spans="1:4">
      <c r="A22" s="45" t="s">
        <v>71</v>
      </c>
      <c r="B22" s="433">
        <f>'1.クロス集計'!M21</f>
        <v>29474</v>
      </c>
      <c r="C22" s="436">
        <v>90020</v>
      </c>
      <c r="D22" s="434">
        <f t="shared" si="1"/>
        <v>-60546</v>
      </c>
    </row>
    <row r="23" spans="1:4">
      <c r="A23" s="45" t="s">
        <v>72</v>
      </c>
      <c r="B23" s="433">
        <f>'1.クロス集計'!M22</f>
        <v>821109</v>
      </c>
      <c r="C23" s="436">
        <v>1341569</v>
      </c>
      <c r="D23" s="434">
        <f t="shared" si="1"/>
        <v>-520460</v>
      </c>
    </row>
    <row r="24" spans="1:4">
      <c r="A24" s="45" t="s">
        <v>73</v>
      </c>
      <c r="B24" s="433">
        <f>'1.クロス集計'!M23</f>
        <v>203914</v>
      </c>
      <c r="C24" s="436">
        <v>323214</v>
      </c>
      <c r="D24" s="434">
        <f t="shared" si="1"/>
        <v>-119300</v>
      </c>
    </row>
    <row r="25" spans="1:4">
      <c r="A25" s="45" t="s">
        <v>74</v>
      </c>
      <c r="B25" s="433">
        <f>'1.クロス集計'!M24</f>
        <v>941630</v>
      </c>
      <c r="C25" s="436">
        <v>900800</v>
      </c>
      <c r="D25" s="434">
        <f t="shared" si="1"/>
        <v>40830</v>
      </c>
    </row>
    <row r="26" spans="1:4">
      <c r="A26" s="45" t="s">
        <v>75</v>
      </c>
      <c r="B26" s="433">
        <f>'1.クロス集計'!M25</f>
        <v>45917</v>
      </c>
      <c r="C26" s="436">
        <v>244938</v>
      </c>
      <c r="D26" s="434">
        <f t="shared" si="1"/>
        <v>-199021</v>
      </c>
    </row>
    <row r="27" spans="1:4">
      <c r="A27" s="444" t="s">
        <v>76</v>
      </c>
      <c r="B27" s="445">
        <f>'1.クロス集計'!M26</f>
        <v>4672</v>
      </c>
      <c r="C27" s="446">
        <v>1000000</v>
      </c>
      <c r="D27" s="439">
        <f t="shared" ref="D27" si="2">B27-C27</f>
        <v>-995328</v>
      </c>
    </row>
    <row r="28" spans="1:4">
      <c r="A28" s="45" t="s">
        <v>77</v>
      </c>
      <c r="B28" s="433">
        <f>'1.クロス集計'!M27</f>
        <v>24200</v>
      </c>
      <c r="C28" s="557">
        <v>94013</v>
      </c>
      <c r="D28" s="558">
        <f t="shared" si="1"/>
        <v>-69813</v>
      </c>
    </row>
    <row r="29" spans="1:4">
      <c r="A29" s="45" t="s">
        <v>49</v>
      </c>
      <c r="B29" s="433">
        <f>'1.クロス集計'!M28</f>
        <v>34743</v>
      </c>
      <c r="C29" s="436">
        <v>0</v>
      </c>
      <c r="D29" s="434">
        <f t="shared" si="1"/>
        <v>34743</v>
      </c>
    </row>
    <row r="30" spans="1:4">
      <c r="A30" s="45" t="s">
        <v>78</v>
      </c>
      <c r="B30" s="433">
        <f>'1.クロス集計'!M29</f>
        <v>219202</v>
      </c>
      <c r="C30" s="436">
        <v>661474</v>
      </c>
      <c r="D30" s="434">
        <f t="shared" si="1"/>
        <v>-442272</v>
      </c>
    </row>
    <row r="31" spans="1:4">
      <c r="A31" s="514" t="s">
        <v>51</v>
      </c>
      <c r="B31" s="445">
        <f>'1.クロス集計'!M30</f>
        <v>0</v>
      </c>
      <c r="C31" s="556">
        <v>0</v>
      </c>
      <c r="D31" s="434">
        <f t="shared" si="1"/>
        <v>0</v>
      </c>
    </row>
    <row r="32" spans="1:4" ht="19.5" thickBot="1">
      <c r="A32" s="30" t="s">
        <v>79</v>
      </c>
      <c r="B32" s="431">
        <f>'1.クロス集計'!M31</f>
        <v>9270768</v>
      </c>
      <c r="C32" s="515">
        <v>5651869</v>
      </c>
      <c r="D32" s="31">
        <f>B32-C32</f>
        <v>3618899</v>
      </c>
    </row>
    <row r="33" spans="1:4" ht="20.25" thickTop="1" thickBot="1">
      <c r="A33" s="440" t="s">
        <v>80</v>
      </c>
      <c r="B33" s="441">
        <f>SUM(B20:B32)</f>
        <v>13641216</v>
      </c>
      <c r="C33" s="442">
        <f>SUM(C20:C32)</f>
        <v>13540108</v>
      </c>
      <c r="D33" s="443">
        <f>B33-C33</f>
        <v>101108</v>
      </c>
    </row>
    <row r="35" spans="1:4" ht="19.5" thickBot="1"/>
    <row r="36" spans="1:4" ht="19.5" thickBot="1">
      <c r="A36" s="625" t="s">
        <v>81</v>
      </c>
      <c r="B36" s="626"/>
      <c r="C36" s="626"/>
      <c r="D36" s="627"/>
    </row>
    <row r="37" spans="1:4">
      <c r="A37" s="628" t="s">
        <v>26</v>
      </c>
      <c r="B37" s="46" t="s">
        <v>82</v>
      </c>
      <c r="C37" s="46"/>
      <c r="D37" s="47"/>
    </row>
    <row r="38" spans="1:4">
      <c r="A38" s="622"/>
      <c r="B38" s="48"/>
      <c r="C38" s="49"/>
      <c r="D38" s="50"/>
    </row>
    <row r="39" spans="1:4">
      <c r="A39" s="621" t="s">
        <v>27</v>
      </c>
      <c r="B39" s="51" t="s">
        <v>83</v>
      </c>
      <c r="C39" s="51"/>
      <c r="D39" s="52"/>
    </row>
    <row r="40" spans="1:4">
      <c r="A40" s="622"/>
      <c r="B40" s="634" t="s">
        <v>84</v>
      </c>
      <c r="C40" s="635"/>
      <c r="D40" s="636"/>
    </row>
    <row r="41" spans="1:4">
      <c r="A41" s="621" t="s">
        <v>28</v>
      </c>
      <c r="B41" s="51" t="s">
        <v>85</v>
      </c>
      <c r="C41" s="51"/>
      <c r="D41" s="52"/>
    </row>
    <row r="42" spans="1:4">
      <c r="A42" s="622"/>
      <c r="B42" s="48" t="s">
        <v>86</v>
      </c>
      <c r="C42" s="49"/>
      <c r="D42" s="50"/>
    </row>
    <row r="43" spans="1:4">
      <c r="A43" s="621" t="s">
        <v>87</v>
      </c>
      <c r="B43" s="53" t="s">
        <v>82</v>
      </c>
      <c r="C43" s="51"/>
      <c r="D43" s="52"/>
    </row>
    <row r="44" spans="1:4">
      <c r="A44" s="622"/>
      <c r="B44" s="54"/>
      <c r="C44" s="49"/>
      <c r="D44" s="50"/>
    </row>
    <row r="45" spans="1:4">
      <c r="A45" s="621" t="s">
        <v>88</v>
      </c>
      <c r="B45" s="51" t="s">
        <v>83</v>
      </c>
      <c r="C45" s="51"/>
      <c r="D45" s="52"/>
    </row>
    <row r="46" spans="1:4">
      <c r="A46" s="622"/>
      <c r="B46" s="629" t="s">
        <v>89</v>
      </c>
      <c r="C46" s="630"/>
      <c r="D46" s="631"/>
    </row>
    <row r="47" spans="1:4">
      <c r="A47" s="621" t="s">
        <v>90</v>
      </c>
      <c r="B47" s="51" t="s">
        <v>82</v>
      </c>
      <c r="C47" s="51"/>
      <c r="D47" s="52"/>
    </row>
    <row r="48" spans="1:4">
      <c r="A48" s="622"/>
      <c r="B48" s="48"/>
      <c r="C48" s="49"/>
      <c r="D48" s="50"/>
    </row>
    <row r="49" spans="1:4">
      <c r="A49" s="621" t="s">
        <v>91</v>
      </c>
      <c r="B49" s="51" t="s">
        <v>82</v>
      </c>
      <c r="C49" s="51"/>
      <c r="D49" s="52"/>
    </row>
    <row r="50" spans="1:4">
      <c r="A50" s="623"/>
      <c r="B50" s="458"/>
      <c r="C50" s="51"/>
      <c r="D50" s="52"/>
    </row>
    <row r="51" spans="1:4">
      <c r="A51" s="621" t="s">
        <v>33</v>
      </c>
      <c r="B51" s="579" t="s">
        <v>92</v>
      </c>
      <c r="C51" s="579"/>
      <c r="D51" s="580"/>
    </row>
    <row r="52" spans="1:4">
      <c r="A52" s="622"/>
      <c r="B52" s="62" t="s">
        <v>93</v>
      </c>
      <c r="C52" s="49"/>
      <c r="D52" s="50"/>
    </row>
    <row r="53" spans="1:4">
      <c r="A53" s="623" t="s">
        <v>65</v>
      </c>
      <c r="B53" s="51" t="s">
        <v>82</v>
      </c>
      <c r="C53" s="51"/>
      <c r="D53" s="52"/>
    </row>
    <row r="54" spans="1:4">
      <c r="A54" s="623"/>
      <c r="B54" s="459"/>
      <c r="C54" s="51"/>
      <c r="D54" s="52"/>
    </row>
    <row r="55" spans="1:4">
      <c r="A55" s="621" t="s">
        <v>35</v>
      </c>
      <c r="B55" s="579" t="s">
        <v>82</v>
      </c>
      <c r="C55" s="579"/>
      <c r="D55" s="580"/>
    </row>
    <row r="56" spans="1:4" ht="19.5" thickBot="1">
      <c r="A56" s="624"/>
      <c r="B56" s="57"/>
      <c r="C56" s="55"/>
      <c r="D56" s="56"/>
    </row>
    <row r="57" spans="1:4" ht="19.5" thickBot="1">
      <c r="A57" s="58"/>
      <c r="B57" s="58"/>
      <c r="C57" s="58"/>
      <c r="D57" s="41"/>
    </row>
    <row r="58" spans="1:4" ht="19.5" thickBot="1">
      <c r="A58" s="625" t="s">
        <v>94</v>
      </c>
      <c r="B58" s="626"/>
      <c r="C58" s="626"/>
      <c r="D58" s="627"/>
    </row>
    <row r="59" spans="1:4">
      <c r="A59" s="628" t="s">
        <v>95</v>
      </c>
      <c r="B59" s="59" t="s">
        <v>92</v>
      </c>
      <c r="C59" s="60"/>
      <c r="D59" s="61"/>
    </row>
    <row r="60" spans="1:4">
      <c r="A60" s="622"/>
      <c r="B60" s="629"/>
      <c r="C60" s="630"/>
      <c r="D60" s="631"/>
    </row>
    <row r="61" spans="1:4">
      <c r="A61" s="621" t="s">
        <v>41</v>
      </c>
      <c r="B61" s="64" t="s">
        <v>92</v>
      </c>
      <c r="C61" s="65"/>
      <c r="D61" s="66"/>
    </row>
    <row r="62" spans="1:4">
      <c r="A62" s="622"/>
      <c r="B62" s="48" t="s">
        <v>96</v>
      </c>
      <c r="C62" s="62"/>
      <c r="D62" s="63"/>
    </row>
    <row r="63" spans="1:4">
      <c r="A63" s="621" t="s">
        <v>97</v>
      </c>
      <c r="B63" s="64" t="s">
        <v>92</v>
      </c>
      <c r="C63" s="65"/>
      <c r="D63" s="66"/>
    </row>
    <row r="64" spans="1:4">
      <c r="A64" s="622"/>
      <c r="B64" s="629"/>
      <c r="C64" s="630"/>
      <c r="D64" s="631"/>
    </row>
    <row r="65" spans="1:4">
      <c r="A65" s="621" t="s">
        <v>43</v>
      </c>
      <c r="B65" s="64" t="s">
        <v>92</v>
      </c>
      <c r="C65" s="65"/>
      <c r="D65" s="66"/>
    </row>
    <row r="66" spans="1:4">
      <c r="A66" s="622"/>
      <c r="B66" s="629"/>
      <c r="C66" s="630"/>
      <c r="D66" s="631"/>
    </row>
    <row r="67" spans="1:4">
      <c r="A67" s="621" t="s">
        <v>44</v>
      </c>
      <c r="B67" s="64" t="s">
        <v>92</v>
      </c>
      <c r="C67" s="65"/>
      <c r="D67" s="66"/>
    </row>
    <row r="68" spans="1:4">
      <c r="A68" s="622"/>
      <c r="B68" s="48"/>
      <c r="C68" s="62"/>
      <c r="D68" s="63"/>
    </row>
    <row r="69" spans="1:4">
      <c r="A69" s="621" t="s">
        <v>45</v>
      </c>
      <c r="B69" s="64" t="s">
        <v>98</v>
      </c>
      <c r="C69" s="65"/>
      <c r="D69" s="66"/>
    </row>
    <row r="70" spans="1:4">
      <c r="A70" s="622"/>
      <c r="B70" s="629"/>
      <c r="C70" s="630"/>
      <c r="D70" s="631"/>
    </row>
    <row r="71" spans="1:4">
      <c r="A71" s="621" t="s">
        <v>46</v>
      </c>
      <c r="B71" s="513" t="s">
        <v>92</v>
      </c>
      <c r="C71" s="437"/>
      <c r="D71" s="438"/>
    </row>
    <row r="72" spans="1:4">
      <c r="A72" s="622"/>
      <c r="B72" s="512"/>
      <c r="C72" s="437"/>
      <c r="D72" s="438"/>
    </row>
    <row r="73" spans="1:4">
      <c r="A73" s="621" t="s">
        <v>99</v>
      </c>
      <c r="B73" s="564" t="s">
        <v>92</v>
      </c>
      <c r="C73" s="562"/>
      <c r="D73" s="563"/>
    </row>
    <row r="74" spans="1:4">
      <c r="A74" s="622"/>
      <c r="B74" s="512" t="s">
        <v>100</v>
      </c>
      <c r="C74" s="437"/>
      <c r="D74" s="438"/>
    </row>
    <row r="75" spans="1:4">
      <c r="A75" s="621" t="s">
        <v>101</v>
      </c>
      <c r="B75" s="67" t="s">
        <v>92</v>
      </c>
      <c r="C75" s="65"/>
      <c r="D75" s="66"/>
    </row>
    <row r="76" spans="1:4">
      <c r="A76" s="622"/>
      <c r="B76" s="48"/>
      <c r="C76" s="62"/>
      <c r="D76" s="63"/>
    </row>
    <row r="77" spans="1:4">
      <c r="A77" s="632" t="s">
        <v>49</v>
      </c>
      <c r="B77" s="461" t="s">
        <v>83</v>
      </c>
      <c r="C77" s="459"/>
      <c r="D77" s="460"/>
    </row>
    <row r="78" spans="1:4">
      <c r="A78" s="633"/>
      <c r="B78" s="458" t="s">
        <v>102</v>
      </c>
      <c r="C78" s="459"/>
      <c r="D78" s="460"/>
    </row>
    <row r="79" spans="1:4">
      <c r="A79" s="621" t="s">
        <v>50</v>
      </c>
      <c r="B79" s="64" t="s">
        <v>92</v>
      </c>
      <c r="C79" s="65"/>
      <c r="D79" s="66"/>
    </row>
    <row r="80" spans="1:4">
      <c r="A80" s="622"/>
      <c r="B80" s="629"/>
      <c r="C80" s="630"/>
      <c r="D80" s="631"/>
    </row>
    <row r="81" spans="1:4">
      <c r="A81" s="621" t="s">
        <v>103</v>
      </c>
      <c r="B81" s="565" t="s">
        <v>83</v>
      </c>
      <c r="C81" s="437"/>
      <c r="D81" s="438"/>
    </row>
    <row r="82" spans="1:4">
      <c r="A82" s="622"/>
      <c r="B82" s="437"/>
      <c r="C82" s="437"/>
      <c r="D82" s="438"/>
    </row>
    <row r="83" spans="1:4">
      <c r="A83" s="621" t="s">
        <v>52</v>
      </c>
      <c r="B83" s="68" t="s">
        <v>83</v>
      </c>
      <c r="C83" s="65"/>
      <c r="D83" s="66"/>
    </row>
    <row r="84" spans="1:4" ht="19.5" thickBot="1">
      <c r="A84" s="624"/>
      <c r="B84" s="69"/>
      <c r="C84" s="57"/>
      <c r="D84" s="70"/>
    </row>
    <row r="85" spans="1:4">
      <c r="A85" s="71"/>
      <c r="B85" s="71"/>
      <c r="C85" s="71"/>
      <c r="D85" s="72"/>
    </row>
    <row r="86" spans="1:4">
      <c r="A86" s="637" t="s">
        <v>104</v>
      </c>
      <c r="B86" s="637"/>
      <c r="C86" s="71"/>
      <c r="D86" s="72"/>
    </row>
    <row r="87" spans="1:4">
      <c r="A87" s="566" t="s">
        <v>105</v>
      </c>
    </row>
  </sheetData>
  <mergeCells count="33">
    <mergeCell ref="A83:A84"/>
    <mergeCell ref="A65:A66"/>
    <mergeCell ref="B60:D60"/>
    <mergeCell ref="B64:D64"/>
    <mergeCell ref="A86:B86"/>
    <mergeCell ref="A71:A72"/>
    <mergeCell ref="A73:A74"/>
    <mergeCell ref="A36:D36"/>
    <mergeCell ref="A37:A38"/>
    <mergeCell ref="A39:A40"/>
    <mergeCell ref="B40:D40"/>
    <mergeCell ref="A41:A42"/>
    <mergeCell ref="A43:A44"/>
    <mergeCell ref="B46:D46"/>
    <mergeCell ref="A45:A46"/>
    <mergeCell ref="A47:A48"/>
    <mergeCell ref="A49:A50"/>
    <mergeCell ref="A51:A52"/>
    <mergeCell ref="A53:A54"/>
    <mergeCell ref="A55:A56"/>
    <mergeCell ref="A81:A82"/>
    <mergeCell ref="A69:A70"/>
    <mergeCell ref="A75:A76"/>
    <mergeCell ref="A79:A80"/>
    <mergeCell ref="A61:A62"/>
    <mergeCell ref="A63:A64"/>
    <mergeCell ref="A58:D58"/>
    <mergeCell ref="A59:A60"/>
    <mergeCell ref="B66:D66"/>
    <mergeCell ref="B70:D70"/>
    <mergeCell ref="B80:D80"/>
    <mergeCell ref="A67:A68"/>
    <mergeCell ref="A77:A78"/>
  </mergeCells>
  <phoneticPr fontId="2"/>
  <pageMargins left="0.7" right="0.7" top="0.75" bottom="0.75" header="0.3" footer="0.3"/>
  <pageSetup paperSize="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6686F-051C-4090-91B1-DB5BA2CEF63E}">
  <dimension ref="A1:AG593"/>
  <sheetViews>
    <sheetView showWhiteSpace="0" zoomScale="96" zoomScaleNormal="68" workbookViewId="0">
      <selection activeCell="E19" sqref="E19"/>
    </sheetView>
  </sheetViews>
  <sheetFormatPr defaultColWidth="8.25" defaultRowHeight="19.5"/>
  <cols>
    <col min="1" max="1" width="3.5" style="20" customWidth="1"/>
    <col min="2" max="2" width="4.625" style="20" customWidth="1"/>
    <col min="3" max="3" width="21.75" style="20" customWidth="1"/>
    <col min="4" max="4" width="9.75" style="20" customWidth="1"/>
    <col min="5" max="5" width="6.625" style="20" customWidth="1"/>
    <col min="6" max="6" width="14" style="20" customWidth="1"/>
    <col min="7" max="7" width="12" style="20" customWidth="1"/>
    <col min="8" max="8" width="35.75" style="20" customWidth="1"/>
    <col min="9" max="9" width="11" style="20" customWidth="1"/>
    <col min="10" max="10" width="25.875" style="20" customWidth="1"/>
    <col min="11" max="13" width="8.25" style="20"/>
    <col min="14" max="14" width="8.25" style="20" customWidth="1"/>
    <col min="15" max="15" width="27.75" style="20" customWidth="1"/>
    <col min="16" max="16" width="34.75" style="20" customWidth="1"/>
    <col min="17" max="17" width="12.75" style="20" customWidth="1"/>
    <col min="18" max="18" width="52.25" style="20" customWidth="1"/>
    <col min="19" max="19" width="24.125" style="20" customWidth="1"/>
    <col min="20" max="20" width="8.25" style="20"/>
    <col min="21" max="21" width="8.25" style="20" customWidth="1"/>
    <col min="22" max="22" width="14.75" style="20" customWidth="1"/>
    <col min="23" max="23" width="36.75" style="20" customWidth="1"/>
    <col min="24" max="24" width="13.75" style="20" customWidth="1"/>
    <col min="25" max="25" width="14.625" style="20" customWidth="1"/>
    <col min="26" max="26" width="14.75" style="20" customWidth="1"/>
    <col min="27" max="27" width="10" style="20" bestFit="1" customWidth="1"/>
    <col min="28" max="28" width="10" style="20" customWidth="1"/>
    <col min="29" max="29" width="26.25" style="20" customWidth="1"/>
    <col min="30" max="30" width="15.625" style="20" customWidth="1"/>
    <col min="31" max="31" width="12.25" style="20" customWidth="1"/>
    <col min="32" max="32" width="19.5" style="20" customWidth="1"/>
    <col min="33" max="16384" width="8.25" style="20"/>
  </cols>
  <sheetData>
    <row r="1" spans="2:18" s="24" customFormat="1" ht="24">
      <c r="C1" s="24" t="s">
        <v>106</v>
      </c>
    </row>
    <row r="2" spans="2:18" s="21" customFormat="1" ht="12.75"/>
    <row r="3" spans="2:18" s="21" customFormat="1" thickBot="1">
      <c r="B3" s="356" t="s">
        <v>26</v>
      </c>
      <c r="C3" s="567"/>
      <c r="G3" s="14" t="s">
        <v>107</v>
      </c>
      <c r="H3"/>
      <c r="I3"/>
      <c r="J3"/>
      <c r="K3"/>
      <c r="L3"/>
      <c r="M3"/>
      <c r="N3"/>
      <c r="O3" s="356" t="s">
        <v>108</v>
      </c>
    </row>
    <row r="4" spans="2:18" s="21" customFormat="1" ht="18" customHeight="1" thickBot="1">
      <c r="B4" s="22">
        <v>1</v>
      </c>
      <c r="C4" s="22" t="s">
        <v>109</v>
      </c>
      <c r="D4" s="22">
        <v>6860756</v>
      </c>
      <c r="G4" s="22"/>
      <c r="H4" s="326"/>
      <c r="I4" s="326" t="s">
        <v>110</v>
      </c>
      <c r="J4" s="353"/>
      <c r="K4"/>
      <c r="L4"/>
      <c r="M4"/>
      <c r="N4"/>
      <c r="O4" s="336" t="s">
        <v>111</v>
      </c>
      <c r="P4" s="337" t="s">
        <v>112</v>
      </c>
      <c r="Q4" s="338" t="s">
        <v>113</v>
      </c>
      <c r="R4" s="338" t="s">
        <v>114</v>
      </c>
    </row>
    <row r="5" spans="2:18" s="21" customFormat="1" ht="18" customHeight="1">
      <c r="G5" s="638" t="s">
        <v>115</v>
      </c>
      <c r="H5" s="326" t="s">
        <v>116</v>
      </c>
      <c r="I5" s="180">
        <f>I55</f>
        <v>520000</v>
      </c>
      <c r="J5"/>
      <c r="K5"/>
      <c r="L5"/>
      <c r="M5"/>
      <c r="N5"/>
      <c r="O5" s="313" t="s">
        <v>117</v>
      </c>
      <c r="P5" s="314" t="s">
        <v>118</v>
      </c>
      <c r="Q5" s="358">
        <v>1650</v>
      </c>
      <c r="R5" s="345" t="s">
        <v>119</v>
      </c>
    </row>
    <row r="6" spans="2:18" s="21" customFormat="1" ht="18" customHeight="1">
      <c r="B6" s="644" t="s">
        <v>120</v>
      </c>
      <c r="C6" s="644"/>
      <c r="G6" s="639"/>
      <c r="H6" s="326" t="s">
        <v>121</v>
      </c>
      <c r="I6" s="180">
        <f>I65</f>
        <v>150000</v>
      </c>
      <c r="J6"/>
      <c r="K6"/>
      <c r="L6"/>
      <c r="M6"/>
      <c r="N6"/>
      <c r="O6" s="234" t="s">
        <v>122</v>
      </c>
      <c r="P6" s="309"/>
      <c r="Q6" s="359">
        <v>1500</v>
      </c>
      <c r="R6" s="345" t="s">
        <v>123</v>
      </c>
    </row>
    <row r="7" spans="2:18" s="21" customFormat="1" ht="18" customHeight="1" thickBot="1">
      <c r="B7" s="609"/>
      <c r="C7" s="609"/>
      <c r="D7" s="22" t="s">
        <v>113</v>
      </c>
      <c r="E7" s="22" t="s">
        <v>114</v>
      </c>
      <c r="G7" s="22"/>
      <c r="H7" s="326" t="s">
        <v>124</v>
      </c>
      <c r="I7" s="180">
        <f>I85</f>
        <v>403900</v>
      </c>
      <c r="J7"/>
      <c r="K7"/>
      <c r="L7"/>
      <c r="M7"/>
      <c r="N7"/>
      <c r="O7" s="339" t="s">
        <v>125</v>
      </c>
      <c r="P7" s="340"/>
      <c r="Q7" s="360">
        <v>1650</v>
      </c>
      <c r="R7" s="357" t="s">
        <v>119</v>
      </c>
    </row>
    <row r="8" spans="2:18" s="21" customFormat="1" ht="18" customHeight="1" thickBot="1">
      <c r="B8" s="22">
        <v>1</v>
      </c>
      <c r="C8" s="22" t="s">
        <v>126</v>
      </c>
      <c r="D8" s="417">
        <v>48</v>
      </c>
      <c r="E8" s="646" t="s">
        <v>16</v>
      </c>
      <c r="G8" s="325"/>
      <c r="H8" s="130" t="s">
        <v>127</v>
      </c>
      <c r="I8" s="206">
        <v>193000</v>
      </c>
      <c r="J8"/>
      <c r="K8"/>
      <c r="L8"/>
      <c r="M8"/>
      <c r="N8"/>
      <c r="O8" s="236" t="s">
        <v>128</v>
      </c>
      <c r="P8" s="105"/>
      <c r="Q8" s="361">
        <v>4800</v>
      </c>
      <c r="R8" s="584" t="s">
        <v>129</v>
      </c>
    </row>
    <row r="9" spans="2:18" s="21" customFormat="1" ht="18" customHeight="1" thickTop="1">
      <c r="B9" s="22">
        <v>2</v>
      </c>
      <c r="C9" s="22" t="s">
        <v>130</v>
      </c>
      <c r="D9" s="417">
        <v>48</v>
      </c>
      <c r="E9" s="647"/>
      <c r="G9" s="329"/>
      <c r="H9" s="447" t="s">
        <v>131</v>
      </c>
      <c r="I9" s="544">
        <f>SUM(I5:I8)</f>
        <v>1266900</v>
      </c>
      <c r="J9"/>
      <c r="K9"/>
      <c r="L9"/>
      <c r="M9"/>
      <c r="N9"/>
      <c r="O9" s="341" t="s">
        <v>132</v>
      </c>
      <c r="P9" s="314" t="s">
        <v>133</v>
      </c>
      <c r="Q9" s="358">
        <v>4000</v>
      </c>
      <c r="R9" s="345" t="s">
        <v>134</v>
      </c>
    </row>
    <row r="10" spans="2:18" s="21" customFormat="1" ht="18" customHeight="1" thickBot="1">
      <c r="B10" s="22">
        <v>3</v>
      </c>
      <c r="C10" s="22" t="s">
        <v>135</v>
      </c>
      <c r="D10" s="417">
        <v>5</v>
      </c>
      <c r="E10" s="647"/>
      <c r="F10" s="351"/>
      <c r="G10"/>
      <c r="H10"/>
      <c r="I10"/>
      <c r="J10"/>
      <c r="K10"/>
      <c r="L10"/>
      <c r="M10"/>
      <c r="N10"/>
      <c r="O10" s="339" t="s">
        <v>136</v>
      </c>
      <c r="P10" s="340"/>
      <c r="Q10" s="360">
        <v>6000</v>
      </c>
      <c r="R10" s="357" t="s">
        <v>137</v>
      </c>
    </row>
    <row r="11" spans="2:18" s="21" customFormat="1" ht="18" customHeight="1" thickBot="1">
      <c r="B11" s="22">
        <v>4</v>
      </c>
      <c r="C11" s="22" t="s">
        <v>138</v>
      </c>
      <c r="D11" s="608">
        <v>23</v>
      </c>
      <c r="E11" s="648"/>
      <c r="G11" t="s">
        <v>116</v>
      </c>
      <c r="H11"/>
      <c r="I11"/>
      <c r="J11"/>
      <c r="K11"/>
      <c r="L11"/>
      <c r="M11"/>
      <c r="N11"/>
      <c r="O11" s="236" t="s">
        <v>139</v>
      </c>
      <c r="P11" s="342"/>
      <c r="Q11" s="361">
        <v>50400</v>
      </c>
      <c r="R11" s="584" t="s">
        <v>140</v>
      </c>
    </row>
    <row r="12" spans="2:18" s="21" customFormat="1" ht="18" customHeight="1" thickBot="1">
      <c r="B12" s="22"/>
      <c r="C12" s="22" t="s">
        <v>141</v>
      </c>
      <c r="D12" s="610">
        <f>SUM(D8:D11)</f>
        <v>124</v>
      </c>
      <c r="E12" s="22"/>
      <c r="G12" s="82" t="s">
        <v>142</v>
      </c>
      <c r="H12"/>
      <c r="I12"/>
      <c r="J12"/>
      <c r="K12"/>
      <c r="L12"/>
      <c r="M12"/>
      <c r="N12"/>
      <c r="O12" s="343" t="s">
        <v>143</v>
      </c>
      <c r="P12" s="342" t="s">
        <v>144</v>
      </c>
      <c r="Q12" s="361">
        <v>49500</v>
      </c>
      <c r="R12" s="584" t="s">
        <v>145</v>
      </c>
    </row>
    <row r="13" spans="2:18" s="21" customFormat="1" ht="18" customHeight="1" thickBot="1">
      <c r="B13" s="22">
        <v>5</v>
      </c>
      <c r="C13" s="22" t="s">
        <v>146</v>
      </c>
      <c r="D13" s="608">
        <v>1</v>
      </c>
      <c r="E13" s="649" t="s">
        <v>19</v>
      </c>
      <c r="G13" s="82" t="s">
        <v>147</v>
      </c>
      <c r="H13"/>
      <c r="I13"/>
      <c r="J13"/>
      <c r="K13"/>
      <c r="L13"/>
      <c r="M13"/>
      <c r="N13"/>
      <c r="O13" s="236" t="s">
        <v>148</v>
      </c>
      <c r="P13" s="342"/>
      <c r="Q13" s="361">
        <v>40000</v>
      </c>
      <c r="R13" s="584" t="s">
        <v>149</v>
      </c>
    </row>
    <row r="14" spans="2:18" s="21" customFormat="1" ht="18" customHeight="1" thickBot="1">
      <c r="B14" s="22">
        <v>6</v>
      </c>
      <c r="C14" s="22" t="s">
        <v>150</v>
      </c>
      <c r="D14" s="608">
        <v>1</v>
      </c>
      <c r="E14" s="650"/>
      <c r="F14" s="352"/>
      <c r="G14" s="82" t="s">
        <v>151</v>
      </c>
      <c r="H14"/>
      <c r="I14"/>
      <c r="J14"/>
      <c r="K14"/>
      <c r="L14"/>
      <c r="M14"/>
      <c r="N14"/>
      <c r="O14" s="236" t="s">
        <v>152</v>
      </c>
      <c r="P14" s="236" t="s">
        <v>153</v>
      </c>
      <c r="Q14" s="361">
        <v>27400</v>
      </c>
      <c r="R14" s="357" t="s">
        <v>154</v>
      </c>
    </row>
    <row r="15" spans="2:18" s="21" customFormat="1" ht="18" customHeight="1" thickBot="1">
      <c r="B15" s="325"/>
      <c r="C15" s="325" t="s">
        <v>155</v>
      </c>
      <c r="D15" s="611">
        <f>SUM(D13:D14)</f>
        <v>2</v>
      </c>
      <c r="E15" s="325"/>
      <c r="G15"/>
      <c r="H15"/>
      <c r="I15"/>
      <c r="J15"/>
      <c r="K15"/>
      <c r="L15"/>
      <c r="M15"/>
      <c r="N15"/>
      <c r="O15" s="236"/>
      <c r="P15" s="236"/>
      <c r="Q15" s="604">
        <f>SUM(Q5:Q14)</f>
        <v>186900</v>
      </c>
      <c r="R15" s="584" t="s">
        <v>156</v>
      </c>
    </row>
    <row r="16" spans="2:18" s="21" customFormat="1" ht="18" customHeight="1" thickTop="1" thickBot="1">
      <c r="B16" s="643" t="s">
        <v>157</v>
      </c>
      <c r="C16" s="643"/>
      <c r="D16" s="612">
        <f>D12+D15</f>
        <v>126</v>
      </c>
      <c r="E16" s="613"/>
      <c r="G16" s="326"/>
      <c r="H16" s="326" t="s">
        <v>158</v>
      </c>
      <c r="I16" s="326" t="s">
        <v>113</v>
      </c>
      <c r="J16" s="326" t="s">
        <v>159</v>
      </c>
      <c r="K16"/>
      <c r="L16"/>
      <c r="M16"/>
      <c r="N16"/>
      <c r="O16" s="236" t="s">
        <v>160</v>
      </c>
      <c r="P16" s="236"/>
      <c r="Q16" s="362">
        <v>-17834</v>
      </c>
      <c r="R16" s="236" t="s">
        <v>161</v>
      </c>
    </row>
    <row r="17" spans="2:18" s="21" customFormat="1" ht="18" customHeight="1" thickBot="1">
      <c r="B17" s="642"/>
      <c r="C17" s="642"/>
      <c r="G17" s="326">
        <v>1</v>
      </c>
      <c r="H17" s="326" t="s">
        <v>162</v>
      </c>
      <c r="I17" s="389">
        <v>5000</v>
      </c>
      <c r="J17" s="327" t="s">
        <v>163</v>
      </c>
      <c r="O17" s="236" t="s">
        <v>164</v>
      </c>
      <c r="P17" s="342"/>
      <c r="Q17" s="361">
        <v>-250</v>
      </c>
      <c r="R17" s="583" t="s">
        <v>165</v>
      </c>
    </row>
    <row r="18" spans="2:18" s="21" customFormat="1" thickBot="1">
      <c r="B18" s="356" t="s">
        <v>28</v>
      </c>
      <c r="G18" s="326">
        <v>2</v>
      </c>
      <c r="H18" s="326" t="s">
        <v>166</v>
      </c>
      <c r="I18" s="389">
        <v>10000</v>
      </c>
      <c r="J18" s="355" t="s">
        <v>167</v>
      </c>
      <c r="O18" s="236" t="s">
        <v>131</v>
      </c>
      <c r="P18" s="342"/>
      <c r="Q18" s="363">
        <f>SUM(Q15:Q17)</f>
        <v>168816</v>
      </c>
      <c r="R18" s="344"/>
    </row>
    <row r="19" spans="2:18" s="21" customFormat="1" thickBot="1">
      <c r="B19" s="22">
        <v>1</v>
      </c>
      <c r="C19" s="22" t="s">
        <v>168</v>
      </c>
      <c r="D19" s="335">
        <v>4258551</v>
      </c>
      <c r="G19" s="326">
        <v>3</v>
      </c>
      <c r="H19" s="326" t="s">
        <v>169</v>
      </c>
      <c r="I19" s="389">
        <v>5000</v>
      </c>
      <c r="J19" s="355" t="s">
        <v>163</v>
      </c>
    </row>
    <row r="20" spans="2:18" s="21" customFormat="1" thickTop="1">
      <c r="B20" s="22">
        <v>2</v>
      </c>
      <c r="C20" s="331" t="s">
        <v>170</v>
      </c>
      <c r="D20" s="323">
        <v>213600</v>
      </c>
      <c r="G20" s="326">
        <v>4</v>
      </c>
      <c r="H20" s="326" t="s">
        <v>171</v>
      </c>
      <c r="I20" s="389">
        <v>30000</v>
      </c>
      <c r="J20" s="355" t="s">
        <v>172</v>
      </c>
    </row>
    <row r="21" spans="2:18" s="21" customFormat="1" ht="18.75">
      <c r="B21" s="22">
        <v>3</v>
      </c>
      <c r="C21" s="331" t="s">
        <v>173</v>
      </c>
      <c r="D21" s="22">
        <v>148800</v>
      </c>
      <c r="G21" s="326">
        <v>5</v>
      </c>
      <c r="H21" s="326" t="s">
        <v>174</v>
      </c>
      <c r="I21" s="389">
        <v>5000</v>
      </c>
      <c r="J21" s="355" t="s">
        <v>163</v>
      </c>
    </row>
    <row r="22" spans="2:18" s="21" customFormat="1" ht="18.75">
      <c r="B22" s="22">
        <v>4</v>
      </c>
      <c r="C22" s="331" t="s">
        <v>175</v>
      </c>
      <c r="D22" s="22">
        <v>43200</v>
      </c>
      <c r="G22" s="326">
        <v>6</v>
      </c>
      <c r="H22" s="326" t="s">
        <v>176</v>
      </c>
      <c r="I22" s="389">
        <v>5000</v>
      </c>
      <c r="J22" s="355" t="s">
        <v>163</v>
      </c>
      <c r="O22"/>
      <c r="P22"/>
    </row>
    <row r="23" spans="2:18" s="21" customFormat="1" ht="18.75">
      <c r="B23" s="22">
        <v>5</v>
      </c>
      <c r="C23" s="331" t="s">
        <v>177</v>
      </c>
      <c r="D23" s="22">
        <v>134400</v>
      </c>
      <c r="G23" s="326">
        <v>7</v>
      </c>
      <c r="H23" s="327" t="s">
        <v>178</v>
      </c>
      <c r="I23" s="390">
        <v>10000</v>
      </c>
      <c r="J23" s="355" t="s">
        <v>167</v>
      </c>
    </row>
    <row r="24" spans="2:18" s="21" customFormat="1" ht="18.75">
      <c r="B24" s="22">
        <v>6</v>
      </c>
      <c r="C24" s="331" t="s">
        <v>179</v>
      </c>
      <c r="D24" s="22">
        <v>136800</v>
      </c>
      <c r="G24" s="326">
        <v>8</v>
      </c>
      <c r="H24" s="327" t="s">
        <v>180</v>
      </c>
      <c r="I24" s="390">
        <v>5000</v>
      </c>
      <c r="J24" s="355" t="s">
        <v>163</v>
      </c>
      <c r="O24" s="356" t="s">
        <v>35</v>
      </c>
      <c r="P24" s="353"/>
    </row>
    <row r="25" spans="2:18" s="21" customFormat="1" ht="18.75">
      <c r="B25" s="325">
        <v>7</v>
      </c>
      <c r="C25" s="22" t="s">
        <v>181</v>
      </c>
      <c r="D25" s="22">
        <v>81600</v>
      </c>
      <c r="G25" s="326">
        <v>9</v>
      </c>
      <c r="H25" s="327" t="s">
        <v>182</v>
      </c>
      <c r="I25" s="390">
        <v>5000</v>
      </c>
      <c r="J25" s="355" t="s">
        <v>163</v>
      </c>
      <c r="O25" s="355" t="s">
        <v>131</v>
      </c>
      <c r="P25" s="616">
        <v>5734</v>
      </c>
    </row>
    <row r="26" spans="2:18" s="21" customFormat="1" ht="18.75">
      <c r="B26" s="325">
        <v>8</v>
      </c>
      <c r="C26" s="22" t="s">
        <v>183</v>
      </c>
      <c r="D26" s="22">
        <v>120000</v>
      </c>
      <c r="G26" s="326">
        <v>10</v>
      </c>
      <c r="H26" s="327" t="s">
        <v>184</v>
      </c>
      <c r="I26" s="390">
        <v>5000</v>
      </c>
      <c r="J26" s="355" t="s">
        <v>163</v>
      </c>
    </row>
    <row r="27" spans="2:18" s="21" customFormat="1" ht="18.75">
      <c r="B27" s="325">
        <v>9</v>
      </c>
      <c r="C27" s="22" t="s">
        <v>185</v>
      </c>
      <c r="D27" s="22">
        <v>81600</v>
      </c>
      <c r="G27" s="326">
        <v>11</v>
      </c>
      <c r="H27" s="327" t="s">
        <v>186</v>
      </c>
      <c r="I27" s="390">
        <v>5000</v>
      </c>
      <c r="J27" s="355" t="s">
        <v>163</v>
      </c>
    </row>
    <row r="28" spans="2:18" s="21" customFormat="1" ht="18.75">
      <c r="B28" s="22">
        <v>10</v>
      </c>
      <c r="C28" s="331" t="s">
        <v>187</v>
      </c>
      <c r="D28" s="22">
        <v>134400</v>
      </c>
      <c r="G28" s="326">
        <v>12</v>
      </c>
      <c r="H28" s="327" t="s">
        <v>188</v>
      </c>
      <c r="I28" s="390">
        <v>5000</v>
      </c>
      <c r="J28" s="355" t="s">
        <v>163</v>
      </c>
    </row>
    <row r="29" spans="2:18" s="21" customFormat="1" ht="18.75">
      <c r="B29" s="22">
        <v>11</v>
      </c>
      <c r="C29" s="331" t="s">
        <v>189</v>
      </c>
      <c r="D29" s="22">
        <v>225600</v>
      </c>
      <c r="G29" s="326">
        <v>13</v>
      </c>
      <c r="H29" s="327" t="s">
        <v>190</v>
      </c>
      <c r="I29" s="390">
        <v>30000</v>
      </c>
      <c r="J29" s="355" t="s">
        <v>172</v>
      </c>
    </row>
    <row r="30" spans="2:18" s="21" customFormat="1" ht="18.75">
      <c r="B30" s="22">
        <v>12</v>
      </c>
      <c r="C30" s="331" t="s">
        <v>191</v>
      </c>
      <c r="D30" s="22">
        <v>91200</v>
      </c>
      <c r="G30" s="326">
        <v>14</v>
      </c>
      <c r="H30" s="327" t="s">
        <v>192</v>
      </c>
      <c r="I30" s="390">
        <v>5000</v>
      </c>
      <c r="J30" s="355" t="s">
        <v>163</v>
      </c>
    </row>
    <row r="31" spans="2:18" s="21" customFormat="1" ht="18.75">
      <c r="B31" s="22">
        <v>13</v>
      </c>
      <c r="C31" s="331" t="s">
        <v>193</v>
      </c>
      <c r="D31" s="22">
        <v>72000</v>
      </c>
      <c r="G31" s="326">
        <v>15</v>
      </c>
      <c r="H31" s="327" t="s">
        <v>194</v>
      </c>
      <c r="I31" s="390">
        <v>5000</v>
      </c>
      <c r="J31" s="355" t="s">
        <v>163</v>
      </c>
    </row>
    <row r="32" spans="2:18" s="21" customFormat="1" ht="18.75">
      <c r="B32" s="22">
        <v>14</v>
      </c>
      <c r="C32" s="331" t="s">
        <v>195</v>
      </c>
      <c r="D32" s="22">
        <v>112800</v>
      </c>
      <c r="G32" s="326">
        <v>16</v>
      </c>
      <c r="H32" s="327" t="s">
        <v>196</v>
      </c>
      <c r="I32" s="390">
        <v>5000</v>
      </c>
      <c r="J32" s="355" t="s">
        <v>163</v>
      </c>
    </row>
    <row r="33" spans="2:10" s="21" customFormat="1" ht="18.75">
      <c r="B33" s="22">
        <v>15</v>
      </c>
      <c r="C33" s="331" t="s">
        <v>197</v>
      </c>
      <c r="D33" s="22">
        <v>91200</v>
      </c>
      <c r="G33" s="326">
        <v>17</v>
      </c>
      <c r="H33" s="327" t="s">
        <v>198</v>
      </c>
      <c r="I33" s="390">
        <v>30000</v>
      </c>
      <c r="J33" s="355" t="s">
        <v>172</v>
      </c>
    </row>
    <row r="34" spans="2:10" s="21" customFormat="1" ht="18.75">
      <c r="B34" s="22">
        <v>16</v>
      </c>
      <c r="C34" s="331" t="s">
        <v>199</v>
      </c>
      <c r="D34" s="22">
        <v>206400</v>
      </c>
      <c r="G34" s="326">
        <v>18</v>
      </c>
      <c r="H34" s="327" t="s">
        <v>200</v>
      </c>
      <c r="I34" s="390">
        <v>30000</v>
      </c>
      <c r="J34" s="355" t="s">
        <v>172</v>
      </c>
    </row>
    <row r="35" spans="2:10" s="21" customFormat="1" ht="18.75">
      <c r="B35" s="22">
        <v>17</v>
      </c>
      <c r="C35" s="331" t="s">
        <v>201</v>
      </c>
      <c r="D35" s="22">
        <v>232800</v>
      </c>
      <c r="G35" s="326">
        <v>19</v>
      </c>
      <c r="H35" s="327" t="s">
        <v>202</v>
      </c>
      <c r="I35" s="390">
        <v>5000</v>
      </c>
      <c r="J35" s="355" t="s">
        <v>163</v>
      </c>
    </row>
    <row r="36" spans="2:10" s="21" customFormat="1" ht="18.75">
      <c r="B36" s="22">
        <v>18</v>
      </c>
      <c r="C36" s="331" t="s">
        <v>203</v>
      </c>
      <c r="D36" s="22">
        <v>225600</v>
      </c>
      <c r="G36" s="326">
        <v>20</v>
      </c>
      <c r="H36" s="327" t="s">
        <v>204</v>
      </c>
      <c r="I36" s="390">
        <v>30000</v>
      </c>
      <c r="J36" s="355" t="s">
        <v>172</v>
      </c>
    </row>
    <row r="37" spans="2:10" s="21" customFormat="1" ht="18.75">
      <c r="B37" s="22">
        <v>19</v>
      </c>
      <c r="C37" s="331" t="s">
        <v>205</v>
      </c>
      <c r="D37" s="22">
        <v>144000</v>
      </c>
      <c r="G37" s="326">
        <v>21</v>
      </c>
      <c r="H37" s="327" t="s">
        <v>206</v>
      </c>
      <c r="I37" s="390">
        <v>30000</v>
      </c>
      <c r="J37" s="355" t="s">
        <v>172</v>
      </c>
    </row>
    <row r="38" spans="2:10" s="21" customFormat="1" ht="18.75">
      <c r="B38" s="22">
        <v>20</v>
      </c>
      <c r="C38" s="331" t="s">
        <v>207</v>
      </c>
      <c r="D38" s="22">
        <v>79200</v>
      </c>
      <c r="G38" s="326">
        <v>22</v>
      </c>
      <c r="H38" s="327" t="s">
        <v>208</v>
      </c>
      <c r="I38" s="390">
        <v>20000</v>
      </c>
      <c r="J38" s="355" t="s">
        <v>209</v>
      </c>
    </row>
    <row r="39" spans="2:10" s="21" customFormat="1" ht="18.75">
      <c r="B39" s="22">
        <v>21</v>
      </c>
      <c r="C39" s="331" t="s">
        <v>210</v>
      </c>
      <c r="D39" s="22">
        <v>139200</v>
      </c>
      <c r="G39" s="326">
        <v>23</v>
      </c>
      <c r="H39" s="327" t="s">
        <v>211</v>
      </c>
      <c r="I39" s="390">
        <v>10000</v>
      </c>
      <c r="J39" s="355" t="s">
        <v>167</v>
      </c>
    </row>
    <row r="40" spans="2:10" s="21" customFormat="1" ht="18.75">
      <c r="B40" s="22">
        <v>22</v>
      </c>
      <c r="C40" s="331" t="s">
        <v>212</v>
      </c>
      <c r="D40" s="22">
        <v>432000</v>
      </c>
      <c r="G40" s="326">
        <v>24</v>
      </c>
      <c r="H40" s="327" t="s">
        <v>213</v>
      </c>
      <c r="I40" s="390">
        <v>20000</v>
      </c>
      <c r="J40" s="355" t="s">
        <v>209</v>
      </c>
    </row>
    <row r="41" spans="2:10" s="21" customFormat="1" ht="18.75">
      <c r="B41" s="22">
        <v>23</v>
      </c>
      <c r="C41" s="331" t="s">
        <v>214</v>
      </c>
      <c r="D41" s="22">
        <v>160800</v>
      </c>
      <c r="G41" s="326">
        <v>25</v>
      </c>
      <c r="H41" s="327" t="s">
        <v>215</v>
      </c>
      <c r="I41" s="390">
        <v>10000</v>
      </c>
      <c r="J41" s="355" t="s">
        <v>167</v>
      </c>
    </row>
    <row r="42" spans="2:10" s="21" customFormat="1" ht="18.75">
      <c r="B42" s="22">
        <v>24</v>
      </c>
      <c r="C42" s="331" t="s">
        <v>216</v>
      </c>
      <c r="D42" s="22">
        <v>64800</v>
      </c>
      <c r="G42" s="326">
        <v>26</v>
      </c>
      <c r="H42" s="327" t="s">
        <v>217</v>
      </c>
      <c r="I42" s="390">
        <v>20000</v>
      </c>
      <c r="J42" s="355" t="s">
        <v>172</v>
      </c>
    </row>
    <row r="43" spans="2:10" s="21" customFormat="1" ht="18.75">
      <c r="B43" s="22">
        <v>25</v>
      </c>
      <c r="C43" s="331" t="s">
        <v>218</v>
      </c>
      <c r="D43" s="22">
        <v>235200</v>
      </c>
      <c r="G43" s="326">
        <v>27</v>
      </c>
      <c r="H43" s="327" t="s">
        <v>219</v>
      </c>
      <c r="I43" s="390">
        <v>20000</v>
      </c>
      <c r="J43" s="355" t="s">
        <v>209</v>
      </c>
    </row>
    <row r="44" spans="2:10" s="21" customFormat="1" ht="18.75">
      <c r="B44" s="22">
        <v>26</v>
      </c>
      <c r="C44" s="331" t="s">
        <v>220</v>
      </c>
      <c r="D44" s="22">
        <v>602400</v>
      </c>
      <c r="G44" s="326">
        <v>28</v>
      </c>
      <c r="H44" s="327" t="s">
        <v>221</v>
      </c>
      <c r="I44" s="390">
        <v>10000</v>
      </c>
      <c r="J44" s="355" t="s">
        <v>167</v>
      </c>
    </row>
    <row r="45" spans="2:10" s="21" customFormat="1" ht="18" customHeight="1">
      <c r="B45" s="22">
        <v>27</v>
      </c>
      <c r="C45" s="331" t="s">
        <v>222</v>
      </c>
      <c r="D45" s="22">
        <v>300000</v>
      </c>
      <c r="G45" s="326">
        <v>29</v>
      </c>
      <c r="H45" s="327" t="s">
        <v>223</v>
      </c>
      <c r="I45" s="390">
        <v>5000</v>
      </c>
      <c r="J45" s="355" t="s">
        <v>163</v>
      </c>
    </row>
    <row r="46" spans="2:10" s="21" customFormat="1" ht="18" customHeight="1">
      <c r="B46" s="22">
        <v>28</v>
      </c>
      <c r="C46" s="331" t="s">
        <v>224</v>
      </c>
      <c r="D46" s="22">
        <v>364800</v>
      </c>
      <c r="G46" s="326">
        <v>30</v>
      </c>
      <c r="H46" s="327" t="s">
        <v>225</v>
      </c>
      <c r="I46" s="390">
        <v>5000</v>
      </c>
      <c r="J46" s="355" t="s">
        <v>163</v>
      </c>
    </row>
    <row r="47" spans="2:10" s="21" customFormat="1" ht="18" customHeight="1">
      <c r="B47" s="22">
        <v>29</v>
      </c>
      <c r="C47" s="331" t="s">
        <v>226</v>
      </c>
      <c r="D47" s="22">
        <v>319200</v>
      </c>
      <c r="G47" s="326">
        <v>31</v>
      </c>
      <c r="H47" s="327" t="s">
        <v>227</v>
      </c>
      <c r="I47" s="390">
        <v>10000</v>
      </c>
      <c r="J47" s="355" t="s">
        <v>167</v>
      </c>
    </row>
    <row r="48" spans="2:10" s="21" customFormat="1" ht="18" customHeight="1">
      <c r="B48" s="22">
        <v>30</v>
      </c>
      <c r="C48" s="332" t="s">
        <v>228</v>
      </c>
      <c r="D48" s="22">
        <v>1800</v>
      </c>
      <c r="G48" s="326">
        <v>32</v>
      </c>
      <c r="H48" s="327" t="s">
        <v>229</v>
      </c>
      <c r="I48" s="390">
        <v>10000</v>
      </c>
      <c r="J48" s="355" t="s">
        <v>167</v>
      </c>
    </row>
    <row r="49" spans="2:18" s="21" customFormat="1" ht="18" customHeight="1">
      <c r="B49" s="22">
        <v>31</v>
      </c>
      <c r="C49" s="332" t="s">
        <v>230</v>
      </c>
      <c r="D49" s="22">
        <v>18000</v>
      </c>
      <c r="G49" s="326">
        <v>33</v>
      </c>
      <c r="H49" s="327" t="s">
        <v>231</v>
      </c>
      <c r="I49" s="390">
        <v>10000</v>
      </c>
      <c r="J49" s="355" t="s">
        <v>167</v>
      </c>
    </row>
    <row r="50" spans="2:18" s="21" customFormat="1" ht="18" customHeight="1">
      <c r="B50" s="22">
        <v>32</v>
      </c>
      <c r="C50" s="332" t="s">
        <v>232</v>
      </c>
      <c r="D50" s="22">
        <v>1200</v>
      </c>
      <c r="G50" s="326">
        <v>34</v>
      </c>
      <c r="H50" s="327" t="s">
        <v>233</v>
      </c>
      <c r="I50" s="390">
        <v>10000</v>
      </c>
      <c r="J50" s="355" t="s">
        <v>167</v>
      </c>
    </row>
    <row r="51" spans="2:18" s="21" customFormat="1" ht="18" customHeight="1">
      <c r="B51" s="22">
        <v>33</v>
      </c>
      <c r="C51" s="330" t="s">
        <v>234</v>
      </c>
      <c r="D51" s="22">
        <v>3600</v>
      </c>
      <c r="G51" s="326">
        <v>35</v>
      </c>
      <c r="H51" s="535" t="s">
        <v>235</v>
      </c>
      <c r="I51" s="390">
        <v>30000</v>
      </c>
      <c r="J51" s="355" t="s">
        <v>172</v>
      </c>
    </row>
    <row r="52" spans="2:18" s="21" customFormat="1" ht="18" customHeight="1">
      <c r="B52" s="22">
        <v>34</v>
      </c>
      <c r="C52" s="330" t="s">
        <v>236</v>
      </c>
      <c r="D52" s="22">
        <v>1200</v>
      </c>
      <c r="G52" s="326">
        <v>36</v>
      </c>
      <c r="H52" s="535" t="s">
        <v>237</v>
      </c>
      <c r="I52" s="390">
        <v>30000</v>
      </c>
      <c r="J52" s="355" t="s">
        <v>172</v>
      </c>
    </row>
    <row r="53" spans="2:18" s="21" customFormat="1" ht="18" customHeight="1">
      <c r="B53" s="22">
        <v>35</v>
      </c>
      <c r="C53" s="330" t="s">
        <v>238</v>
      </c>
      <c r="D53" s="22">
        <v>12000</v>
      </c>
      <c r="G53" s="326">
        <v>37</v>
      </c>
      <c r="H53" s="535" t="s">
        <v>239</v>
      </c>
      <c r="I53" s="390">
        <v>30000</v>
      </c>
      <c r="J53" s="355" t="s">
        <v>172</v>
      </c>
    </row>
    <row r="54" spans="2:18" s="21" customFormat="1" ht="18" customHeight="1" thickBot="1">
      <c r="B54" s="22">
        <v>36</v>
      </c>
      <c r="C54" s="330" t="s">
        <v>240</v>
      </c>
      <c r="D54" s="22">
        <v>2400</v>
      </c>
      <c r="G54" s="326">
        <v>38</v>
      </c>
      <c r="H54" s="536" t="s">
        <v>241</v>
      </c>
      <c r="I54" s="449">
        <v>5000</v>
      </c>
      <c r="J54" s="448" t="s">
        <v>163</v>
      </c>
    </row>
    <row r="55" spans="2:18" s="21" customFormat="1" ht="18" customHeight="1" thickTop="1">
      <c r="B55" s="22">
        <v>37</v>
      </c>
      <c r="C55" s="330" t="s">
        <v>242</v>
      </c>
      <c r="D55" s="22">
        <v>12000</v>
      </c>
      <c r="F55" s="333"/>
      <c r="G55" s="447"/>
      <c r="H55" s="450" t="s">
        <v>131</v>
      </c>
      <c r="I55" s="451">
        <f>SUM(I17:I54)</f>
        <v>520000</v>
      </c>
      <c r="J55" s="450"/>
    </row>
    <row r="56" spans="2:18" s="21" customFormat="1" ht="18" customHeight="1">
      <c r="B56" s="22">
        <v>38</v>
      </c>
      <c r="C56" s="330" t="s">
        <v>243</v>
      </c>
      <c r="D56" s="22">
        <v>6000</v>
      </c>
      <c r="F56" s="352"/>
    </row>
    <row r="57" spans="2:18" s="21" customFormat="1" ht="18" customHeight="1">
      <c r="B57" s="22">
        <v>39</v>
      </c>
      <c r="C57" s="330" t="s">
        <v>244</v>
      </c>
      <c r="D57" s="22">
        <v>16800</v>
      </c>
      <c r="F57" s="352"/>
      <c r="G57" s="353" t="s">
        <v>245</v>
      </c>
      <c r="H57" s="353"/>
      <c r="I57" s="353"/>
      <c r="J57" s="353"/>
      <c r="P57"/>
      <c r="Q57"/>
      <c r="R57"/>
    </row>
    <row r="58" spans="2:18" s="21" customFormat="1" ht="18.75">
      <c r="B58" s="22">
        <v>40</v>
      </c>
      <c r="C58" s="330" t="s">
        <v>246</v>
      </c>
      <c r="D58" s="22">
        <v>7200</v>
      </c>
      <c r="E58" s="333"/>
      <c r="G58" s="354" t="s">
        <v>247</v>
      </c>
      <c r="H58" s="353"/>
      <c r="I58" s="353"/>
      <c r="J58" s="353"/>
      <c r="P58"/>
      <c r="Q58"/>
      <c r="R58"/>
    </row>
    <row r="59" spans="2:18" s="21" customFormat="1" ht="18.75">
      <c r="B59" s="22">
        <v>41</v>
      </c>
      <c r="C59" s="330" t="s">
        <v>248</v>
      </c>
      <c r="D59" s="22">
        <v>1200</v>
      </c>
      <c r="E59" s="352"/>
      <c r="G59" s="353"/>
      <c r="H59" s="353"/>
      <c r="I59" s="353"/>
      <c r="J59" s="353"/>
    </row>
    <row r="60" spans="2:18" s="21" customFormat="1" ht="18.75">
      <c r="B60" s="22">
        <v>42</v>
      </c>
      <c r="C60" s="330" t="s">
        <v>249</v>
      </c>
      <c r="D60" s="22">
        <v>16800</v>
      </c>
      <c r="E60" s="607"/>
      <c r="G60" s="355"/>
      <c r="H60" s="355" t="s">
        <v>250</v>
      </c>
      <c r="I60" s="355" t="s">
        <v>113</v>
      </c>
      <c r="J60" s="355" t="s">
        <v>114</v>
      </c>
    </row>
    <row r="61" spans="2:18" s="21" customFormat="1" ht="18.75">
      <c r="B61" s="22">
        <v>43</v>
      </c>
      <c r="C61" s="330" t="s">
        <v>251</v>
      </c>
      <c r="D61" s="334">
        <v>74739</v>
      </c>
      <c r="G61" s="355">
        <v>1</v>
      </c>
      <c r="H61" s="327" t="s">
        <v>217</v>
      </c>
      <c r="I61" s="355">
        <v>30000</v>
      </c>
      <c r="J61" s="355"/>
    </row>
    <row r="62" spans="2:18" s="21" customFormat="1" thickBot="1">
      <c r="B62" s="22">
        <v>44</v>
      </c>
      <c r="C62" s="324" t="s">
        <v>252</v>
      </c>
      <c r="D62" s="335">
        <f>D63-SUM(D19:D61)</f>
        <v>-4306290</v>
      </c>
      <c r="G62" s="355">
        <v>2</v>
      </c>
      <c r="H62" s="327" t="s">
        <v>253</v>
      </c>
      <c r="I62" s="355">
        <v>30000</v>
      </c>
      <c r="J62" s="355"/>
    </row>
    <row r="63" spans="2:18" s="21" customFormat="1" thickTop="1">
      <c r="B63" s="329"/>
      <c r="C63" s="328" t="s">
        <v>157</v>
      </c>
      <c r="D63" s="545">
        <v>5320800</v>
      </c>
      <c r="G63" s="355">
        <v>3</v>
      </c>
      <c r="H63" s="535" t="s">
        <v>254</v>
      </c>
      <c r="I63" s="355">
        <v>30000</v>
      </c>
      <c r="J63" s="355"/>
    </row>
    <row r="64" spans="2:18" s="21" customFormat="1" thickBot="1">
      <c r="G64" s="448">
        <v>4</v>
      </c>
      <c r="H64" s="536" t="s">
        <v>237</v>
      </c>
      <c r="I64" s="448">
        <v>60000</v>
      </c>
      <c r="J64" s="448" t="s">
        <v>255</v>
      </c>
    </row>
    <row r="65" spans="2:10" s="21" customFormat="1" thickTop="1">
      <c r="B65" s="21" t="s">
        <v>256</v>
      </c>
      <c r="G65" s="450"/>
      <c r="H65" s="450" t="s">
        <v>131</v>
      </c>
      <c r="I65" s="450">
        <f>SUM(I61:I64)</f>
        <v>150000</v>
      </c>
      <c r="J65" s="450"/>
    </row>
    <row r="66" spans="2:10" s="21" customFormat="1" ht="18.75">
      <c r="G66" s="353"/>
      <c r="H66" s="353"/>
      <c r="I66" s="353"/>
      <c r="J66" s="353"/>
    </row>
    <row r="67" spans="2:10" s="21" customFormat="1" ht="18.75">
      <c r="G67" s="353" t="s">
        <v>124</v>
      </c>
      <c r="H67" s="353"/>
      <c r="I67" s="353"/>
      <c r="J67" s="353"/>
    </row>
    <row r="68" spans="2:10" s="21" customFormat="1" ht="18.75">
      <c r="G68" s="537" t="s">
        <v>257</v>
      </c>
      <c r="H68" s="353"/>
      <c r="I68" s="353"/>
      <c r="J68" s="353"/>
    </row>
    <row r="69" spans="2:10" s="21" customFormat="1" ht="18.75">
      <c r="G69" s="537" t="s">
        <v>258</v>
      </c>
      <c r="H69" s="353"/>
      <c r="I69" s="353"/>
      <c r="J69" s="353"/>
    </row>
    <row r="70" spans="2:10" s="21" customFormat="1" ht="18.75">
      <c r="G70" s="537" t="s">
        <v>259</v>
      </c>
      <c r="H70" s="353"/>
      <c r="I70" s="353"/>
      <c r="J70" s="353"/>
    </row>
    <row r="71" spans="2:10" s="21" customFormat="1" ht="18.75">
      <c r="G71" s="353"/>
      <c r="H71" s="353"/>
      <c r="I71" s="353"/>
      <c r="J71" s="353"/>
    </row>
    <row r="72" spans="2:10" s="21" customFormat="1" ht="18.75">
      <c r="G72" s="355"/>
      <c r="H72" s="355" t="s">
        <v>158</v>
      </c>
      <c r="I72" s="355" t="s">
        <v>113</v>
      </c>
      <c r="J72" s="355" t="s">
        <v>114</v>
      </c>
    </row>
    <row r="73" spans="2:10" s="21" customFormat="1" ht="18.75">
      <c r="G73" s="638" t="s">
        <v>260</v>
      </c>
      <c r="H73" s="355" t="s">
        <v>261</v>
      </c>
      <c r="I73" s="355">
        <v>11250</v>
      </c>
      <c r="J73" s="22"/>
    </row>
    <row r="74" spans="2:10" s="21" customFormat="1" ht="18.75">
      <c r="G74" s="645"/>
      <c r="H74" s="355" t="s">
        <v>262</v>
      </c>
      <c r="I74" s="355">
        <v>11250</v>
      </c>
      <c r="J74" s="22"/>
    </row>
    <row r="75" spans="2:10" s="21" customFormat="1" ht="18.75">
      <c r="G75" s="645"/>
      <c r="H75" s="355" t="s">
        <v>263</v>
      </c>
      <c r="I75" s="355">
        <v>9000</v>
      </c>
      <c r="J75" s="22"/>
    </row>
    <row r="76" spans="2:10" s="21" customFormat="1" ht="18.75">
      <c r="G76" s="645"/>
      <c r="H76" s="355" t="s">
        <v>264</v>
      </c>
      <c r="I76" s="355">
        <v>6750</v>
      </c>
      <c r="J76" s="22"/>
    </row>
    <row r="77" spans="2:10" s="21" customFormat="1" ht="18.75">
      <c r="G77" s="645"/>
      <c r="H77" s="355" t="s">
        <v>265</v>
      </c>
      <c r="I77" s="355">
        <v>7500</v>
      </c>
      <c r="J77" s="22"/>
    </row>
    <row r="78" spans="2:10" s="21" customFormat="1" ht="18.75">
      <c r="G78" s="645"/>
      <c r="H78" s="355" t="s">
        <v>266</v>
      </c>
      <c r="I78" s="355">
        <v>10500</v>
      </c>
      <c r="J78" s="22"/>
    </row>
    <row r="79" spans="2:10" s="21" customFormat="1" ht="18.75">
      <c r="G79" s="639"/>
      <c r="H79" s="355" t="s">
        <v>267</v>
      </c>
      <c r="I79" s="355">
        <v>32250</v>
      </c>
      <c r="J79" s="22"/>
    </row>
    <row r="80" spans="2:10" s="21" customFormat="1" ht="18.75">
      <c r="G80" s="638" t="s">
        <v>268</v>
      </c>
      <c r="H80" s="355" t="s">
        <v>269</v>
      </c>
      <c r="I80" s="355">
        <v>3100</v>
      </c>
      <c r="J80" s="22"/>
    </row>
    <row r="81" spans="7:18" s="21" customFormat="1" ht="18.75">
      <c r="G81" s="645"/>
      <c r="H81" s="355" t="s">
        <v>270</v>
      </c>
      <c r="I81" s="355">
        <v>1500</v>
      </c>
      <c r="J81" s="22"/>
    </row>
    <row r="82" spans="7:18" s="21" customFormat="1" ht="18.75">
      <c r="G82" s="645"/>
      <c r="H82" s="355" t="s">
        <v>271</v>
      </c>
      <c r="I82" s="355">
        <v>500</v>
      </c>
      <c r="J82" s="355"/>
    </row>
    <row r="83" spans="7:18" s="21" customFormat="1" ht="18.75">
      <c r="G83" s="645"/>
      <c r="H83" s="448" t="s">
        <v>272</v>
      </c>
      <c r="I83" s="448">
        <v>10300</v>
      </c>
      <c r="J83" s="448"/>
    </row>
    <row r="84" spans="7:18" s="21" customFormat="1" thickBot="1">
      <c r="G84" s="581" t="s">
        <v>273</v>
      </c>
      <c r="H84" s="582" t="s">
        <v>274</v>
      </c>
      <c r="I84" s="582">
        <v>300000</v>
      </c>
      <c r="J84" s="448"/>
    </row>
    <row r="85" spans="7:18" s="21" customFormat="1" thickTop="1">
      <c r="G85" s="450"/>
      <c r="H85" s="450" t="s">
        <v>131</v>
      </c>
      <c r="I85" s="450">
        <f>SUM(I73:I84)</f>
        <v>403900</v>
      </c>
      <c r="J85" s="450"/>
    </row>
    <row r="86" spans="7:18" s="21" customFormat="1" ht="12.75"/>
    <row r="87" spans="7:18" s="21" customFormat="1" ht="18.75">
      <c r="G87" s="353" t="s">
        <v>127</v>
      </c>
      <c r="H87" s="353"/>
    </row>
    <row r="88" spans="7:18" s="21" customFormat="1" ht="18.75">
      <c r="G88" s="149" t="s">
        <v>275</v>
      </c>
      <c r="H88" s="353"/>
    </row>
    <row r="89" spans="7:18" s="21" customFormat="1" ht="18.75">
      <c r="G89" s="353" t="s">
        <v>276</v>
      </c>
      <c r="H89" s="353"/>
      <c r="P89" s="640" t="s">
        <v>277</v>
      </c>
      <c r="Q89" s="641"/>
      <c r="R89" s="22">
        <f>SUM(D4,D16,D63,I9,Q15,P25)</f>
        <v>13641216</v>
      </c>
    </row>
    <row r="90" spans="7:18" s="21" customFormat="1" ht="18.75">
      <c r="G90" s="353" t="s">
        <v>278</v>
      </c>
    </row>
    <row r="91" spans="7:18" s="21" customFormat="1" ht="18.75">
      <c r="G91" s="353" t="s">
        <v>279</v>
      </c>
    </row>
    <row r="92" spans="7:18" s="21" customFormat="1" ht="12.75"/>
    <row r="93" spans="7:18" s="21" customFormat="1" ht="12.75"/>
    <row r="94" spans="7:18" s="21" customFormat="1" ht="12.75"/>
    <row r="95" spans="7:18" s="21" customFormat="1" ht="12.75"/>
    <row r="96" spans="7:18" s="21" customFormat="1" ht="12.75"/>
    <row r="97" spans="2:19" s="21" customFormat="1" ht="12.75"/>
    <row r="98" spans="2:19" s="21" customFormat="1" ht="12.75"/>
    <row r="99" spans="2:19" s="21" customFormat="1" ht="12.75"/>
    <row r="100" spans="2:19" s="21" customFormat="1" ht="12.75"/>
    <row r="101" spans="2:19" s="21" customFormat="1" ht="12.75"/>
    <row r="102" spans="2:19" s="21" customFormat="1" ht="12.75"/>
    <row r="103" spans="2:19" s="21" customFormat="1" ht="12.75"/>
    <row r="104" spans="2:19" s="21" customFormat="1" ht="12.75"/>
    <row r="105" spans="2:19" s="21" customFormat="1" ht="12.75"/>
    <row r="106" spans="2:19" s="21" customFormat="1" ht="12.75">
      <c r="K106" s="23"/>
      <c r="S106" s="23"/>
    </row>
    <row r="107" spans="2:19" s="23" customFormat="1" ht="12.75">
      <c r="B107" s="21"/>
      <c r="C107" s="21"/>
      <c r="D107" s="21"/>
      <c r="E107" s="21"/>
      <c r="G107" s="21"/>
      <c r="H107" s="21"/>
      <c r="I107" s="21"/>
      <c r="J107" s="21"/>
      <c r="K107" s="21"/>
      <c r="L107" s="21"/>
      <c r="M107" s="21"/>
      <c r="N107" s="21"/>
      <c r="S107" s="21"/>
    </row>
    <row r="108" spans="2:19" s="21" customFormat="1" ht="12.75">
      <c r="L108" s="23"/>
      <c r="M108" s="23"/>
      <c r="N108" s="23"/>
    </row>
    <row r="109" spans="2:19" s="21" customFormat="1" ht="12.75">
      <c r="G109" s="23"/>
      <c r="H109" s="23"/>
      <c r="J109" s="23"/>
    </row>
    <row r="110" spans="2:19" s="21" customFormat="1" ht="12.75">
      <c r="E110" s="23"/>
    </row>
    <row r="111" spans="2:19" s="21" customFormat="1" ht="12.75">
      <c r="I111" s="23"/>
    </row>
    <row r="112" spans="2:19" s="21" customFormat="1" ht="12.75"/>
    <row r="113" spans="2:4" s="21" customFormat="1" ht="12.75">
      <c r="B113" s="23"/>
      <c r="C113" s="23"/>
      <c r="D113" s="23"/>
    </row>
    <row r="114" spans="2:4" s="21" customFormat="1" ht="12.75"/>
    <row r="115" spans="2:4" s="21" customFormat="1" ht="12.75"/>
    <row r="116" spans="2:4" s="21" customFormat="1" ht="12.75"/>
    <row r="117" spans="2:4" s="21" customFormat="1" ht="12.75"/>
    <row r="118" spans="2:4" s="21" customFormat="1" ht="12.75"/>
    <row r="119" spans="2:4" s="21" customFormat="1" ht="12.75"/>
    <row r="120" spans="2:4" s="21" customFormat="1" ht="12.75"/>
    <row r="121" spans="2:4" s="21" customFormat="1" ht="12.75"/>
    <row r="122" spans="2:4" s="21" customFormat="1" ht="12.75"/>
    <row r="123" spans="2:4" s="21" customFormat="1" ht="12.75"/>
    <row r="124" spans="2:4" s="21" customFormat="1" ht="12.75"/>
    <row r="125" spans="2:4" s="21" customFormat="1" ht="12.75"/>
    <row r="126" spans="2:4" s="21" customFormat="1" ht="12.75"/>
    <row r="127" spans="2:4" s="21" customFormat="1" ht="12.75"/>
    <row r="128" spans="2:4" s="21" customFormat="1" ht="12.75"/>
    <row r="129" s="21" customFormat="1" ht="12.75"/>
    <row r="130" s="21" customFormat="1" ht="12.75"/>
    <row r="131" s="21" customFormat="1" ht="12.75"/>
    <row r="132" s="21" customFormat="1" ht="12.75"/>
    <row r="133" s="21" customFormat="1" ht="12.75"/>
    <row r="134" s="21" customFormat="1" ht="12.75"/>
    <row r="135" s="21" customFormat="1" ht="12.75"/>
    <row r="136" s="21" customFormat="1" ht="12.75"/>
    <row r="137" s="21" customFormat="1" ht="12.75"/>
    <row r="138" s="21" customFormat="1" ht="12.75"/>
    <row r="139" s="21" customFormat="1" ht="12.75"/>
    <row r="140" s="21" customFormat="1" ht="12.75"/>
    <row r="141" s="21" customFormat="1" ht="12.75"/>
    <row r="142" s="21" customFormat="1" ht="12.75"/>
    <row r="143" s="21" customFormat="1" ht="12.75"/>
    <row r="144" s="21" customFormat="1" ht="12.75"/>
    <row r="145" s="21" customFormat="1" ht="12.75"/>
    <row r="146" s="21" customFormat="1" ht="12.75"/>
    <row r="147" s="21" customFormat="1" ht="12.75"/>
    <row r="148" s="21" customFormat="1" ht="12.75"/>
    <row r="149" s="21" customFormat="1" ht="12.75"/>
    <row r="150" s="21" customFormat="1" ht="12.75"/>
    <row r="151" s="21" customFormat="1" ht="12.75"/>
    <row r="152" s="21" customFormat="1" ht="12.75"/>
    <row r="153" s="21" customFormat="1" ht="12.75"/>
    <row r="154" s="21" customFormat="1" ht="12.75"/>
    <row r="155" s="21" customFormat="1" ht="12.75"/>
    <row r="156" s="21" customFormat="1" ht="12.75"/>
    <row r="157" s="21" customFormat="1" ht="12.75"/>
    <row r="158" s="21" customFormat="1" ht="12.75"/>
    <row r="159" s="21" customFormat="1" ht="12.75"/>
    <row r="160" s="21" customFormat="1" ht="12.75"/>
    <row r="161" s="21" customFormat="1" ht="12.75"/>
    <row r="162" s="21" customFormat="1" ht="12.75"/>
    <row r="163" s="21" customFormat="1" ht="12.75"/>
    <row r="164" s="21" customFormat="1" ht="12.75"/>
    <row r="165" s="21" customFormat="1" ht="12.75"/>
    <row r="166" s="21" customFormat="1" ht="12.75"/>
    <row r="167" s="21" customFormat="1" ht="12.75"/>
    <row r="168" s="21" customFormat="1" ht="12.75"/>
    <row r="169" s="21" customFormat="1" ht="12.75"/>
    <row r="170" s="21" customFormat="1" ht="12.75"/>
    <row r="171" s="21" customFormat="1" ht="12.75"/>
    <row r="172" s="21" customFormat="1" ht="12.75"/>
    <row r="173" s="21" customFormat="1" ht="12.75"/>
    <row r="174" s="21" customFormat="1" ht="12.75"/>
    <row r="175" s="21" customFormat="1" ht="12.75"/>
    <row r="176" s="21" customFormat="1" ht="12.75"/>
    <row r="177" s="21" customFormat="1" ht="12.75"/>
    <row r="178" s="21" customFormat="1" ht="12.75"/>
    <row r="179" s="21" customFormat="1" ht="12.75"/>
    <row r="180" s="21" customFormat="1" ht="12.75"/>
    <row r="181" s="21" customFormat="1" ht="12.75"/>
    <row r="182" s="21" customFormat="1" ht="12.75"/>
    <row r="183" s="21" customFormat="1" ht="12.75"/>
    <row r="184" s="21" customFormat="1" ht="12.75"/>
    <row r="185" s="21" customFormat="1" ht="12.75"/>
    <row r="186" s="21" customFormat="1" ht="12.75"/>
    <row r="187" s="21" customFormat="1" ht="12.75"/>
    <row r="188" s="21" customFormat="1" ht="12.75"/>
    <row r="189" s="21" customFormat="1" ht="12.75"/>
    <row r="190" s="21" customFormat="1" ht="12.75"/>
    <row r="191" s="21" customFormat="1" ht="12.75"/>
    <row r="192" s="21" customFormat="1" ht="12.75"/>
    <row r="193" s="21" customFormat="1" ht="12.75"/>
    <row r="194" s="21" customFormat="1" ht="12.75"/>
    <row r="195" s="21" customFormat="1" ht="12.75"/>
    <row r="196" s="21" customFormat="1" ht="12.75"/>
    <row r="197" s="21" customFormat="1" ht="12.75"/>
    <row r="198" s="21" customFormat="1" ht="12.75"/>
    <row r="199" s="21" customFormat="1" ht="12.75"/>
    <row r="200" s="21" customFormat="1" ht="12.75"/>
    <row r="201" s="21" customFormat="1" ht="12.75"/>
    <row r="202" s="21" customFormat="1" ht="12.75"/>
    <row r="203" s="21" customFormat="1" ht="12.75"/>
    <row r="204" s="21" customFormat="1" ht="12.75"/>
    <row r="205" s="21" customFormat="1" ht="12.75"/>
    <row r="206" s="21" customFormat="1" ht="12.75"/>
    <row r="207" s="21" customFormat="1" ht="12.75"/>
    <row r="208" s="21" customFormat="1" ht="12.75"/>
    <row r="209" s="21" customFormat="1" ht="12.75"/>
    <row r="210" s="21" customFormat="1" ht="12.75"/>
    <row r="211" s="21" customFormat="1" ht="12.75"/>
    <row r="212" s="21" customFormat="1" ht="12.75"/>
    <row r="213" s="21" customFormat="1" ht="12.75"/>
    <row r="214" s="21" customFormat="1" ht="12.75"/>
    <row r="215" s="21" customFormat="1" ht="12.75"/>
    <row r="216" s="21" customFormat="1" ht="12.75"/>
    <row r="217" s="21" customFormat="1" ht="12.75"/>
    <row r="218" s="21" customFormat="1" ht="12.75"/>
    <row r="219" s="21" customFormat="1" ht="12.75"/>
    <row r="220" s="21" customFormat="1" ht="12.75"/>
    <row r="221" s="21" customFormat="1" ht="12.75"/>
    <row r="222" s="21" customFormat="1" ht="12.75"/>
    <row r="223" s="21" customFormat="1" ht="12.75"/>
    <row r="224" s="21" customFormat="1" ht="12.75"/>
    <row r="225" s="21" customFormat="1" ht="12.75"/>
    <row r="226" s="21" customFormat="1" ht="12.75"/>
    <row r="227" s="21" customFormat="1" ht="12.75"/>
    <row r="228" s="21" customFormat="1" ht="12.75"/>
    <row r="229" s="21" customFormat="1" ht="12.75"/>
    <row r="230" s="21" customFormat="1" ht="12.75"/>
    <row r="231" s="21" customFormat="1" ht="12.75"/>
    <row r="232" s="21" customFormat="1" ht="12.75"/>
    <row r="233" s="21" customFormat="1" ht="12.75"/>
    <row r="234" s="21" customFormat="1" ht="12.75"/>
    <row r="235" s="21" customFormat="1" ht="12.75"/>
    <row r="236" s="21" customFormat="1" ht="12.75"/>
    <row r="237" s="21" customFormat="1" ht="12.75"/>
    <row r="238" s="21" customFormat="1" ht="12.75"/>
    <row r="239" s="21" customFormat="1" ht="12.75"/>
    <row r="240" s="21" customFormat="1" ht="12.75"/>
    <row r="241" s="21" customFormat="1" ht="12.75"/>
    <row r="242" s="21" customFormat="1" ht="12.75"/>
    <row r="243" s="21" customFormat="1" ht="12.75"/>
    <row r="244" s="21" customFormat="1" ht="12.75"/>
    <row r="245" s="21" customFormat="1" ht="12.75"/>
    <row r="246" s="21" customFormat="1" ht="12.75"/>
    <row r="247" s="21" customFormat="1" ht="12.75"/>
    <row r="248" s="21" customFormat="1" ht="12.75"/>
    <row r="249" s="21" customFormat="1" ht="12.75"/>
    <row r="250" s="21" customFormat="1" ht="12.75"/>
    <row r="251" s="21" customFormat="1" ht="12.75"/>
    <row r="252" s="21" customFormat="1" ht="12.75"/>
    <row r="253" s="21" customFormat="1" ht="12.75"/>
    <row r="254" s="21" customFormat="1" ht="12.75"/>
    <row r="255" s="21" customFormat="1" ht="12.75"/>
    <row r="256" s="21" customFormat="1" ht="12.75"/>
    <row r="257" s="21" customFormat="1" ht="12.75"/>
    <row r="258" s="21" customFormat="1" ht="12.75"/>
    <row r="259" s="21" customFormat="1" ht="12.75"/>
    <row r="260" s="21" customFormat="1" ht="12.75"/>
    <row r="261" s="21" customFormat="1" ht="12.75"/>
    <row r="262" s="21" customFormat="1" ht="12.75"/>
    <row r="263" s="21" customFormat="1" ht="12.75"/>
    <row r="264" s="21" customFormat="1" ht="12.75"/>
    <row r="265" s="21" customFormat="1" ht="12.75"/>
    <row r="266" s="21" customFormat="1" ht="12.75"/>
    <row r="267" s="21" customFormat="1" ht="12.75"/>
    <row r="268" s="21" customFormat="1" ht="12.75"/>
    <row r="269" s="21" customFormat="1" ht="12.75"/>
    <row r="270" s="21" customFormat="1" ht="12.75"/>
    <row r="271" s="21" customFormat="1" ht="12.75"/>
    <row r="272" s="21" customFormat="1" ht="12.75"/>
    <row r="273" s="21" customFormat="1" ht="12.75"/>
    <row r="274" s="21" customFormat="1" ht="12.75"/>
    <row r="275" s="21" customFormat="1" ht="12.75"/>
    <row r="276" s="21" customFormat="1" ht="12.75"/>
    <row r="277" s="21" customFormat="1" ht="12.75"/>
    <row r="278" s="21" customFormat="1" ht="12.75"/>
    <row r="279" s="21" customFormat="1" ht="12.75"/>
    <row r="280" s="21" customFormat="1" ht="12.75"/>
    <row r="281" s="21" customFormat="1" ht="12.75"/>
    <row r="282" s="21" customFormat="1" ht="12.75"/>
    <row r="283" s="21" customFormat="1" ht="12.75"/>
    <row r="284" s="21" customFormat="1" ht="12.75"/>
    <row r="285" s="21" customFormat="1" ht="12.75"/>
    <row r="286" s="21" customFormat="1" ht="12.75"/>
    <row r="287" s="21" customFormat="1" ht="12.75"/>
    <row r="288" s="21" customFormat="1" ht="12.75"/>
    <row r="289" s="21" customFormat="1" ht="12.75"/>
    <row r="290" s="21" customFormat="1" ht="12.75"/>
    <row r="291" s="21" customFormat="1" ht="12.75"/>
    <row r="292" s="21" customFormat="1" ht="12.75"/>
    <row r="293" s="21" customFormat="1" ht="12.75"/>
    <row r="294" s="21" customFormat="1" ht="12.75"/>
    <row r="295" s="21" customFormat="1" ht="12.75"/>
    <row r="296" s="21" customFormat="1" ht="12.75"/>
    <row r="297" s="21" customFormat="1" ht="12.75"/>
    <row r="298" s="21" customFormat="1" ht="12.75"/>
    <row r="299" s="21" customFormat="1" ht="12.75"/>
    <row r="300" s="21" customFormat="1" ht="12.75"/>
    <row r="301" s="21" customFormat="1" ht="12.75"/>
    <row r="302" s="21" customFormat="1" ht="12.75"/>
    <row r="303" s="21" customFormat="1" ht="12.75"/>
    <row r="304" s="21" customFormat="1" ht="12.75"/>
    <row r="305" s="21" customFormat="1" ht="12.75"/>
    <row r="306" s="21" customFormat="1" ht="12.75"/>
    <row r="307" s="21" customFormat="1" ht="12.75"/>
    <row r="308" s="21" customFormat="1" ht="12.75"/>
    <row r="309" s="21" customFormat="1" ht="12.75"/>
    <row r="310" s="21" customFormat="1" ht="12.75"/>
    <row r="311" s="21" customFormat="1" ht="12.75"/>
    <row r="312" s="21" customFormat="1" ht="12.75"/>
    <row r="313" s="21" customFormat="1" ht="12.75"/>
    <row r="314" s="21" customFormat="1" ht="12.75"/>
    <row r="315" s="21" customFormat="1" ht="12.75"/>
    <row r="316" s="21" customFormat="1" ht="12.75"/>
    <row r="317" s="21" customFormat="1" ht="12.75"/>
    <row r="318" s="21" customFormat="1" ht="12.75"/>
    <row r="319" s="21" customFormat="1" ht="12.75"/>
    <row r="320" s="21" customFormat="1" ht="12.75"/>
    <row r="321" s="21" customFormat="1" ht="12.75"/>
    <row r="322" s="21" customFormat="1" ht="12.75"/>
    <row r="323" s="21" customFormat="1" ht="12.75"/>
    <row r="324" s="21" customFormat="1" ht="12.75"/>
    <row r="325" s="21" customFormat="1" ht="12.75"/>
    <row r="326" s="21" customFormat="1" ht="12.75"/>
    <row r="327" s="21" customFormat="1" ht="12.75"/>
    <row r="328" s="21" customFormat="1" ht="12.75"/>
    <row r="329" s="21" customFormat="1" ht="12.75"/>
    <row r="330" s="21" customFormat="1" ht="12.75"/>
    <row r="331" s="21" customFormat="1" ht="12.75"/>
    <row r="332" s="21" customFormat="1" ht="12.75"/>
    <row r="333" s="21" customFormat="1" ht="12.75"/>
    <row r="334" s="21" customFormat="1" ht="12.75"/>
    <row r="335" s="21" customFormat="1" ht="12.75"/>
    <row r="336" s="21" customFormat="1" ht="12.75"/>
    <row r="337" s="21" customFormat="1" ht="12.75"/>
    <row r="338" s="21" customFormat="1" ht="12.75"/>
    <row r="339" s="21" customFormat="1" ht="12.75"/>
    <row r="340" s="21" customFormat="1" ht="12.75"/>
    <row r="341" s="21" customFormat="1" ht="12.75"/>
    <row r="342" s="21" customFormat="1" ht="12.75"/>
    <row r="343" s="21" customFormat="1" ht="12.75"/>
    <row r="344" s="21" customFormat="1" ht="12.75"/>
    <row r="345" s="21" customFormat="1" ht="12.75"/>
    <row r="346" s="21" customFormat="1" ht="12.75"/>
    <row r="347" s="21" customFormat="1" ht="12.75"/>
    <row r="348" s="21" customFormat="1" ht="12.75"/>
    <row r="349" s="21" customFormat="1" ht="12.75"/>
    <row r="350" s="21" customFormat="1" ht="12.75"/>
    <row r="351" s="21" customFormat="1" ht="12.75"/>
    <row r="352" s="21" customFormat="1" ht="12.75"/>
    <row r="353" s="21" customFormat="1" ht="12.75"/>
    <row r="354" s="21" customFormat="1" ht="12.75"/>
    <row r="355" s="21" customFormat="1" ht="12.75"/>
    <row r="356" s="21" customFormat="1" ht="12.75"/>
    <row r="357" s="21" customFormat="1" ht="12.75"/>
    <row r="358" s="21" customFormat="1" ht="12.75"/>
    <row r="359" s="21" customFormat="1" ht="12.75"/>
    <row r="360" s="21" customFormat="1" ht="12.75"/>
    <row r="361" s="21" customFormat="1" ht="12.75"/>
    <row r="362" s="21" customFormat="1" ht="12.75"/>
    <row r="363" s="21" customFormat="1" ht="12.75"/>
    <row r="364" s="21" customFormat="1" ht="12.75"/>
    <row r="365" s="21" customFormat="1" ht="12.75"/>
    <row r="366" s="21" customFormat="1" ht="12.75"/>
    <row r="367" s="21" customFormat="1" ht="12.75"/>
    <row r="368" s="21" customFormat="1" ht="12.75"/>
    <row r="369" s="21" customFormat="1" ht="12.75"/>
    <row r="370" s="21" customFormat="1" ht="12.75"/>
    <row r="371" s="21" customFormat="1" ht="12.75"/>
    <row r="372" s="21" customFormat="1" ht="12.75"/>
    <row r="373" s="21" customFormat="1" ht="12.75"/>
    <row r="374" s="21" customFormat="1" ht="12.75"/>
    <row r="375" s="21" customFormat="1" ht="12.75"/>
    <row r="376" s="21" customFormat="1" ht="12.75"/>
    <row r="377" s="21" customFormat="1" ht="12.75"/>
    <row r="378" s="21" customFormat="1" ht="12.75"/>
    <row r="379" s="21" customFormat="1" ht="12.75"/>
    <row r="380" s="21" customFormat="1" ht="12.75"/>
    <row r="381" s="21" customFormat="1" ht="12.75"/>
    <row r="382" s="21" customFormat="1" ht="12.75"/>
    <row r="383" s="21" customFormat="1" ht="12.75"/>
    <row r="384" s="21" customFormat="1" ht="12.75"/>
    <row r="385" s="21" customFormat="1" ht="12.75"/>
    <row r="386" s="21" customFormat="1" ht="12.75"/>
    <row r="387" s="21" customFormat="1" ht="12.75"/>
    <row r="388" s="21" customFormat="1" ht="12.75"/>
    <row r="389" s="21" customFormat="1" ht="12.75"/>
    <row r="390" s="21" customFormat="1" ht="12.75"/>
    <row r="391" s="21" customFormat="1" ht="12.75"/>
    <row r="392" s="21" customFormat="1" ht="12.75"/>
    <row r="393" s="21" customFormat="1" ht="12.75"/>
    <row r="394" s="21" customFormat="1" ht="12.75"/>
    <row r="395" s="21" customFormat="1" ht="12.75"/>
    <row r="396" s="21" customFormat="1" ht="12.75"/>
    <row r="397" s="21" customFormat="1" ht="12.75"/>
    <row r="398" s="21" customFormat="1" ht="12.75"/>
    <row r="399" s="21" customFormat="1" ht="12.75"/>
    <row r="400" s="21" customFormat="1" ht="12.75"/>
    <row r="401" s="21" customFormat="1" ht="12.75"/>
    <row r="402" s="21" customFormat="1" ht="12.75"/>
    <row r="403" s="21" customFormat="1" ht="12.75"/>
    <row r="404" s="21" customFormat="1" ht="12.75"/>
    <row r="405" s="21" customFormat="1" ht="12.75"/>
    <row r="406" s="21" customFormat="1" ht="12.75"/>
    <row r="407" s="21" customFormat="1" ht="12.75"/>
    <row r="408" s="21" customFormat="1" ht="12.75"/>
    <row r="409" s="21" customFormat="1" ht="12.75"/>
    <row r="410" s="21" customFormat="1" ht="12.75"/>
    <row r="411" s="21" customFormat="1" ht="12.75"/>
    <row r="412" s="21" customFormat="1" ht="12.75"/>
    <row r="413" s="21" customFormat="1" ht="12.75"/>
    <row r="414" s="21" customFormat="1" ht="12.75"/>
    <row r="415" s="21" customFormat="1" ht="12.75"/>
    <row r="416" s="21" customFormat="1" ht="12.75"/>
    <row r="417" s="21" customFormat="1" ht="12.75"/>
    <row r="418" s="21" customFormat="1" ht="12.75"/>
    <row r="419" s="21" customFormat="1" ht="12.75"/>
    <row r="420" s="21" customFormat="1" ht="12.75"/>
    <row r="421" s="21" customFormat="1" ht="12.75"/>
    <row r="422" s="21" customFormat="1" ht="12.75"/>
    <row r="423" s="21" customFormat="1" ht="12.75"/>
    <row r="424" s="21" customFormat="1" ht="12.75"/>
    <row r="425" s="21" customFormat="1" ht="12.75"/>
    <row r="426" s="21" customFormat="1" ht="12.75"/>
    <row r="427" s="21" customFormat="1" ht="12.75"/>
    <row r="428" s="21" customFormat="1" ht="12.75"/>
    <row r="429" s="21" customFormat="1" ht="12.75"/>
    <row r="430" s="21" customFormat="1" ht="12.75"/>
    <row r="431" s="21" customFormat="1" ht="12.75"/>
    <row r="432" s="21" customFormat="1" ht="12.75"/>
    <row r="433" s="21" customFormat="1" ht="12.75"/>
    <row r="434" s="21" customFormat="1" ht="12.75"/>
    <row r="435" s="21" customFormat="1" ht="12.75"/>
    <row r="436" s="21" customFormat="1" ht="12.75"/>
    <row r="437" s="21" customFormat="1" ht="12.75"/>
    <row r="438" s="21" customFormat="1" ht="12.75"/>
    <row r="439" s="21" customFormat="1" ht="12.75"/>
    <row r="440" s="21" customFormat="1" ht="12.75"/>
    <row r="441" s="21" customFormat="1" ht="12.75"/>
    <row r="442" s="21" customFormat="1" ht="12.75"/>
    <row r="443" s="21" customFormat="1" ht="12.75"/>
    <row r="444" s="21" customFormat="1" ht="12.75"/>
    <row r="445" s="21" customFormat="1" ht="12.75"/>
    <row r="446" s="21" customFormat="1" ht="12.75"/>
    <row r="447" s="21" customFormat="1" ht="12.75"/>
    <row r="448" s="21" customFormat="1" ht="12.75"/>
    <row r="449" s="21" customFormat="1" ht="12.75"/>
    <row r="450" s="21" customFormat="1" ht="12.75"/>
    <row r="451" s="21" customFormat="1" ht="12.75"/>
    <row r="452" s="21" customFormat="1" ht="12.75"/>
    <row r="453" s="21" customFormat="1" ht="12.75"/>
    <row r="454" s="21" customFormat="1" ht="12.75"/>
    <row r="455" s="21" customFormat="1" ht="12.75"/>
    <row r="456" s="21" customFormat="1" ht="12.75"/>
    <row r="457" s="21" customFormat="1" ht="12.75"/>
    <row r="458" s="21" customFormat="1" ht="12.75"/>
    <row r="459" s="21" customFormat="1" ht="12.75"/>
    <row r="460" s="21" customFormat="1" ht="12.75"/>
    <row r="461" s="21" customFormat="1" ht="12.75"/>
    <row r="462" s="21" customFormat="1" ht="12.75"/>
    <row r="463" s="21" customFormat="1" ht="12.75"/>
    <row r="464" s="21" customFormat="1" ht="12.75"/>
    <row r="465" s="21" customFormat="1" ht="12.75"/>
    <row r="466" s="21" customFormat="1" ht="12.75"/>
    <row r="467" s="21" customFormat="1" ht="12.75"/>
    <row r="468" s="21" customFormat="1" ht="12.75"/>
    <row r="469" s="21" customFormat="1" ht="12.75"/>
    <row r="470" s="21" customFormat="1" ht="12.75"/>
    <row r="471" s="21" customFormat="1" ht="12.75"/>
    <row r="472" s="21" customFormat="1" ht="12.75"/>
    <row r="473" s="21" customFormat="1" ht="12.75"/>
    <row r="474" s="21" customFormat="1" ht="12.75"/>
    <row r="475" s="21" customFormat="1" ht="12.75"/>
    <row r="476" s="21" customFormat="1" ht="12.75"/>
    <row r="477" s="21" customFormat="1" ht="12.75"/>
    <row r="478" s="21" customFormat="1" ht="12.75"/>
    <row r="479" s="21" customFormat="1" ht="12.75"/>
    <row r="480" s="21" customFormat="1" ht="12.75"/>
    <row r="481" s="21" customFormat="1" ht="12.75"/>
    <row r="482" s="21" customFormat="1" ht="12.75"/>
    <row r="483" s="21" customFormat="1" ht="12.75"/>
    <row r="484" s="21" customFormat="1" ht="12.75"/>
    <row r="485" s="21" customFormat="1" ht="12.75"/>
    <row r="486" s="21" customFormat="1" ht="12.75"/>
    <row r="487" s="21" customFormat="1" ht="12.75"/>
    <row r="488" s="21" customFormat="1" ht="12.75"/>
    <row r="489" s="21" customFormat="1" ht="12.75"/>
    <row r="490" s="21" customFormat="1" ht="12.75"/>
    <row r="491" s="21" customFormat="1" ht="12.75"/>
    <row r="492" s="21" customFormat="1" ht="12.75"/>
    <row r="493" s="21" customFormat="1" ht="12.75"/>
    <row r="494" s="21" customFormat="1" ht="12.75"/>
    <row r="495" s="21" customFormat="1" ht="12.75"/>
    <row r="496" s="21" customFormat="1" ht="12.75"/>
    <row r="497" s="21" customFormat="1" ht="12.75"/>
    <row r="498" s="21" customFormat="1" ht="12.75"/>
    <row r="499" s="21" customFormat="1" ht="12.75"/>
    <row r="500" s="21" customFormat="1" ht="12.75"/>
    <row r="501" s="21" customFormat="1" ht="12.75"/>
    <row r="502" s="21" customFormat="1" ht="12.75"/>
    <row r="503" s="21" customFormat="1" ht="12.75"/>
    <row r="504" s="21" customFormat="1" ht="12.75"/>
    <row r="505" s="21" customFormat="1" ht="12.75"/>
    <row r="506" s="21" customFormat="1" ht="12.75"/>
    <row r="507" s="21" customFormat="1" ht="12.75"/>
    <row r="508" s="21" customFormat="1" ht="12.75"/>
    <row r="509" s="21" customFormat="1" ht="12.75"/>
    <row r="510" s="21" customFormat="1" ht="12.75"/>
    <row r="511" s="21" customFormat="1" ht="12.75"/>
    <row r="512" s="21" customFormat="1" ht="12.75"/>
    <row r="513" s="21" customFormat="1" ht="12.75"/>
    <row r="514" s="21" customFormat="1" ht="12.75"/>
    <row r="515" s="21" customFormat="1" ht="12.75"/>
    <row r="516" s="21" customFormat="1" ht="12.75"/>
    <row r="517" s="21" customFormat="1" ht="12.75"/>
    <row r="518" s="21" customFormat="1" ht="12.75"/>
    <row r="519" s="21" customFormat="1" ht="12.75"/>
    <row r="520" s="21" customFormat="1" ht="12.75"/>
    <row r="521" s="21" customFormat="1" ht="12.75"/>
    <row r="522" s="21" customFormat="1" ht="12.75"/>
    <row r="523" s="21" customFormat="1" ht="12.75"/>
    <row r="524" s="21" customFormat="1" ht="12.75"/>
    <row r="525" s="21" customFormat="1" ht="12.75"/>
    <row r="526" s="21" customFormat="1" ht="12.75"/>
    <row r="527" s="21" customFormat="1" ht="12.75"/>
    <row r="528" s="21" customFormat="1" ht="12.75"/>
    <row r="529" s="21" customFormat="1" ht="12.75"/>
    <row r="530" s="21" customFormat="1" ht="12.75"/>
    <row r="531" s="21" customFormat="1" ht="12.75"/>
    <row r="532" s="21" customFormat="1" ht="12.75"/>
    <row r="533" s="21" customFormat="1" ht="12.75"/>
    <row r="534" s="21" customFormat="1" ht="12.75"/>
    <row r="535" s="21" customFormat="1" ht="12.75"/>
    <row r="536" s="21" customFormat="1" ht="12.75"/>
    <row r="537" s="21" customFormat="1" ht="12.75"/>
    <row r="538" s="21" customFormat="1" ht="12.75"/>
    <row r="539" s="21" customFormat="1" ht="12.75"/>
    <row r="540" s="21" customFormat="1" ht="12.75"/>
    <row r="541" s="21" customFormat="1" ht="12.75"/>
    <row r="542" s="21" customFormat="1" ht="12.75"/>
    <row r="543" s="21" customFormat="1" ht="12.75"/>
    <row r="544" s="21" customFormat="1" ht="12.75"/>
    <row r="545" s="21" customFormat="1" ht="12.75"/>
    <row r="546" s="21" customFormat="1" ht="12.75"/>
    <row r="547" s="21" customFormat="1" ht="12.75"/>
    <row r="548" s="21" customFormat="1" ht="12.75"/>
    <row r="549" s="21" customFormat="1" ht="12.75"/>
    <row r="550" s="21" customFormat="1" ht="12.75"/>
    <row r="551" s="21" customFormat="1" ht="12.75"/>
    <row r="552" s="21" customFormat="1" ht="12.75"/>
    <row r="553" s="21" customFormat="1" ht="12.75"/>
    <row r="554" s="21" customFormat="1" ht="12.75"/>
    <row r="555" s="21" customFormat="1" ht="12.75"/>
    <row r="556" s="21" customFormat="1" ht="12.75"/>
    <row r="557" s="21" customFormat="1" ht="12.75"/>
    <row r="558" s="21" customFormat="1" ht="12.75"/>
    <row r="559" s="21" customFormat="1" ht="12.75"/>
    <row r="560" s="21" customFormat="1" ht="12.75"/>
    <row r="561" s="21" customFormat="1" ht="12.75"/>
    <row r="562" s="21" customFormat="1" ht="12.75"/>
    <row r="563" s="21" customFormat="1" ht="12.75"/>
    <row r="564" s="21" customFormat="1" ht="12.75"/>
    <row r="565" s="21" customFormat="1" ht="12.75"/>
    <row r="566" s="21" customFormat="1" ht="12.75"/>
    <row r="567" s="21" customFormat="1" ht="12.75"/>
    <row r="568" s="21" customFormat="1" ht="12.75"/>
    <row r="569" s="21" customFormat="1" ht="12.75"/>
    <row r="570" s="21" customFormat="1" ht="12.75"/>
    <row r="571" s="21" customFormat="1" ht="12.75"/>
    <row r="572" s="21" customFormat="1" ht="12.75"/>
    <row r="573" s="21" customFormat="1" ht="12.75"/>
    <row r="574" s="21" customFormat="1" ht="12.75"/>
    <row r="575" s="21" customFormat="1" ht="12.75"/>
    <row r="576" s="21" customFormat="1" ht="12.75"/>
    <row r="577" spans="1:33" s="21" customFormat="1" ht="12.75"/>
    <row r="578" spans="1:33" s="21" customFormat="1" ht="12.75"/>
    <row r="579" spans="1:33" s="21" customFormat="1" ht="12.75"/>
    <row r="580" spans="1:33" s="21" customFormat="1" ht="12.75"/>
    <row r="581" spans="1:33" s="21" customFormat="1" ht="12.75"/>
    <row r="582" spans="1:33" s="21" customFormat="1">
      <c r="Z582" s="20"/>
      <c r="AC582" s="20"/>
      <c r="AD582" s="20"/>
      <c r="AE582" s="20"/>
      <c r="AF582" s="20"/>
      <c r="AG582" s="20"/>
    </row>
    <row r="583" spans="1:33">
      <c r="A583" s="21"/>
      <c r="B583" s="21"/>
      <c r="C583" s="21"/>
      <c r="D583" s="21"/>
      <c r="E583" s="21"/>
      <c r="F583" s="21"/>
      <c r="G583" s="21"/>
      <c r="H583" s="21"/>
      <c r="I583" s="21"/>
      <c r="J583" s="21"/>
      <c r="O583" s="21"/>
      <c r="P583" s="21"/>
      <c r="Q583" s="21"/>
      <c r="R583" s="21"/>
      <c r="V583" s="21"/>
      <c r="W583" s="21"/>
      <c r="X583" s="21"/>
      <c r="Y583" s="21"/>
      <c r="AA583" s="21"/>
      <c r="AB583" s="21"/>
    </row>
    <row r="584" spans="1:33">
      <c r="A584" s="21"/>
      <c r="B584" s="21"/>
      <c r="C584" s="21"/>
      <c r="D584" s="21"/>
      <c r="E584" s="21"/>
      <c r="F584" s="21"/>
      <c r="G584" s="21"/>
      <c r="H584" s="21"/>
      <c r="X584" s="21"/>
    </row>
    <row r="585" spans="1:33">
      <c r="B585" s="21"/>
      <c r="C585" s="21"/>
      <c r="D585" s="21"/>
      <c r="E585" s="21"/>
      <c r="F585" s="21"/>
      <c r="G585" s="21"/>
      <c r="H585" s="21"/>
      <c r="X585" s="21"/>
    </row>
    <row r="586" spans="1:33">
      <c r="B586" s="21"/>
      <c r="C586" s="21"/>
      <c r="D586" s="21"/>
      <c r="F586" s="21"/>
      <c r="G586" s="21"/>
      <c r="H586" s="21"/>
    </row>
    <row r="587" spans="1:33">
      <c r="B587" s="21"/>
      <c r="C587" s="21"/>
      <c r="D587" s="21"/>
      <c r="F587" s="21"/>
      <c r="G587" s="21"/>
      <c r="H587" s="21"/>
    </row>
    <row r="588" spans="1:33">
      <c r="B588" s="21"/>
      <c r="C588" s="21"/>
      <c r="D588" s="21"/>
      <c r="F588" s="21"/>
      <c r="G588" s="21"/>
      <c r="H588" s="21"/>
    </row>
    <row r="589" spans="1:33">
      <c r="B589" s="21"/>
      <c r="C589" s="21"/>
      <c r="F589" s="21"/>
      <c r="G589" s="21"/>
      <c r="H589" s="21"/>
    </row>
    <row r="590" spans="1:33">
      <c r="B590" s="21"/>
      <c r="C590" s="21"/>
      <c r="F590" s="21"/>
      <c r="G590" s="21"/>
      <c r="H590" s="21"/>
    </row>
    <row r="591" spans="1:33">
      <c r="F591" s="21"/>
      <c r="G591" s="21"/>
      <c r="H591" s="21"/>
    </row>
    <row r="592" spans="1:33">
      <c r="F592" s="21"/>
      <c r="G592" s="21"/>
      <c r="H592" s="21"/>
    </row>
    <row r="593" spans="8:8">
      <c r="H593" s="21"/>
    </row>
  </sheetData>
  <mergeCells count="9">
    <mergeCell ref="G5:G6"/>
    <mergeCell ref="P89:Q89"/>
    <mergeCell ref="B17:C17"/>
    <mergeCell ref="B16:C16"/>
    <mergeCell ref="B6:C6"/>
    <mergeCell ref="G80:G83"/>
    <mergeCell ref="G73:G79"/>
    <mergeCell ref="E8:E11"/>
    <mergeCell ref="E13:E14"/>
  </mergeCells>
  <phoneticPr fontId="2"/>
  <pageMargins left="0.25" right="0.25" top="0.75" bottom="0.75" header="0.3" footer="0.3"/>
  <pageSetup paperSize="9" scale="92" orientation="landscape" horizontalDpi="4294967292" verticalDpi="4294967292" r:id="rId1"/>
  <headerFooter>
    <oddHeader>&amp;L&amp;11 3.収入詳細</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5CE52-CF98-4E6A-B2F5-CCB7743D2E84}">
  <dimension ref="A1:K526"/>
  <sheetViews>
    <sheetView topLeftCell="A510" zoomScale="63" zoomScaleNormal="63" workbookViewId="0">
      <selection activeCell="B531" sqref="B531"/>
    </sheetView>
  </sheetViews>
  <sheetFormatPr defaultColWidth="9" defaultRowHeight="18.75"/>
  <cols>
    <col min="1" max="1" width="29" customWidth="1"/>
    <col min="2" max="2" width="16.625" customWidth="1"/>
    <col min="3" max="3" width="38.25" customWidth="1"/>
    <col min="4" max="4" width="20.375" customWidth="1"/>
    <col min="5" max="5" width="31.25" customWidth="1"/>
    <col min="6" max="6" width="30.75" customWidth="1"/>
    <col min="7" max="7" width="21.75" style="462" customWidth="1"/>
  </cols>
  <sheetData>
    <row r="1" spans="1:8" ht="24">
      <c r="A1" s="74" t="s">
        <v>9</v>
      </c>
    </row>
    <row r="2" spans="1:8">
      <c r="A2" s="18" t="s">
        <v>280</v>
      </c>
      <c r="B2" s="18"/>
    </row>
    <row r="3" spans="1:8">
      <c r="A3" s="19" t="s">
        <v>281</v>
      </c>
      <c r="B3" s="19"/>
    </row>
    <row r="4" spans="1:8">
      <c r="A4" s="651" t="s">
        <v>282</v>
      </c>
      <c r="B4" s="651"/>
    </row>
    <row r="5" spans="1:8" ht="24">
      <c r="A5" s="1"/>
    </row>
    <row r="6" spans="1:8" ht="24.75" thickBot="1">
      <c r="A6" s="78" t="s">
        <v>283</v>
      </c>
      <c r="B6" s="79"/>
      <c r="C6" s="80"/>
      <c r="D6" s="81"/>
      <c r="E6" s="80"/>
      <c r="F6" s="82"/>
    </row>
    <row r="7" spans="1:8" ht="19.5" thickBot="1">
      <c r="A7" s="83" t="s">
        <v>284</v>
      </c>
      <c r="B7" s="84" t="s">
        <v>285</v>
      </c>
      <c r="C7" s="85" t="s">
        <v>286</v>
      </c>
      <c r="D7" s="86" t="s">
        <v>287</v>
      </c>
      <c r="E7" s="244" t="s">
        <v>288</v>
      </c>
      <c r="F7" s="147" t="s">
        <v>114</v>
      </c>
      <c r="G7" s="463" t="s">
        <v>289</v>
      </c>
    </row>
    <row r="8" spans="1:8" s="17" customFormat="1" ht="73.900000000000006" customHeight="1">
      <c r="A8" s="77" t="s">
        <v>95</v>
      </c>
      <c r="B8" s="231">
        <v>1</v>
      </c>
      <c r="C8" s="89" t="s">
        <v>290</v>
      </c>
      <c r="D8" s="298"/>
      <c r="E8" s="247" t="s">
        <v>291</v>
      </c>
      <c r="F8" s="247"/>
      <c r="G8" s="464"/>
    </row>
    <row r="9" spans="1:8" s="17" customFormat="1" ht="75.599999999999994" customHeight="1">
      <c r="A9" s="91"/>
      <c r="B9" s="300">
        <v>2</v>
      </c>
      <c r="C9" s="93" t="s">
        <v>292</v>
      </c>
      <c r="D9" s="299"/>
      <c r="E9" s="248" t="s">
        <v>291</v>
      </c>
      <c r="F9" s="248"/>
      <c r="G9" s="465"/>
    </row>
    <row r="10" spans="1:8" ht="76.150000000000006" customHeight="1">
      <c r="A10" s="91"/>
      <c r="B10" s="300">
        <v>3</v>
      </c>
      <c r="C10" s="93" t="s">
        <v>293</v>
      </c>
      <c r="D10" s="299"/>
      <c r="E10" s="248" t="s">
        <v>291</v>
      </c>
      <c r="F10" s="248"/>
      <c r="G10" s="465"/>
    </row>
    <row r="11" spans="1:8" ht="135.6" customHeight="1">
      <c r="A11" s="91"/>
      <c r="B11" s="92">
        <v>4</v>
      </c>
      <c r="C11" s="93" t="s">
        <v>294</v>
      </c>
      <c r="D11" s="246">
        <v>35600</v>
      </c>
      <c r="E11" s="189" t="s">
        <v>295</v>
      </c>
      <c r="F11" s="189"/>
      <c r="G11" s="466"/>
    </row>
    <row r="12" spans="1:8" ht="63" customHeight="1" thickBot="1">
      <c r="A12" s="95"/>
      <c r="B12" s="96">
        <v>5</v>
      </c>
      <c r="C12" s="97" t="s">
        <v>296</v>
      </c>
      <c r="D12" s="243">
        <v>5980</v>
      </c>
      <c r="E12" s="97" t="s">
        <v>297</v>
      </c>
      <c r="F12" s="97"/>
      <c r="G12" s="467"/>
    </row>
    <row r="13" spans="1:8" ht="19.5" thickBot="1">
      <c r="A13" s="100" t="s">
        <v>298</v>
      </c>
      <c r="B13" s="101"/>
      <c r="C13" s="102"/>
      <c r="D13" s="103">
        <f>SUM(D11:D12)</f>
        <v>41580</v>
      </c>
      <c r="E13" s="420"/>
      <c r="F13" s="172"/>
      <c r="G13" s="468"/>
    </row>
    <row r="14" spans="1:8" ht="19.5" thickBot="1">
      <c r="A14" s="82"/>
      <c r="B14" s="79"/>
      <c r="C14" s="80"/>
      <c r="D14" s="81"/>
      <c r="E14" s="80"/>
      <c r="F14" s="82"/>
    </row>
    <row r="15" spans="1:8" s="17" customFormat="1" ht="19.5" thickBot="1">
      <c r="A15" s="83" t="s">
        <v>284</v>
      </c>
      <c r="B15" s="84" t="s">
        <v>285</v>
      </c>
      <c r="C15" s="85" t="s">
        <v>286</v>
      </c>
      <c r="D15" s="86" t="s">
        <v>287</v>
      </c>
      <c r="E15" s="244" t="s">
        <v>288</v>
      </c>
      <c r="F15" s="147" t="s">
        <v>299</v>
      </c>
      <c r="G15" s="463" t="s">
        <v>289</v>
      </c>
    </row>
    <row r="16" spans="1:8" ht="22.15" customHeight="1">
      <c r="A16" s="215" t="s">
        <v>300</v>
      </c>
      <c r="B16" s="166">
        <v>6</v>
      </c>
      <c r="C16" s="167" t="s">
        <v>301</v>
      </c>
      <c r="D16" s="242">
        <v>3740</v>
      </c>
      <c r="E16" s="167" t="s">
        <v>302</v>
      </c>
      <c r="F16" s="167"/>
      <c r="G16" s="469">
        <v>6</v>
      </c>
    </row>
    <row r="17" spans="1:8" ht="22.9" customHeight="1" thickBot="1">
      <c r="A17" s="241"/>
      <c r="B17" s="96">
        <v>7</v>
      </c>
      <c r="C17" s="97" t="s">
        <v>303</v>
      </c>
      <c r="D17" s="243">
        <v>1760</v>
      </c>
      <c r="E17" s="97" t="s">
        <v>304</v>
      </c>
      <c r="F17" s="97"/>
      <c r="G17" s="470">
        <v>6</v>
      </c>
    </row>
    <row r="18" spans="1:8" ht="19.5" thickBot="1">
      <c r="A18" s="110" t="s">
        <v>305</v>
      </c>
      <c r="B18" s="101"/>
      <c r="C18" s="102"/>
      <c r="D18" s="103">
        <f>SUM(D16:D17)</f>
        <v>5500</v>
      </c>
      <c r="E18" s="420"/>
      <c r="F18" s="172"/>
      <c r="G18" s="468"/>
    </row>
    <row r="19" spans="1:8" ht="19.5" thickBot="1">
      <c r="A19" s="82"/>
      <c r="B19" s="79"/>
      <c r="C19" s="80"/>
      <c r="D19" s="81"/>
      <c r="E19" s="80"/>
      <c r="F19" s="82"/>
    </row>
    <row r="20" spans="1:8" ht="20.25" thickBot="1">
      <c r="A20" s="111" t="s">
        <v>306</v>
      </c>
      <c r="B20" s="112"/>
      <c r="C20" s="113"/>
      <c r="D20" s="114">
        <f>SUM(D13,D18)</f>
        <v>47080</v>
      </c>
      <c r="E20" s="115"/>
      <c r="F20" s="116"/>
    </row>
    <row r="21" spans="1:8">
      <c r="A21" s="82"/>
      <c r="B21" s="79"/>
      <c r="C21" s="80"/>
      <c r="D21" s="81"/>
      <c r="E21" s="80"/>
      <c r="F21" s="82"/>
    </row>
    <row r="22" spans="1:8" ht="24.75" thickBot="1">
      <c r="A22" s="78" t="s">
        <v>307</v>
      </c>
      <c r="B22" s="79"/>
      <c r="C22" s="80"/>
      <c r="D22" s="81"/>
      <c r="E22" s="80"/>
      <c r="F22" s="82"/>
    </row>
    <row r="23" spans="1:8" ht="19.5" thickBot="1">
      <c r="A23" s="83" t="s">
        <v>284</v>
      </c>
      <c r="B23" s="84" t="s">
        <v>285</v>
      </c>
      <c r="C23" s="85" t="s">
        <v>286</v>
      </c>
      <c r="D23" s="86" t="s">
        <v>287</v>
      </c>
      <c r="E23" s="244" t="s">
        <v>288</v>
      </c>
      <c r="F23" s="147" t="s">
        <v>114</v>
      </c>
      <c r="G23" s="463" t="s">
        <v>308</v>
      </c>
    </row>
    <row r="24" spans="1:8">
      <c r="A24" s="249" t="s">
        <v>43</v>
      </c>
      <c r="B24" s="90">
        <v>1</v>
      </c>
      <c r="C24" s="89" t="s">
        <v>309</v>
      </c>
      <c r="D24" s="368">
        <v>2253</v>
      </c>
      <c r="E24" s="89" t="s">
        <v>310</v>
      </c>
      <c r="F24" s="89" t="s">
        <v>311</v>
      </c>
      <c r="G24" s="471"/>
      <c r="H24" s="539"/>
    </row>
    <row r="25" spans="1:8" ht="19.5" thickBot="1">
      <c r="A25" s="250"/>
      <c r="B25" s="98">
        <v>2</v>
      </c>
      <c r="C25" s="97" t="s">
        <v>312</v>
      </c>
      <c r="D25" s="139">
        <v>78540</v>
      </c>
      <c r="E25" s="97" t="s">
        <v>313</v>
      </c>
      <c r="F25" s="97" t="s">
        <v>314</v>
      </c>
      <c r="G25" s="472"/>
      <c r="H25" s="539"/>
    </row>
    <row r="26" spans="1:8" ht="19.5" thickBot="1">
      <c r="A26" s="110" t="s">
        <v>315</v>
      </c>
      <c r="B26" s="101"/>
      <c r="C26" s="102"/>
      <c r="D26" s="103">
        <f>SUM(D24:D25)</f>
        <v>80793</v>
      </c>
      <c r="E26" s="420"/>
      <c r="F26" s="172"/>
      <c r="G26" s="468"/>
    </row>
    <row r="27" spans="1:8" ht="19.5" thickBot="1">
      <c r="A27" s="82"/>
      <c r="B27" s="79"/>
      <c r="C27" s="80"/>
      <c r="D27" s="81"/>
      <c r="E27" s="80"/>
      <c r="F27" s="82"/>
    </row>
    <row r="28" spans="1:8" ht="19.5" thickBot="1">
      <c r="A28" s="83" t="s">
        <v>284</v>
      </c>
      <c r="B28" s="84" t="s">
        <v>285</v>
      </c>
      <c r="C28" s="85" t="s">
        <v>286</v>
      </c>
      <c r="D28" s="86" t="s">
        <v>287</v>
      </c>
      <c r="E28" s="244" t="s">
        <v>288</v>
      </c>
      <c r="F28" s="147" t="s">
        <v>114</v>
      </c>
      <c r="G28" s="463" t="s">
        <v>308</v>
      </c>
    </row>
    <row r="29" spans="1:8" ht="38.25" thickBot="1">
      <c r="A29" s="164" t="s">
        <v>50</v>
      </c>
      <c r="B29" s="530">
        <v>3</v>
      </c>
      <c r="C29" s="167" t="s">
        <v>316</v>
      </c>
      <c r="D29" s="576">
        <v>1100</v>
      </c>
      <c r="E29" s="167" t="s">
        <v>317</v>
      </c>
      <c r="F29" s="167"/>
      <c r="G29" s="473"/>
    </row>
    <row r="30" spans="1:8" ht="19.5" thickBot="1">
      <c r="A30" s="366" t="s">
        <v>318</v>
      </c>
      <c r="B30" s="457"/>
      <c r="C30" s="172"/>
      <c r="D30" s="221">
        <f>SUM(D29:D29)</f>
        <v>1100</v>
      </c>
      <c r="E30" s="421"/>
      <c r="F30" s="172"/>
      <c r="G30" s="474"/>
    </row>
    <row r="31" spans="1:8" ht="19.5" thickBot="1">
      <c r="A31" s="110"/>
      <c r="B31" s="364"/>
      <c r="C31" s="365"/>
      <c r="D31" s="220"/>
      <c r="E31" s="175"/>
      <c r="F31" s="175"/>
      <c r="G31" s="475"/>
    </row>
    <row r="32" spans="1:8" ht="20.25" thickBot="1">
      <c r="A32" s="119" t="s">
        <v>306</v>
      </c>
      <c r="B32" s="120"/>
      <c r="C32" s="121"/>
      <c r="D32" s="122">
        <f>SUM(D26,D30)</f>
        <v>81893</v>
      </c>
      <c r="E32" s="123"/>
      <c r="F32" s="124"/>
    </row>
    <row r="33" spans="1:8">
      <c r="A33" s="82"/>
      <c r="B33" s="79"/>
      <c r="C33" s="80"/>
      <c r="D33" s="81"/>
      <c r="E33" s="80"/>
      <c r="F33" s="82"/>
    </row>
    <row r="34" spans="1:8" ht="24.75" thickBot="1">
      <c r="A34" s="78" t="s">
        <v>319</v>
      </c>
      <c r="B34" s="79"/>
      <c r="C34" s="80"/>
      <c r="D34" s="81"/>
      <c r="E34" s="80"/>
      <c r="F34" s="82"/>
    </row>
    <row r="35" spans="1:8" ht="19.5" thickBot="1">
      <c r="A35" s="145" t="s">
        <v>284</v>
      </c>
      <c r="B35" s="146" t="s">
        <v>285</v>
      </c>
      <c r="C35" s="147" t="s">
        <v>286</v>
      </c>
      <c r="D35" s="148" t="s">
        <v>287</v>
      </c>
      <c r="E35" s="260" t="s">
        <v>288</v>
      </c>
      <c r="F35" s="147" t="s">
        <v>299</v>
      </c>
      <c r="G35" s="476" t="s">
        <v>289</v>
      </c>
    </row>
    <row r="36" spans="1:8">
      <c r="A36" s="188" t="s">
        <v>95</v>
      </c>
      <c r="B36" s="231">
        <v>1</v>
      </c>
      <c r="C36" s="192" t="s">
        <v>320</v>
      </c>
      <c r="D36" s="302"/>
      <c r="E36" s="189" t="s">
        <v>321</v>
      </c>
      <c r="F36" s="301"/>
      <c r="G36" s="477"/>
    </row>
    <row r="37" spans="1:8" ht="37.5">
      <c r="A37" s="188"/>
      <c r="B37" s="162">
        <v>2</v>
      </c>
      <c r="C37" s="189" t="s">
        <v>322</v>
      </c>
      <c r="D37" s="322">
        <v>1227</v>
      </c>
      <c r="E37" s="189" t="s">
        <v>323</v>
      </c>
      <c r="F37" s="256"/>
      <c r="G37" s="478"/>
    </row>
    <row r="38" spans="1:8">
      <c r="A38" s="91"/>
      <c r="B38" s="162">
        <v>3</v>
      </c>
      <c r="C38" s="93" t="s">
        <v>324</v>
      </c>
      <c r="D38" s="251">
        <v>1009</v>
      </c>
      <c r="E38" s="93" t="s">
        <v>325</v>
      </c>
      <c r="F38" s="257"/>
      <c r="G38" s="479"/>
    </row>
    <row r="39" spans="1:8">
      <c r="A39" s="91"/>
      <c r="B39" s="162">
        <v>4</v>
      </c>
      <c r="C39" s="93" t="s">
        <v>326</v>
      </c>
      <c r="D39" s="252">
        <v>654</v>
      </c>
      <c r="E39" s="93" t="s">
        <v>325</v>
      </c>
      <c r="F39" s="257"/>
      <c r="G39" s="479"/>
    </row>
    <row r="40" spans="1:8">
      <c r="A40" s="91"/>
      <c r="B40" s="162">
        <v>5</v>
      </c>
      <c r="C40" s="93" t="s">
        <v>327</v>
      </c>
      <c r="D40" s="252">
        <v>509</v>
      </c>
      <c r="E40" s="93" t="s">
        <v>325</v>
      </c>
      <c r="F40" s="257"/>
      <c r="G40" s="479"/>
    </row>
    <row r="41" spans="1:8" ht="75.75" thickBot="1">
      <c r="A41" s="91"/>
      <c r="B41" s="162">
        <v>6</v>
      </c>
      <c r="C41" s="129" t="s">
        <v>328</v>
      </c>
      <c r="D41" s="270">
        <v>9586</v>
      </c>
      <c r="E41" s="97" t="s">
        <v>325</v>
      </c>
      <c r="F41" s="258"/>
      <c r="G41" s="479"/>
    </row>
    <row r="42" spans="1:8" ht="19.5" thickBot="1">
      <c r="A42" s="131" t="s">
        <v>329</v>
      </c>
      <c r="B42" s="132"/>
      <c r="C42" s="133"/>
      <c r="D42" s="134">
        <f>SUM(D37:D41)</f>
        <v>12985</v>
      </c>
      <c r="E42" s="232"/>
      <c r="F42" s="304"/>
      <c r="G42" s="480"/>
    </row>
    <row r="43" spans="1:8" ht="19.5" thickBot="1">
      <c r="A43" s="82"/>
      <c r="B43" s="79"/>
      <c r="C43" s="80"/>
      <c r="D43" s="81"/>
      <c r="E43" s="80"/>
      <c r="F43" s="82"/>
    </row>
    <row r="44" spans="1:8" ht="19.5" thickBot="1">
      <c r="A44" s="83" t="s">
        <v>284</v>
      </c>
      <c r="B44" s="84" t="s">
        <v>285</v>
      </c>
      <c r="C44" s="85" t="s">
        <v>286</v>
      </c>
      <c r="D44" s="86" t="s">
        <v>287</v>
      </c>
      <c r="E44" s="244" t="s">
        <v>288</v>
      </c>
      <c r="F44" s="147" t="s">
        <v>114</v>
      </c>
      <c r="G44" s="463" t="s">
        <v>308</v>
      </c>
    </row>
    <row r="45" spans="1:8" ht="57" customHeight="1" thickBot="1">
      <c r="A45" s="164" t="s">
        <v>330</v>
      </c>
      <c r="B45" s="530">
        <v>7</v>
      </c>
      <c r="C45" s="167" t="s">
        <v>331</v>
      </c>
      <c r="D45" s="568">
        <v>4672</v>
      </c>
      <c r="E45" s="167" t="s">
        <v>332</v>
      </c>
      <c r="F45" s="167" t="s">
        <v>333</v>
      </c>
      <c r="G45" s="473"/>
      <c r="H45" s="539"/>
    </row>
    <row r="46" spans="1:8" ht="19.5" thickBot="1">
      <c r="A46" s="131" t="s">
        <v>334</v>
      </c>
      <c r="B46" s="106"/>
      <c r="C46" s="107"/>
      <c r="D46" s="163">
        <f>SUM(D45:D45)</f>
        <v>4672</v>
      </c>
      <c r="E46" s="422"/>
      <c r="F46" s="107"/>
      <c r="G46" s="481"/>
    </row>
    <row r="47" spans="1:8" ht="19.5" thickBot="1">
      <c r="A47" s="82"/>
      <c r="B47" s="79"/>
      <c r="C47" s="80"/>
      <c r="D47" s="81"/>
      <c r="E47" s="80"/>
      <c r="F47" s="82"/>
    </row>
    <row r="48" spans="1:8" ht="19.5" thickBot="1">
      <c r="A48" s="83" t="s">
        <v>284</v>
      </c>
      <c r="B48" s="84" t="s">
        <v>285</v>
      </c>
      <c r="C48" s="85" t="s">
        <v>286</v>
      </c>
      <c r="D48" s="86" t="s">
        <v>287</v>
      </c>
      <c r="E48" s="244" t="s">
        <v>288</v>
      </c>
      <c r="F48" s="147" t="s">
        <v>114</v>
      </c>
      <c r="G48" s="463" t="s">
        <v>308</v>
      </c>
    </row>
    <row r="49" spans="1:7" ht="38.450000000000003" customHeight="1">
      <c r="A49" s="77" t="s">
        <v>50</v>
      </c>
      <c r="B49" s="88">
        <v>8</v>
      </c>
      <c r="C49" s="89" t="s">
        <v>316</v>
      </c>
      <c r="D49" s="261">
        <v>650</v>
      </c>
      <c r="E49" s="89" t="s">
        <v>335</v>
      </c>
      <c r="F49" s="89"/>
      <c r="G49" s="482"/>
    </row>
    <row r="50" spans="1:7" ht="17.649999999999999" customHeight="1">
      <c r="A50" s="91"/>
      <c r="B50" s="300">
        <v>9</v>
      </c>
      <c r="C50" s="93" t="s">
        <v>336</v>
      </c>
      <c r="D50" s="371"/>
      <c r="E50" s="93" t="s">
        <v>337</v>
      </c>
      <c r="F50" s="93"/>
      <c r="G50" s="483"/>
    </row>
    <row r="51" spans="1:7" ht="18.600000000000001" customHeight="1">
      <c r="A51" s="91"/>
      <c r="B51" s="300">
        <v>10</v>
      </c>
      <c r="C51" s="93" t="s">
        <v>164</v>
      </c>
      <c r="D51" s="371"/>
      <c r="E51" s="93" t="s">
        <v>338</v>
      </c>
      <c r="F51" s="93" t="s">
        <v>339</v>
      </c>
      <c r="G51" s="483"/>
    </row>
    <row r="52" spans="1:7" ht="59.65" customHeight="1">
      <c r="A52" s="91"/>
      <c r="B52" s="300">
        <v>11</v>
      </c>
      <c r="C52" s="93" t="s">
        <v>340</v>
      </c>
      <c r="D52" s="371"/>
      <c r="E52" s="93" t="s">
        <v>341</v>
      </c>
      <c r="F52" s="93" t="s">
        <v>342</v>
      </c>
      <c r="G52" s="483"/>
    </row>
    <row r="53" spans="1:7" ht="122.65" customHeight="1" thickBot="1">
      <c r="A53" s="160"/>
      <c r="B53" s="96">
        <v>12</v>
      </c>
      <c r="C53" s="161" t="s">
        <v>343</v>
      </c>
      <c r="D53" s="278">
        <v>1793</v>
      </c>
      <c r="E53" s="393" t="s">
        <v>344</v>
      </c>
      <c r="F53" s="393"/>
      <c r="G53" s="484"/>
    </row>
    <row r="54" spans="1:7" ht="19.5" thickBot="1">
      <c r="A54" s="131" t="s">
        <v>345</v>
      </c>
      <c r="B54" s="132"/>
      <c r="C54" s="133"/>
      <c r="D54" s="134">
        <f>SUM(D49:D53)</f>
        <v>2443</v>
      </c>
      <c r="E54" s="232"/>
      <c r="F54" s="133"/>
      <c r="G54" s="485"/>
    </row>
    <row r="55" spans="1:7" ht="19.5" thickBot="1">
      <c r="A55" s="82"/>
      <c r="B55" s="79"/>
      <c r="C55" s="80"/>
      <c r="D55" s="81"/>
      <c r="E55" s="80"/>
      <c r="F55" s="82"/>
    </row>
    <row r="56" spans="1:7" ht="19.5" thickBot="1">
      <c r="A56" s="83" t="s">
        <v>284</v>
      </c>
      <c r="B56" s="84" t="s">
        <v>285</v>
      </c>
      <c r="C56" s="85" t="s">
        <v>286</v>
      </c>
      <c r="D56" s="86" t="s">
        <v>287</v>
      </c>
      <c r="E56" s="85" t="s">
        <v>288</v>
      </c>
      <c r="F56" s="85" t="s">
        <v>114</v>
      </c>
      <c r="G56" s="463" t="s">
        <v>308</v>
      </c>
    </row>
    <row r="57" spans="1:7" ht="64.150000000000006" customHeight="1">
      <c r="A57" s="77" t="s">
        <v>346</v>
      </c>
      <c r="B57" s="231">
        <v>13</v>
      </c>
      <c r="C57" s="89" t="s">
        <v>347</v>
      </c>
      <c r="D57" s="320"/>
      <c r="E57" s="89" t="s">
        <v>348</v>
      </c>
      <c r="F57" s="89"/>
      <c r="G57" s="482"/>
    </row>
    <row r="58" spans="1:7" ht="49.9" customHeight="1" thickBot="1">
      <c r="A58" s="95"/>
      <c r="B58" s="319">
        <v>14</v>
      </c>
      <c r="C58" s="97" t="s">
        <v>349</v>
      </c>
      <c r="D58" s="321"/>
      <c r="E58" s="97" t="s">
        <v>350</v>
      </c>
      <c r="F58" s="97"/>
      <c r="G58" s="470"/>
    </row>
    <row r="59" spans="1:7" ht="19.5" thickBot="1">
      <c r="A59" s="100" t="s">
        <v>351</v>
      </c>
      <c r="B59" s="140"/>
      <c r="C59" s="141"/>
      <c r="D59" s="142">
        <f>SUM(D57:D58)</f>
        <v>0</v>
      </c>
      <c r="E59" s="423"/>
      <c r="F59" s="133"/>
      <c r="G59" s="486"/>
    </row>
    <row r="60" spans="1:7" ht="19.5" thickBot="1">
      <c r="B60" s="143"/>
      <c r="C60" s="144"/>
      <c r="D60" s="38"/>
      <c r="E60" s="144"/>
      <c r="F60" s="144"/>
      <c r="G60" s="487"/>
    </row>
    <row r="61" spans="1:7" ht="19.5" thickBot="1">
      <c r="A61" s="83" t="s">
        <v>284</v>
      </c>
      <c r="B61" s="84" t="s">
        <v>285</v>
      </c>
      <c r="C61" s="85" t="s">
        <v>286</v>
      </c>
      <c r="D61" s="86" t="s">
        <v>287</v>
      </c>
      <c r="E61" s="244" t="s">
        <v>288</v>
      </c>
      <c r="F61" s="85" t="s">
        <v>114</v>
      </c>
      <c r="G61" s="463" t="s">
        <v>308</v>
      </c>
    </row>
    <row r="62" spans="1:7" ht="37.5">
      <c r="A62" s="233" t="s">
        <v>352</v>
      </c>
      <c r="B62" s="88">
        <v>16</v>
      </c>
      <c r="C62" s="89" t="s">
        <v>336</v>
      </c>
      <c r="D62" s="261">
        <v>220</v>
      </c>
      <c r="E62" s="89" t="s">
        <v>335</v>
      </c>
      <c r="F62" s="89" t="s">
        <v>353</v>
      </c>
      <c r="G62" s="482">
        <v>9</v>
      </c>
    </row>
    <row r="63" spans="1:7">
      <c r="A63" s="313"/>
      <c r="B63" s="92">
        <v>17</v>
      </c>
      <c r="C63" s="93" t="s">
        <v>164</v>
      </c>
      <c r="D63" s="251">
        <v>1760</v>
      </c>
      <c r="E63" s="93" t="s">
        <v>338</v>
      </c>
      <c r="F63" s="93" t="s">
        <v>354</v>
      </c>
      <c r="G63" s="483">
        <v>10</v>
      </c>
    </row>
    <row r="64" spans="1:7" ht="56.25">
      <c r="A64" s="313"/>
      <c r="B64" s="92">
        <v>18</v>
      </c>
      <c r="C64" s="93" t="s">
        <v>340</v>
      </c>
      <c r="D64" s="268">
        <v>8250</v>
      </c>
      <c r="E64" s="93" t="s">
        <v>341</v>
      </c>
      <c r="F64" s="93" t="s">
        <v>355</v>
      </c>
      <c r="G64" s="483">
        <v>11</v>
      </c>
    </row>
    <row r="65" spans="1:9" ht="56.25">
      <c r="A65" s="234"/>
      <c r="B65" s="92">
        <v>19</v>
      </c>
      <c r="C65" s="93" t="s">
        <v>164</v>
      </c>
      <c r="D65" s="383">
        <v>660</v>
      </c>
      <c r="E65" s="93" t="s">
        <v>341</v>
      </c>
      <c r="F65" s="394" t="s">
        <v>356</v>
      </c>
      <c r="G65" s="488"/>
    </row>
    <row r="66" spans="1:9" ht="56.25">
      <c r="A66" s="339"/>
      <c r="B66" s="185">
        <v>20</v>
      </c>
      <c r="C66" s="169" t="s">
        <v>164</v>
      </c>
      <c r="D66" s="379">
        <v>2310</v>
      </c>
      <c r="E66" s="169" t="s">
        <v>341</v>
      </c>
      <c r="F66" s="393" t="s">
        <v>357</v>
      </c>
      <c r="G66" s="605"/>
    </row>
    <row r="67" spans="1:9" ht="19.5" thickBot="1">
      <c r="A67" s="241"/>
      <c r="B67" s="96">
        <v>21</v>
      </c>
      <c r="C67" s="97" t="s">
        <v>164</v>
      </c>
      <c r="D67" s="370">
        <v>550</v>
      </c>
      <c r="E67" s="606" t="s">
        <v>358</v>
      </c>
      <c r="F67" s="262"/>
      <c r="G67" s="489"/>
    </row>
    <row r="68" spans="1:9" ht="19.5" thickBot="1">
      <c r="A68" s="131" t="s">
        <v>359</v>
      </c>
      <c r="B68" s="132"/>
      <c r="C68" s="133"/>
      <c r="D68" s="134">
        <f>SUM(D62:D67)</f>
        <v>13750</v>
      </c>
      <c r="E68" s="516"/>
      <c r="F68" s="133"/>
      <c r="G68" s="485"/>
    </row>
    <row r="69" spans="1:9" ht="19.5" thickBot="1">
      <c r="A69" s="82"/>
      <c r="B69" s="79"/>
      <c r="C69" s="80"/>
      <c r="D69" s="81"/>
      <c r="E69" s="80"/>
      <c r="F69" s="82"/>
    </row>
    <row r="70" spans="1:9" ht="19.5" thickBot="1">
      <c r="A70" s="83" t="s">
        <v>284</v>
      </c>
      <c r="B70" s="84" t="s">
        <v>285</v>
      </c>
      <c r="C70" s="85" t="s">
        <v>286</v>
      </c>
      <c r="D70" s="86" t="s">
        <v>287</v>
      </c>
      <c r="E70" s="244" t="s">
        <v>288</v>
      </c>
      <c r="F70" s="147" t="s">
        <v>114</v>
      </c>
      <c r="G70" s="463" t="s">
        <v>308</v>
      </c>
    </row>
    <row r="71" spans="1:9" ht="19.5" thickBot="1">
      <c r="A71" s="105" t="s">
        <v>360</v>
      </c>
      <c r="B71" s="106">
        <v>15</v>
      </c>
      <c r="C71" s="107" t="s">
        <v>361</v>
      </c>
      <c r="D71" s="573">
        <v>9270768</v>
      </c>
      <c r="E71" s="107" t="s">
        <v>362</v>
      </c>
      <c r="F71" s="107"/>
      <c r="G71" s="481"/>
    </row>
    <row r="72" spans="1:9" ht="19.5" thickBot="1">
      <c r="A72" s="100" t="s">
        <v>363</v>
      </c>
      <c r="B72" s="140"/>
      <c r="C72" s="141"/>
      <c r="D72" s="142">
        <f>SUM(D71)</f>
        <v>9270768</v>
      </c>
      <c r="E72" s="423"/>
      <c r="F72" s="133"/>
      <c r="G72" s="486"/>
    </row>
    <row r="73" spans="1:9" ht="19.5" thickBot="1">
      <c r="A73" s="82"/>
      <c r="B73" s="79"/>
      <c r="C73" s="80"/>
      <c r="D73" s="81"/>
      <c r="E73" s="80"/>
      <c r="F73" s="82"/>
    </row>
    <row r="74" spans="1:9" ht="19.5" thickBot="1">
      <c r="A74" s="83" t="s">
        <v>284</v>
      </c>
      <c r="B74" s="84" t="s">
        <v>285</v>
      </c>
      <c r="C74" s="85" t="s">
        <v>286</v>
      </c>
      <c r="D74" s="86" t="s">
        <v>287</v>
      </c>
      <c r="E74" s="244" t="s">
        <v>288</v>
      </c>
      <c r="F74" s="147" t="s">
        <v>114</v>
      </c>
      <c r="G74" s="463" t="s">
        <v>308</v>
      </c>
      <c r="I74" s="38"/>
    </row>
    <row r="75" spans="1:9" ht="19.5" thickBot="1">
      <c r="A75" s="105" t="s">
        <v>364</v>
      </c>
      <c r="B75" s="398">
        <v>21</v>
      </c>
      <c r="C75" s="107" t="s">
        <v>364</v>
      </c>
      <c r="D75" s="615"/>
      <c r="E75" s="107"/>
      <c r="F75" s="107"/>
      <c r="G75" s="481"/>
    </row>
    <row r="76" spans="1:9" ht="19.5" thickBot="1">
      <c r="A76" s="100" t="s">
        <v>365</v>
      </c>
      <c r="B76" s="140"/>
      <c r="C76" s="141"/>
      <c r="D76" s="142">
        <f>SUM(D75)</f>
        <v>0</v>
      </c>
      <c r="E76" s="423"/>
      <c r="F76" s="133"/>
      <c r="G76" s="486"/>
    </row>
    <row r="77" spans="1:9" ht="19.5" thickBot="1">
      <c r="A77" s="82"/>
      <c r="B77" s="79"/>
      <c r="C77" s="80"/>
      <c r="D77" s="81"/>
      <c r="E77" s="80"/>
      <c r="F77" s="82"/>
    </row>
    <row r="78" spans="1:9" ht="20.25" thickBot="1">
      <c r="A78" s="119" t="s">
        <v>306</v>
      </c>
      <c r="B78" s="120"/>
      <c r="C78" s="121"/>
      <c r="D78" s="122">
        <f>SUM(D42,D46,D54,D59,D68,D72,D76)</f>
        <v>9304618</v>
      </c>
      <c r="E78" s="123"/>
      <c r="F78" s="124"/>
    </row>
    <row r="79" spans="1:9">
      <c r="A79" s="82"/>
      <c r="B79" s="79"/>
      <c r="C79" s="80"/>
      <c r="D79" s="81"/>
      <c r="E79" s="80"/>
      <c r="F79" s="82"/>
    </row>
    <row r="80" spans="1:9" ht="24.75" thickBot="1">
      <c r="A80" s="78" t="s">
        <v>366</v>
      </c>
      <c r="B80" s="79"/>
      <c r="C80" s="80"/>
      <c r="D80" s="81"/>
      <c r="E80" s="80"/>
      <c r="F80" s="82"/>
    </row>
    <row r="81" spans="1:7" ht="19.5" thickBot="1">
      <c r="A81" s="145" t="s">
        <v>367</v>
      </c>
      <c r="B81" s="146" t="s">
        <v>285</v>
      </c>
      <c r="C81" s="147" t="s">
        <v>286</v>
      </c>
      <c r="D81" s="148" t="s">
        <v>287</v>
      </c>
      <c r="E81" s="260" t="s">
        <v>288</v>
      </c>
      <c r="F81" s="147" t="s">
        <v>299</v>
      </c>
      <c r="G81" s="476" t="s">
        <v>289</v>
      </c>
    </row>
    <row r="82" spans="1:7" ht="19.5" thickBot="1">
      <c r="A82" s="82"/>
      <c r="B82" s="79"/>
      <c r="C82" s="80"/>
      <c r="D82" s="81"/>
      <c r="E82" s="80"/>
      <c r="F82" s="82"/>
    </row>
    <row r="83" spans="1:7" ht="20.25" thickBot="1">
      <c r="A83" s="119" t="s">
        <v>306</v>
      </c>
      <c r="B83" s="120"/>
      <c r="C83" s="121"/>
      <c r="D83" s="122">
        <f>SUM(D82)</f>
        <v>0</v>
      </c>
      <c r="E83" s="123"/>
      <c r="F83" s="124"/>
    </row>
    <row r="84" spans="1:7">
      <c r="A84" s="82"/>
      <c r="B84" s="79"/>
      <c r="C84" s="80"/>
      <c r="D84" s="81"/>
      <c r="E84" s="80"/>
      <c r="F84" s="82"/>
    </row>
    <row r="85" spans="1:7" ht="24.75" thickBot="1">
      <c r="A85" s="78" t="s">
        <v>368</v>
      </c>
      <c r="B85" s="79"/>
      <c r="C85" s="80"/>
      <c r="D85" s="81"/>
      <c r="E85" s="80"/>
      <c r="F85" s="82"/>
    </row>
    <row r="86" spans="1:7" ht="19.5" thickBot="1">
      <c r="A86" s="83" t="s">
        <v>367</v>
      </c>
      <c r="B86" s="84" t="s">
        <v>285</v>
      </c>
      <c r="C86" s="85" t="s">
        <v>286</v>
      </c>
      <c r="D86" s="86" t="s">
        <v>287</v>
      </c>
      <c r="E86" s="244" t="s">
        <v>288</v>
      </c>
      <c r="F86" s="147" t="s">
        <v>114</v>
      </c>
      <c r="G86" s="463" t="s">
        <v>308</v>
      </c>
    </row>
    <row r="87" spans="1:7" ht="61.9" customHeight="1">
      <c r="A87" s="165" t="s">
        <v>369</v>
      </c>
      <c r="B87" s="166">
        <v>1</v>
      </c>
      <c r="C87" s="167" t="s">
        <v>370</v>
      </c>
      <c r="D87" s="269">
        <v>13904</v>
      </c>
      <c r="E87" s="167" t="s">
        <v>371</v>
      </c>
      <c r="F87" s="167" t="s">
        <v>372</v>
      </c>
      <c r="G87" s="469">
        <v>1</v>
      </c>
    </row>
    <row r="88" spans="1:7" ht="61.9" customHeight="1">
      <c r="A88" s="91"/>
      <c r="B88" s="92">
        <v>21</v>
      </c>
      <c r="C88" s="93" t="s">
        <v>370</v>
      </c>
      <c r="D88" s="268">
        <v>2178</v>
      </c>
      <c r="E88" s="93" t="s">
        <v>371</v>
      </c>
      <c r="F88" s="93" t="s">
        <v>373</v>
      </c>
      <c r="G88" s="483">
        <v>1</v>
      </c>
    </row>
    <row r="89" spans="1:7" ht="61.9" customHeight="1">
      <c r="A89" s="127"/>
      <c r="B89" s="128">
        <v>22</v>
      </c>
      <c r="C89" s="93" t="s">
        <v>370</v>
      </c>
      <c r="D89" s="253">
        <v>4356</v>
      </c>
      <c r="E89" s="93" t="s">
        <v>371</v>
      </c>
      <c r="F89" s="93" t="s">
        <v>374</v>
      </c>
      <c r="G89" s="483">
        <v>1</v>
      </c>
    </row>
    <row r="90" spans="1:7" ht="61.9" customHeight="1">
      <c r="A90" s="127"/>
      <c r="B90" s="128">
        <v>23</v>
      </c>
      <c r="C90" s="93" t="s">
        <v>370</v>
      </c>
      <c r="D90" s="253">
        <v>13068</v>
      </c>
      <c r="E90" s="93" t="s">
        <v>371</v>
      </c>
      <c r="F90" s="93" t="s">
        <v>375</v>
      </c>
      <c r="G90" s="491">
        <v>1</v>
      </c>
    </row>
    <row r="91" spans="1:7" ht="61.9" customHeight="1" thickBot="1">
      <c r="A91" s="95"/>
      <c r="B91" s="96">
        <v>24</v>
      </c>
      <c r="C91" s="97" t="s">
        <v>370</v>
      </c>
      <c r="D91" s="276">
        <v>15246</v>
      </c>
      <c r="E91" s="161" t="s">
        <v>371</v>
      </c>
      <c r="F91" s="169" t="s">
        <v>376</v>
      </c>
      <c r="G91" s="470">
        <v>1</v>
      </c>
    </row>
    <row r="92" spans="1:7" ht="19.5" thickBot="1">
      <c r="A92" s="100" t="s">
        <v>377</v>
      </c>
      <c r="B92" s="140"/>
      <c r="C92" s="141"/>
      <c r="D92" s="142">
        <f>SUM(D87:D91)</f>
        <v>48752</v>
      </c>
      <c r="E92" s="516"/>
      <c r="F92" s="133"/>
      <c r="G92" s="486"/>
    </row>
    <row r="93" spans="1:7" ht="19.5" thickBot="1">
      <c r="A93" s="149"/>
      <c r="B93" s="151"/>
      <c r="C93" s="152"/>
      <c r="D93" s="153"/>
      <c r="E93" s="152"/>
      <c r="F93" s="149"/>
    </row>
    <row r="94" spans="1:7" ht="19.5" thickBot="1">
      <c r="A94" s="83" t="s">
        <v>367</v>
      </c>
      <c r="B94" s="84" t="s">
        <v>285</v>
      </c>
      <c r="C94" s="85" t="s">
        <v>286</v>
      </c>
      <c r="D94" s="86" t="s">
        <v>287</v>
      </c>
      <c r="E94" s="244" t="s">
        <v>288</v>
      </c>
      <c r="F94" s="147" t="s">
        <v>114</v>
      </c>
      <c r="G94" s="463" t="s">
        <v>308</v>
      </c>
    </row>
    <row r="95" spans="1:7" s="17" customFormat="1" ht="51.6" customHeight="1" thickBot="1">
      <c r="A95" s="117" t="s">
        <v>42</v>
      </c>
      <c r="B95" s="106">
        <v>2</v>
      </c>
      <c r="C95" s="107" t="s">
        <v>378</v>
      </c>
      <c r="D95" s="263">
        <v>221</v>
      </c>
      <c r="E95" s="107" t="s">
        <v>379</v>
      </c>
      <c r="F95" s="107" t="s">
        <v>380</v>
      </c>
      <c r="G95" s="481"/>
    </row>
    <row r="96" spans="1:7" ht="19.5" thickBot="1">
      <c r="A96" s="100" t="s">
        <v>381</v>
      </c>
      <c r="B96" s="136"/>
      <c r="C96" s="137"/>
      <c r="D96" s="138">
        <f>SUM(D95:D95)</f>
        <v>221</v>
      </c>
      <c r="E96" s="99"/>
      <c r="F96" s="99"/>
      <c r="G96" s="490"/>
    </row>
    <row r="97" spans="1:11" ht="19.5" thickBot="1">
      <c r="A97" s="82"/>
      <c r="B97" s="79"/>
      <c r="C97" s="80"/>
      <c r="D97" s="81"/>
      <c r="E97" s="80"/>
      <c r="F97" s="82"/>
    </row>
    <row r="98" spans="1:11" ht="19.5" thickBot="1">
      <c r="A98" s="83" t="s">
        <v>367</v>
      </c>
      <c r="B98" s="84" t="s">
        <v>285</v>
      </c>
      <c r="C98" s="85" t="s">
        <v>286</v>
      </c>
      <c r="D98" s="86" t="s">
        <v>287</v>
      </c>
      <c r="E98" s="244" t="s">
        <v>288</v>
      </c>
      <c r="F98" s="147" t="s">
        <v>114</v>
      </c>
      <c r="G98" s="463" t="s">
        <v>308</v>
      </c>
    </row>
    <row r="99" spans="1:11" ht="83.45" customHeight="1">
      <c r="A99" s="154" t="s">
        <v>300</v>
      </c>
      <c r="B99" s="88">
        <v>3</v>
      </c>
      <c r="C99" s="89" t="s">
        <v>382</v>
      </c>
      <c r="D99" s="264">
        <v>8575</v>
      </c>
      <c r="E99" s="89" t="s">
        <v>383</v>
      </c>
      <c r="F99" s="167" t="s">
        <v>384</v>
      </c>
      <c r="G99" s="482"/>
      <c r="H99" s="539"/>
    </row>
    <row r="100" spans="1:11" ht="60" customHeight="1">
      <c r="A100" s="155"/>
      <c r="B100" s="300">
        <v>4</v>
      </c>
      <c r="C100" s="93" t="s">
        <v>385</v>
      </c>
      <c r="D100" s="452"/>
      <c r="E100" s="93" t="s">
        <v>386</v>
      </c>
      <c r="F100" s="93"/>
      <c r="G100" s="483"/>
    </row>
    <row r="101" spans="1:11" ht="58.15" customHeight="1">
      <c r="A101" s="157"/>
      <c r="B101" s="300">
        <v>5</v>
      </c>
      <c r="C101" s="93" t="s">
        <v>387</v>
      </c>
      <c r="D101" s="543"/>
      <c r="E101" s="93" t="s">
        <v>388</v>
      </c>
      <c r="F101" s="169"/>
      <c r="G101" s="491"/>
    </row>
    <row r="102" spans="1:11" ht="71.45" customHeight="1">
      <c r="A102" s="157"/>
      <c r="B102" s="128">
        <v>25</v>
      </c>
      <c r="C102" s="169" t="s">
        <v>389</v>
      </c>
      <c r="D102" s="270">
        <v>87219</v>
      </c>
      <c r="E102" s="93" t="s">
        <v>390</v>
      </c>
      <c r="F102" s="169" t="s">
        <v>391</v>
      </c>
      <c r="G102" s="491" t="s">
        <v>392</v>
      </c>
      <c r="H102" s="539"/>
    </row>
    <row r="103" spans="1:11" ht="64.150000000000006" customHeight="1" thickBot="1">
      <c r="A103" s="158"/>
      <c r="B103" s="96">
        <v>6</v>
      </c>
      <c r="C103" s="97" t="s">
        <v>393</v>
      </c>
      <c r="D103" s="266">
        <v>102620</v>
      </c>
      <c r="E103" s="161" t="s">
        <v>383</v>
      </c>
      <c r="F103" s="97"/>
      <c r="G103" s="470"/>
      <c r="K103" s="38"/>
    </row>
    <row r="104" spans="1:11" ht="19.5" thickBot="1">
      <c r="A104" s="110" t="s">
        <v>305</v>
      </c>
      <c r="B104" s="101"/>
      <c r="C104" s="102"/>
      <c r="D104" s="103">
        <f>SUM(D99:D103)</f>
        <v>198414</v>
      </c>
      <c r="E104" s="614"/>
      <c r="F104" s="172"/>
      <c r="G104" s="468"/>
      <c r="K104" s="38"/>
    </row>
    <row r="105" spans="1:11" ht="19.5" thickBot="1">
      <c r="A105" s="82"/>
      <c r="B105" s="79"/>
      <c r="C105" s="80"/>
      <c r="D105" s="81"/>
      <c r="E105" s="80"/>
      <c r="F105" s="82"/>
    </row>
    <row r="106" spans="1:11" ht="19.5" thickBot="1">
      <c r="A106" s="83" t="s">
        <v>367</v>
      </c>
      <c r="B106" s="84" t="s">
        <v>285</v>
      </c>
      <c r="C106" s="85" t="s">
        <v>286</v>
      </c>
      <c r="D106" s="86" t="s">
        <v>287</v>
      </c>
      <c r="E106" s="244" t="s">
        <v>288</v>
      </c>
      <c r="F106" s="147" t="s">
        <v>114</v>
      </c>
      <c r="G106" s="463" t="s">
        <v>308</v>
      </c>
    </row>
    <row r="107" spans="1:11" ht="49.9" customHeight="1" thickBot="1">
      <c r="A107" s="117" t="s">
        <v>45</v>
      </c>
      <c r="B107" s="106">
        <v>7</v>
      </c>
      <c r="C107" s="107" t="s">
        <v>394</v>
      </c>
      <c r="D107" s="598">
        <v>3000</v>
      </c>
      <c r="E107" s="107" t="s">
        <v>395</v>
      </c>
      <c r="F107" s="107"/>
      <c r="G107" s="481"/>
    </row>
    <row r="108" spans="1:11" ht="19.5" thickBot="1">
      <c r="A108" s="100" t="s">
        <v>396</v>
      </c>
      <c r="B108" s="136"/>
      <c r="C108" s="137"/>
      <c r="D108" s="138">
        <f>SUM(D107:D107)</f>
        <v>3000</v>
      </c>
      <c r="E108" s="426"/>
      <c r="F108" s="107"/>
      <c r="G108" s="467"/>
    </row>
    <row r="109" spans="1:11" ht="19.5" thickBot="1">
      <c r="A109" s="82"/>
      <c r="B109" s="79"/>
      <c r="C109" s="80"/>
      <c r="D109" s="81"/>
      <c r="E109" s="80"/>
      <c r="F109" s="82"/>
    </row>
    <row r="110" spans="1:11" ht="19.5" thickBot="1">
      <c r="A110" s="83" t="s">
        <v>367</v>
      </c>
      <c r="B110" s="84" t="s">
        <v>285</v>
      </c>
      <c r="C110" s="85" t="s">
        <v>286</v>
      </c>
      <c r="D110" s="86" t="s">
        <v>287</v>
      </c>
      <c r="E110" s="244" t="s">
        <v>288</v>
      </c>
      <c r="F110" s="147" t="s">
        <v>114</v>
      </c>
      <c r="G110" s="463" t="s">
        <v>308</v>
      </c>
    </row>
    <row r="111" spans="1:11" ht="56.25">
      <c r="A111" s="77" t="s">
        <v>46</v>
      </c>
      <c r="B111" s="231">
        <v>8</v>
      </c>
      <c r="C111" s="89" t="s">
        <v>397</v>
      </c>
      <c r="D111" s="320"/>
      <c r="E111" s="89" t="s">
        <v>398</v>
      </c>
      <c r="F111" s="89" t="s">
        <v>399</v>
      </c>
      <c r="G111" s="482"/>
    </row>
    <row r="112" spans="1:11" ht="46.9" customHeight="1">
      <c r="A112" s="160"/>
      <c r="B112" s="92">
        <v>9</v>
      </c>
      <c r="C112" s="161" t="s">
        <v>400</v>
      </c>
      <c r="D112" s="268">
        <v>3520</v>
      </c>
      <c r="E112" s="93" t="s">
        <v>401</v>
      </c>
      <c r="F112" s="93"/>
      <c r="G112" s="492"/>
    </row>
    <row r="113" spans="1:8" ht="42.6" customHeight="1">
      <c r="A113" s="91"/>
      <c r="B113" s="162">
        <v>10</v>
      </c>
      <c r="C113" s="93" t="s">
        <v>402</v>
      </c>
      <c r="D113" s="268">
        <v>33000</v>
      </c>
      <c r="E113" s="93" t="s">
        <v>403</v>
      </c>
      <c r="F113" s="93"/>
      <c r="G113" s="483"/>
    </row>
    <row r="114" spans="1:8" ht="34.15" customHeight="1">
      <c r="A114" s="91"/>
      <c r="B114" s="92">
        <v>11</v>
      </c>
      <c r="C114" s="93" t="s">
        <v>404</v>
      </c>
      <c r="D114" s="268">
        <v>8960</v>
      </c>
      <c r="E114" s="93" t="s">
        <v>398</v>
      </c>
      <c r="F114" s="93"/>
      <c r="G114" s="483"/>
    </row>
    <row r="115" spans="1:8" ht="38.25" thickBot="1">
      <c r="A115" s="95"/>
      <c r="B115" s="136">
        <v>12</v>
      </c>
      <c r="C115" s="97" t="s">
        <v>405</v>
      </c>
      <c r="D115" s="541">
        <v>437</v>
      </c>
      <c r="E115" s="97" t="s">
        <v>398</v>
      </c>
      <c r="F115" s="97"/>
      <c r="G115" s="470"/>
    </row>
    <row r="116" spans="1:8" ht="19.5" thickBot="1">
      <c r="A116" s="100" t="s">
        <v>406</v>
      </c>
      <c r="B116" s="136"/>
      <c r="C116" s="137"/>
      <c r="D116" s="138">
        <f>SUM(D111:D115)</f>
        <v>45917</v>
      </c>
      <c r="E116" s="426"/>
      <c r="F116" s="107"/>
      <c r="G116" s="467"/>
    </row>
    <row r="117" spans="1:8" ht="19.5" thickBot="1">
      <c r="A117" s="82"/>
      <c r="B117" s="79"/>
      <c r="C117" s="80"/>
      <c r="D117" s="81"/>
      <c r="E117" s="80"/>
      <c r="F117" s="82"/>
    </row>
    <row r="118" spans="1:8" ht="19.5" thickBot="1">
      <c r="A118" s="83" t="s">
        <v>367</v>
      </c>
      <c r="B118" s="84" t="s">
        <v>285</v>
      </c>
      <c r="C118" s="85" t="s">
        <v>286</v>
      </c>
      <c r="D118" s="86" t="s">
        <v>287</v>
      </c>
      <c r="E118" s="244" t="s">
        <v>288</v>
      </c>
      <c r="F118" s="147" t="s">
        <v>114</v>
      </c>
      <c r="G118" s="463" t="s">
        <v>308</v>
      </c>
    </row>
    <row r="119" spans="1:8" ht="94.15" customHeight="1">
      <c r="A119" s="77" t="s">
        <v>50</v>
      </c>
      <c r="B119" s="88">
        <v>13</v>
      </c>
      <c r="C119" s="89" t="s">
        <v>407</v>
      </c>
      <c r="D119" s="267">
        <v>1340</v>
      </c>
      <c r="E119" s="89" t="s">
        <v>408</v>
      </c>
      <c r="F119" s="89"/>
      <c r="G119" s="482"/>
    </row>
    <row r="120" spans="1:8" ht="37.5">
      <c r="A120" s="91"/>
      <c r="B120" s="300">
        <v>14</v>
      </c>
      <c r="C120" s="93" t="s">
        <v>409</v>
      </c>
      <c r="D120" s="371"/>
      <c r="E120" s="93" t="s">
        <v>410</v>
      </c>
      <c r="F120" s="93"/>
      <c r="G120" s="466"/>
    </row>
    <row r="121" spans="1:8" ht="70.150000000000006" customHeight="1">
      <c r="A121" s="91"/>
      <c r="B121" s="300">
        <v>15</v>
      </c>
      <c r="C121" s="93" t="s">
        <v>411</v>
      </c>
      <c r="D121" s="371"/>
      <c r="E121" s="93" t="s">
        <v>410</v>
      </c>
      <c r="F121" s="93"/>
      <c r="G121" s="493"/>
    </row>
    <row r="122" spans="1:8" ht="37.5">
      <c r="A122" s="91"/>
      <c r="B122" s="300">
        <v>16</v>
      </c>
      <c r="C122" s="93" t="s">
        <v>412</v>
      </c>
      <c r="D122" s="371"/>
      <c r="E122" s="93" t="s">
        <v>413</v>
      </c>
      <c r="F122" s="93"/>
      <c r="G122" s="466"/>
    </row>
    <row r="123" spans="1:8" ht="37.5">
      <c r="A123" s="91"/>
      <c r="B123" s="92">
        <v>26</v>
      </c>
      <c r="C123" s="93" t="s">
        <v>414</v>
      </c>
      <c r="D123" s="268">
        <v>51060</v>
      </c>
      <c r="E123" s="93" t="s">
        <v>410</v>
      </c>
      <c r="F123" s="93" t="s">
        <v>415</v>
      </c>
      <c r="G123" s="466" t="s">
        <v>416</v>
      </c>
      <c r="H123" s="539"/>
    </row>
    <row r="124" spans="1:8" ht="37.5">
      <c r="A124" s="91"/>
      <c r="B124" s="300">
        <v>17</v>
      </c>
      <c r="C124" s="93" t="s">
        <v>417</v>
      </c>
      <c r="D124" s="371"/>
      <c r="E124" s="93" t="s">
        <v>418</v>
      </c>
      <c r="F124" s="93" t="s">
        <v>419</v>
      </c>
      <c r="G124" s="483"/>
    </row>
    <row r="125" spans="1:8" ht="37.5">
      <c r="A125" s="91"/>
      <c r="B125" s="300">
        <v>18</v>
      </c>
      <c r="C125" s="93" t="s">
        <v>420</v>
      </c>
      <c r="D125" s="371"/>
      <c r="E125" s="93" t="s">
        <v>421</v>
      </c>
      <c r="F125" s="93"/>
      <c r="G125" s="483"/>
    </row>
    <row r="126" spans="1:8" ht="37.5">
      <c r="A126" s="91"/>
      <c r="B126" s="300">
        <v>19</v>
      </c>
      <c r="C126" s="93" t="s">
        <v>340</v>
      </c>
      <c r="D126" s="371"/>
      <c r="E126" s="93" t="s">
        <v>422</v>
      </c>
      <c r="F126" s="93"/>
      <c r="G126" s="483"/>
    </row>
    <row r="127" spans="1:8" ht="56.25">
      <c r="A127" s="160"/>
      <c r="B127" s="300">
        <v>20</v>
      </c>
      <c r="C127" s="161" t="s">
        <v>423</v>
      </c>
      <c r="D127" s="385"/>
      <c r="E127" s="169" t="s">
        <v>424</v>
      </c>
      <c r="F127" s="169"/>
      <c r="G127" s="492"/>
    </row>
    <row r="128" spans="1:8" ht="37.5">
      <c r="A128" s="91"/>
      <c r="B128" s="92">
        <v>27</v>
      </c>
      <c r="C128" s="93" t="s">
        <v>425</v>
      </c>
      <c r="D128" s="383">
        <v>5200</v>
      </c>
      <c r="E128" s="93" t="s">
        <v>426</v>
      </c>
      <c r="F128" s="93" t="s">
        <v>427</v>
      </c>
      <c r="G128" s="483"/>
      <c r="H128" s="539"/>
    </row>
    <row r="129" spans="1:8" ht="37.5">
      <c r="A129" s="127"/>
      <c r="B129" s="128">
        <v>28</v>
      </c>
      <c r="C129" s="169" t="s">
        <v>428</v>
      </c>
      <c r="D129" s="560">
        <v>3120</v>
      </c>
      <c r="E129" s="169" t="s">
        <v>429</v>
      </c>
      <c r="F129" s="169" t="s">
        <v>430</v>
      </c>
      <c r="G129" s="501"/>
      <c r="H129" s="539"/>
    </row>
    <row r="130" spans="1:8" ht="38.25" thickBot="1">
      <c r="A130" s="95"/>
      <c r="B130" s="96">
        <v>29</v>
      </c>
      <c r="C130" s="97" t="s">
        <v>316</v>
      </c>
      <c r="D130" s="370">
        <v>528</v>
      </c>
      <c r="E130" s="561" t="s">
        <v>431</v>
      </c>
      <c r="F130" s="561"/>
      <c r="G130" s="472"/>
      <c r="H130" s="144"/>
    </row>
    <row r="131" spans="1:8" ht="19.5" thickBot="1">
      <c r="A131" s="131" t="s">
        <v>318</v>
      </c>
      <c r="B131" s="106"/>
      <c r="C131" s="107"/>
      <c r="D131" s="163">
        <f>SUM(D119:D130)</f>
        <v>61248</v>
      </c>
      <c r="E131" s="109"/>
      <c r="F131" s="109"/>
      <c r="G131" s="494"/>
    </row>
    <row r="132" spans="1:8" ht="19.5" thickBot="1">
      <c r="A132" s="82"/>
      <c r="B132" s="79"/>
      <c r="C132" s="80"/>
      <c r="D132" s="81"/>
      <c r="E132" s="80"/>
      <c r="F132" s="82"/>
    </row>
    <row r="133" spans="1:8">
      <c r="A133" s="83" t="s">
        <v>367</v>
      </c>
      <c r="B133" s="84" t="s">
        <v>285</v>
      </c>
      <c r="C133" s="85" t="s">
        <v>286</v>
      </c>
      <c r="D133" s="86" t="s">
        <v>287</v>
      </c>
      <c r="E133" s="244" t="s">
        <v>288</v>
      </c>
      <c r="F133" s="85" t="s">
        <v>114</v>
      </c>
      <c r="G133" s="499" t="s">
        <v>308</v>
      </c>
    </row>
    <row r="134" spans="1:8" ht="37.5">
      <c r="A134" s="91"/>
      <c r="B134" s="204">
        <v>30</v>
      </c>
      <c r="C134" s="93" t="s">
        <v>417</v>
      </c>
      <c r="D134" s="268">
        <v>880</v>
      </c>
      <c r="E134" s="93" t="s">
        <v>429</v>
      </c>
      <c r="F134" s="93" t="s">
        <v>432</v>
      </c>
      <c r="G134" s="483">
        <v>17</v>
      </c>
    </row>
    <row r="135" spans="1:8" ht="37.5">
      <c r="A135" s="91"/>
      <c r="B135" s="204">
        <v>31</v>
      </c>
      <c r="C135" s="93" t="s">
        <v>420</v>
      </c>
      <c r="D135" s="268">
        <v>17834</v>
      </c>
      <c r="E135" s="93" t="s">
        <v>433</v>
      </c>
      <c r="F135" s="93" t="s">
        <v>353</v>
      </c>
      <c r="G135" s="466">
        <v>18</v>
      </c>
    </row>
    <row r="136" spans="1:8" ht="37.5">
      <c r="A136" s="91"/>
      <c r="B136" s="559">
        <v>32</v>
      </c>
      <c r="C136" s="93" t="s">
        <v>340</v>
      </c>
      <c r="D136" s="265">
        <v>250</v>
      </c>
      <c r="E136" s="93" t="s">
        <v>434</v>
      </c>
      <c r="F136" s="93" t="s">
        <v>353</v>
      </c>
      <c r="G136" s="483">
        <v>19</v>
      </c>
    </row>
    <row r="137" spans="1:8" ht="57" thickBot="1">
      <c r="A137" s="160"/>
      <c r="B137" s="193">
        <v>33</v>
      </c>
      <c r="C137" s="161" t="s">
        <v>417</v>
      </c>
      <c r="D137" s="551">
        <v>195</v>
      </c>
      <c r="E137" s="539" t="s">
        <v>435</v>
      </c>
      <c r="F137" s="161"/>
      <c r="G137" s="492"/>
    </row>
    <row r="138" spans="1:8" ht="19.5" thickBot="1">
      <c r="A138" s="131" t="s">
        <v>436</v>
      </c>
      <c r="B138" s="106"/>
      <c r="C138" s="107"/>
      <c r="D138" s="163">
        <f>SUM(D134:D137)</f>
        <v>19159</v>
      </c>
      <c r="E138" s="422"/>
      <c r="F138" s="107"/>
      <c r="G138" s="481"/>
    </row>
    <row r="139" spans="1:8" ht="19.5" thickBot="1">
      <c r="A139" s="82"/>
      <c r="B139" s="79"/>
      <c r="C139" s="80"/>
      <c r="D139" s="81"/>
      <c r="E139" s="80"/>
      <c r="F139" s="82"/>
    </row>
    <row r="140" spans="1:8" ht="20.25" thickBot="1">
      <c r="A140" s="119" t="s">
        <v>306</v>
      </c>
      <c r="B140" s="120"/>
      <c r="C140" s="121"/>
      <c r="D140" s="122">
        <f>SUM(D92,D104,D96,D108,D116,D131,D138)</f>
        <v>376711</v>
      </c>
      <c r="E140" s="123"/>
      <c r="F140" s="124"/>
    </row>
    <row r="141" spans="1:8" s="17" customFormat="1">
      <c r="A141" s="82"/>
      <c r="B141" s="79"/>
      <c r="C141" s="80"/>
      <c r="D141" s="81"/>
      <c r="E141" s="80"/>
      <c r="F141" s="82"/>
      <c r="G141" s="495"/>
    </row>
    <row r="142" spans="1:8" ht="24.75" thickBot="1">
      <c r="A142" s="78" t="s">
        <v>437</v>
      </c>
      <c r="B142" s="79"/>
      <c r="C142" s="80"/>
      <c r="D142" s="81"/>
      <c r="E142" s="80"/>
      <c r="F142" s="82"/>
    </row>
    <row r="143" spans="1:8" ht="19.5" thickBot="1">
      <c r="A143" s="83" t="s">
        <v>284</v>
      </c>
      <c r="B143" s="84" t="s">
        <v>285</v>
      </c>
      <c r="C143" s="85" t="s">
        <v>286</v>
      </c>
      <c r="D143" s="86" t="s">
        <v>287</v>
      </c>
      <c r="E143" s="244" t="s">
        <v>288</v>
      </c>
      <c r="F143" s="147" t="s">
        <v>299</v>
      </c>
      <c r="G143" s="463" t="s">
        <v>289</v>
      </c>
    </row>
    <row r="144" spans="1:8" ht="19.5" thickBot="1">
      <c r="A144" s="164" t="s">
        <v>438</v>
      </c>
      <c r="B144" s="88">
        <v>1</v>
      </c>
      <c r="C144" s="89" t="s">
        <v>439</v>
      </c>
      <c r="D144" s="367">
        <v>8690</v>
      </c>
      <c r="E144" s="107" t="s">
        <v>440</v>
      </c>
      <c r="F144" s="108" t="s">
        <v>441</v>
      </c>
      <c r="G144" s="482"/>
      <c r="H144" s="144"/>
    </row>
    <row r="145" spans="1:8" ht="19.5" thickBot="1">
      <c r="A145" s="131" t="s">
        <v>442</v>
      </c>
      <c r="B145" s="106"/>
      <c r="C145" s="107"/>
      <c r="D145" s="163">
        <f>SUM(D144)</f>
        <v>8690</v>
      </c>
      <c r="E145" s="422"/>
      <c r="F145" s="107"/>
      <c r="G145" s="481"/>
    </row>
    <row r="146" spans="1:8" ht="19.5" thickBot="1">
      <c r="A146" s="82"/>
      <c r="B146" s="79"/>
      <c r="C146" s="80"/>
      <c r="D146" s="81"/>
      <c r="E146" s="80"/>
      <c r="F146" s="82"/>
    </row>
    <row r="147" spans="1:8" ht="19.5" thickBot="1">
      <c r="A147" s="83" t="s">
        <v>284</v>
      </c>
      <c r="B147" s="84" t="s">
        <v>285</v>
      </c>
      <c r="C147" s="85" t="s">
        <v>286</v>
      </c>
      <c r="D147" s="86" t="s">
        <v>287</v>
      </c>
      <c r="E147" s="244" t="s">
        <v>288</v>
      </c>
      <c r="F147" s="147" t="s">
        <v>114</v>
      </c>
      <c r="G147" s="463" t="s">
        <v>308</v>
      </c>
    </row>
    <row r="148" spans="1:8" ht="74.650000000000006" customHeight="1" thickBot="1">
      <c r="A148" s="165" t="s">
        <v>443</v>
      </c>
      <c r="B148" s="166">
        <v>2</v>
      </c>
      <c r="C148" s="167" t="s">
        <v>444</v>
      </c>
      <c r="D148" s="269">
        <v>300</v>
      </c>
      <c r="E148" s="107" t="s">
        <v>445</v>
      </c>
      <c r="F148" s="107"/>
      <c r="G148" s="469"/>
    </row>
    <row r="149" spans="1:8" ht="19.5" thickBot="1">
      <c r="A149" s="131" t="s">
        <v>381</v>
      </c>
      <c r="B149" s="106"/>
      <c r="C149" s="107"/>
      <c r="D149" s="163">
        <f>SUM(D148:D148)</f>
        <v>300</v>
      </c>
      <c r="E149" s="422"/>
      <c r="F149" s="107"/>
      <c r="G149" s="481"/>
    </row>
    <row r="150" spans="1:8" ht="24.75" thickBot="1">
      <c r="A150" s="78"/>
      <c r="B150" s="79"/>
      <c r="C150" s="80"/>
      <c r="D150" s="81"/>
      <c r="E150" s="80"/>
      <c r="F150" s="82"/>
    </row>
    <row r="151" spans="1:8" ht="19.5" thickBot="1">
      <c r="A151" s="83" t="s">
        <v>367</v>
      </c>
      <c r="B151" s="84" t="s">
        <v>285</v>
      </c>
      <c r="C151" s="85" t="s">
        <v>286</v>
      </c>
      <c r="D151" s="86" t="s">
        <v>287</v>
      </c>
      <c r="E151" s="244" t="s">
        <v>288</v>
      </c>
      <c r="F151" s="147" t="s">
        <v>114</v>
      </c>
      <c r="G151" s="463" t="s">
        <v>308</v>
      </c>
    </row>
    <row r="152" spans="1:8" ht="74.650000000000006" customHeight="1">
      <c r="A152" s="77" t="s">
        <v>50</v>
      </c>
      <c r="B152" s="231">
        <v>3</v>
      </c>
      <c r="C152" s="89" t="s">
        <v>446</v>
      </c>
      <c r="D152" s="320"/>
      <c r="E152" s="89" t="s">
        <v>447</v>
      </c>
      <c r="F152" s="89"/>
      <c r="G152" s="482"/>
    </row>
    <row r="153" spans="1:8" ht="55.9" customHeight="1">
      <c r="A153" s="91"/>
      <c r="B153" s="92">
        <v>4</v>
      </c>
      <c r="C153" s="93" t="s">
        <v>448</v>
      </c>
      <c r="D153" s="268">
        <v>460</v>
      </c>
      <c r="E153" s="93" t="s">
        <v>449</v>
      </c>
      <c r="F153" s="93"/>
      <c r="G153" s="483"/>
      <c r="H153" s="539"/>
    </row>
    <row r="154" spans="1:8" ht="49.15" customHeight="1">
      <c r="A154" s="91"/>
      <c r="B154" s="300">
        <v>5</v>
      </c>
      <c r="C154" s="93" t="s">
        <v>450</v>
      </c>
      <c r="D154" s="371"/>
      <c r="E154" s="93" t="s">
        <v>451</v>
      </c>
      <c r="F154" s="93"/>
      <c r="G154" s="483"/>
    </row>
    <row r="155" spans="1:8" ht="45.6" customHeight="1">
      <c r="A155" s="91"/>
      <c r="B155" s="92">
        <v>6</v>
      </c>
      <c r="C155" s="93" t="s">
        <v>452</v>
      </c>
      <c r="D155" s="268">
        <v>3120</v>
      </c>
      <c r="E155" s="93" t="s">
        <v>453</v>
      </c>
      <c r="F155" s="93" t="s">
        <v>454</v>
      </c>
      <c r="G155" s="483"/>
      <c r="H155" s="539"/>
    </row>
    <row r="156" spans="1:8" ht="65.650000000000006" customHeight="1">
      <c r="A156" s="91"/>
      <c r="B156" s="300">
        <v>7</v>
      </c>
      <c r="C156" s="93" t="s">
        <v>455</v>
      </c>
      <c r="D156" s="371"/>
      <c r="E156" s="93" t="s">
        <v>456</v>
      </c>
      <c r="F156" s="93"/>
      <c r="G156" s="483"/>
    </row>
    <row r="157" spans="1:8" ht="75.599999999999994" customHeight="1">
      <c r="A157" s="91"/>
      <c r="B157" s="92">
        <v>8</v>
      </c>
      <c r="C157" s="93" t="s">
        <v>457</v>
      </c>
      <c r="D157" s="268">
        <v>980</v>
      </c>
      <c r="E157" s="93" t="s">
        <v>458</v>
      </c>
      <c r="F157" s="93" t="s">
        <v>459</v>
      </c>
      <c r="G157" s="483">
        <v>8</v>
      </c>
      <c r="H157" s="539"/>
    </row>
    <row r="158" spans="1:8" ht="75.599999999999994" customHeight="1">
      <c r="A158" s="91"/>
      <c r="B158" s="92">
        <v>10</v>
      </c>
      <c r="C158" s="93" t="s">
        <v>460</v>
      </c>
      <c r="D158" s="268">
        <v>3500</v>
      </c>
      <c r="E158" s="93" t="s">
        <v>461</v>
      </c>
      <c r="F158" s="93" t="s">
        <v>462</v>
      </c>
      <c r="G158" s="483">
        <v>8</v>
      </c>
      <c r="H158" s="539"/>
    </row>
    <row r="159" spans="1:8" ht="75.599999999999994" customHeight="1">
      <c r="A159" s="127"/>
      <c r="B159" s="128">
        <v>9</v>
      </c>
      <c r="C159" s="169" t="s">
        <v>463</v>
      </c>
      <c r="D159" s="253">
        <v>3192</v>
      </c>
      <c r="E159" s="169" t="s">
        <v>464</v>
      </c>
      <c r="F159" s="169" t="s">
        <v>465</v>
      </c>
      <c r="G159" s="491">
        <v>9</v>
      </c>
      <c r="H159" s="539"/>
    </row>
    <row r="160" spans="1:8" ht="75.599999999999994" customHeight="1">
      <c r="A160" s="127"/>
      <c r="B160" s="128">
        <v>11</v>
      </c>
      <c r="C160" s="169" t="s">
        <v>463</v>
      </c>
      <c r="D160" s="253">
        <v>560</v>
      </c>
      <c r="E160" s="169" t="s">
        <v>464</v>
      </c>
      <c r="F160" s="169" t="s">
        <v>466</v>
      </c>
      <c r="G160" s="491">
        <v>9</v>
      </c>
      <c r="H160" s="539"/>
    </row>
    <row r="161" spans="1:8" ht="75.599999999999994" customHeight="1">
      <c r="A161" s="127"/>
      <c r="B161" s="128">
        <v>12</v>
      </c>
      <c r="C161" s="169" t="s">
        <v>463</v>
      </c>
      <c r="D161" s="253">
        <v>4600</v>
      </c>
      <c r="E161" s="169" t="s">
        <v>464</v>
      </c>
      <c r="F161" s="169" t="s">
        <v>467</v>
      </c>
      <c r="G161" s="491">
        <v>9</v>
      </c>
      <c r="H161" s="539"/>
    </row>
    <row r="162" spans="1:8" ht="75.599999999999994" customHeight="1">
      <c r="A162" s="91"/>
      <c r="B162" s="587">
        <v>13</v>
      </c>
      <c r="C162" s="93" t="s">
        <v>468</v>
      </c>
      <c r="D162" s="383">
        <v>280</v>
      </c>
      <c r="E162" s="93" t="s">
        <v>469</v>
      </c>
      <c r="F162" s="93" t="s">
        <v>470</v>
      </c>
      <c r="G162" s="483"/>
      <c r="H162" s="144"/>
    </row>
    <row r="163" spans="1:8" ht="75.599999999999994" customHeight="1">
      <c r="A163" s="160"/>
      <c r="B163" s="586">
        <v>14</v>
      </c>
      <c r="C163" s="161" t="s">
        <v>468</v>
      </c>
      <c r="D163" s="551">
        <v>664</v>
      </c>
      <c r="E163" s="169" t="s">
        <v>469</v>
      </c>
      <c r="F163" s="161"/>
      <c r="G163" s="492"/>
      <c r="H163" s="144"/>
    </row>
    <row r="164" spans="1:8" ht="75.599999999999994" customHeight="1" thickBot="1">
      <c r="A164" s="95"/>
      <c r="B164" s="599">
        <v>15</v>
      </c>
      <c r="C164" s="97" t="s">
        <v>471</v>
      </c>
      <c r="D164" s="370">
        <v>700</v>
      </c>
      <c r="E164" s="97" t="s">
        <v>472</v>
      </c>
      <c r="F164" s="97"/>
      <c r="G164" s="470"/>
      <c r="H164" s="144"/>
    </row>
    <row r="165" spans="1:8" ht="19.5" thickBot="1">
      <c r="A165" s="386" t="s">
        <v>318</v>
      </c>
      <c r="B165" s="418"/>
      <c r="C165" s="107"/>
      <c r="D165" s="419">
        <f>SUM(D152:D164)</f>
        <v>18056</v>
      </c>
      <c r="E165" s="107"/>
      <c r="F165" s="107"/>
      <c r="G165" s="481"/>
    </row>
    <row r="166" spans="1:8" ht="19.5" thickBot="1">
      <c r="A166" s="82"/>
      <c r="B166" s="79"/>
      <c r="C166" s="80"/>
      <c r="D166" s="81"/>
      <c r="E166" s="80"/>
      <c r="F166" s="82"/>
    </row>
    <row r="167" spans="1:8" ht="19.5" thickBot="1">
      <c r="A167" s="83" t="s">
        <v>367</v>
      </c>
      <c r="B167" s="84" t="s">
        <v>285</v>
      </c>
      <c r="C167" s="85" t="s">
        <v>286</v>
      </c>
      <c r="D167" s="86" t="s">
        <v>287</v>
      </c>
      <c r="E167" s="244" t="s">
        <v>288</v>
      </c>
      <c r="F167" s="147" t="s">
        <v>114</v>
      </c>
      <c r="G167" s="463" t="s">
        <v>308</v>
      </c>
    </row>
    <row r="168" spans="1:8" ht="37.5">
      <c r="A168" s="165" t="s">
        <v>49</v>
      </c>
      <c r="B168" s="166">
        <v>16</v>
      </c>
      <c r="C168" s="167" t="s">
        <v>446</v>
      </c>
      <c r="D168" s="269">
        <v>110</v>
      </c>
      <c r="E168" s="167" t="s">
        <v>473</v>
      </c>
      <c r="F168" s="167" t="s">
        <v>474</v>
      </c>
      <c r="G168" s="469">
        <v>3</v>
      </c>
    </row>
    <row r="169" spans="1:8" ht="37.5">
      <c r="A169" s="91"/>
      <c r="B169" s="92">
        <v>17</v>
      </c>
      <c r="C169" s="93" t="s">
        <v>446</v>
      </c>
      <c r="D169" s="268">
        <v>330</v>
      </c>
      <c r="E169" s="93" t="s">
        <v>473</v>
      </c>
      <c r="F169" s="93" t="s">
        <v>474</v>
      </c>
      <c r="G169" s="483">
        <v>4</v>
      </c>
    </row>
    <row r="170" spans="1:8" ht="37.5">
      <c r="A170" s="91"/>
      <c r="B170" s="92">
        <v>18</v>
      </c>
      <c r="C170" s="93" t="s">
        <v>446</v>
      </c>
      <c r="D170" s="383">
        <v>660</v>
      </c>
      <c r="E170" s="93" t="s">
        <v>475</v>
      </c>
      <c r="F170" s="93" t="s">
        <v>476</v>
      </c>
      <c r="G170" s="483"/>
    </row>
    <row r="171" spans="1:8" ht="37.5">
      <c r="A171" s="91"/>
      <c r="B171" s="92">
        <v>19</v>
      </c>
      <c r="C171" s="93" t="s">
        <v>446</v>
      </c>
      <c r="D171" s="383">
        <v>165</v>
      </c>
      <c r="E171" s="93" t="s">
        <v>475</v>
      </c>
      <c r="F171" s="93"/>
      <c r="G171" s="483"/>
    </row>
    <row r="172" spans="1:8" ht="37.5">
      <c r="A172" s="91"/>
      <c r="B172" s="92">
        <v>20</v>
      </c>
      <c r="C172" s="93" t="s">
        <v>446</v>
      </c>
      <c r="D172" s="383">
        <v>145</v>
      </c>
      <c r="E172" s="93" t="s">
        <v>475</v>
      </c>
      <c r="F172" s="93"/>
      <c r="G172" s="483"/>
    </row>
    <row r="173" spans="1:8" ht="37.5">
      <c r="A173" s="91"/>
      <c r="B173" s="92">
        <v>21</v>
      </c>
      <c r="C173" s="93" t="s">
        <v>446</v>
      </c>
      <c r="D173" s="383">
        <v>154</v>
      </c>
      <c r="E173" s="93" t="s">
        <v>475</v>
      </c>
      <c r="F173" s="93"/>
      <c r="G173" s="483"/>
    </row>
    <row r="174" spans="1:8" ht="38.25" thickBot="1">
      <c r="A174" s="91"/>
      <c r="B174" s="185">
        <v>22</v>
      </c>
      <c r="C174" s="93" t="s">
        <v>446</v>
      </c>
      <c r="D174" s="383">
        <v>270</v>
      </c>
      <c r="E174" s="93" t="s">
        <v>475</v>
      </c>
      <c r="F174" s="93"/>
      <c r="G174" s="483"/>
    </row>
    <row r="175" spans="1:8" ht="19.5" thickBot="1">
      <c r="A175" s="386" t="s">
        <v>436</v>
      </c>
      <c r="B175" s="418"/>
      <c r="C175" s="107"/>
      <c r="D175" s="163">
        <f>SUM(D168:D174)</f>
        <v>1834</v>
      </c>
      <c r="E175" s="108"/>
      <c r="F175" s="107"/>
      <c r="G175" s="481"/>
    </row>
    <row r="176" spans="1:8" ht="19.5" thickBot="1">
      <c r="A176" s="82"/>
      <c r="B176" s="79"/>
      <c r="C176" s="80"/>
      <c r="D176" s="81"/>
      <c r="E176" s="80"/>
      <c r="F176" s="82"/>
    </row>
    <row r="177" spans="1:8" ht="20.25" thickBot="1">
      <c r="A177" s="119" t="s">
        <v>306</v>
      </c>
      <c r="B177" s="120"/>
      <c r="C177" s="121"/>
      <c r="D177" s="122">
        <f>SUM(D145,D149,D165,D175)</f>
        <v>28880</v>
      </c>
      <c r="E177" s="123"/>
      <c r="F177" s="124"/>
    </row>
    <row r="178" spans="1:8">
      <c r="A178" s="82"/>
      <c r="B178" s="79"/>
      <c r="C178" s="80"/>
      <c r="D178" s="81"/>
      <c r="E178" s="80"/>
      <c r="F178" s="82"/>
    </row>
    <row r="179" spans="1:8" ht="24.75" thickBot="1">
      <c r="A179" s="78" t="s">
        <v>477</v>
      </c>
      <c r="B179" s="79"/>
      <c r="C179" s="80"/>
      <c r="D179" s="81"/>
      <c r="E179" s="80"/>
      <c r="F179" s="82"/>
    </row>
    <row r="180" spans="1:8" ht="19.5" thickBot="1">
      <c r="A180" s="83" t="s">
        <v>367</v>
      </c>
      <c r="B180" s="84" t="s">
        <v>285</v>
      </c>
      <c r="C180" s="85" t="s">
        <v>286</v>
      </c>
      <c r="D180" s="86" t="s">
        <v>287</v>
      </c>
      <c r="E180" s="244" t="s">
        <v>288</v>
      </c>
      <c r="F180" s="147" t="s">
        <v>114</v>
      </c>
      <c r="G180" s="463" t="s">
        <v>308</v>
      </c>
    </row>
    <row r="181" spans="1:8">
      <c r="A181" s="168" t="s">
        <v>95</v>
      </c>
      <c r="B181" s="88">
        <v>1</v>
      </c>
      <c r="C181" s="89" t="s">
        <v>478</v>
      </c>
      <c r="D181" s="277">
        <v>80630</v>
      </c>
      <c r="E181" s="89" t="s">
        <v>479</v>
      </c>
      <c r="F181" s="89"/>
      <c r="G181" s="482"/>
    </row>
    <row r="182" spans="1:8">
      <c r="A182" s="91"/>
      <c r="B182" s="92">
        <v>2</v>
      </c>
      <c r="C182" s="93" t="s">
        <v>480</v>
      </c>
      <c r="D182" s="268">
        <v>990</v>
      </c>
      <c r="E182" s="93" t="s">
        <v>481</v>
      </c>
      <c r="F182" s="93" t="s">
        <v>482</v>
      </c>
      <c r="G182" s="483"/>
    </row>
    <row r="183" spans="1:8" ht="37.5">
      <c r="A183" s="91"/>
      <c r="B183" s="92">
        <v>3</v>
      </c>
      <c r="C183" s="93" t="s">
        <v>483</v>
      </c>
      <c r="D183" s="265">
        <v>636</v>
      </c>
      <c r="E183" s="93" t="s">
        <v>484</v>
      </c>
      <c r="F183" s="93" t="s">
        <v>485</v>
      </c>
      <c r="G183" s="483"/>
      <c r="H183" s="539"/>
    </row>
    <row r="184" spans="1:8" ht="47.65" customHeight="1">
      <c r="A184" s="91"/>
      <c r="B184" s="92">
        <v>4</v>
      </c>
      <c r="C184" s="93" t="s">
        <v>486</v>
      </c>
      <c r="D184" s="585">
        <v>10340</v>
      </c>
      <c r="E184" s="93" t="s">
        <v>487</v>
      </c>
      <c r="F184" s="93" t="s">
        <v>488</v>
      </c>
      <c r="G184" s="483"/>
    </row>
    <row r="185" spans="1:8" ht="50.65" customHeight="1">
      <c r="A185" s="91"/>
      <c r="B185" s="92">
        <v>5</v>
      </c>
      <c r="C185" s="93" t="s">
        <v>489</v>
      </c>
      <c r="D185" s="265">
        <v>10340</v>
      </c>
      <c r="E185" s="93" t="s">
        <v>487</v>
      </c>
      <c r="F185" s="93" t="s">
        <v>488</v>
      </c>
      <c r="G185" s="483"/>
    </row>
    <row r="186" spans="1:8" ht="72" customHeight="1">
      <c r="A186" s="91"/>
      <c r="B186" s="92">
        <v>6</v>
      </c>
      <c r="C186" s="93" t="s">
        <v>490</v>
      </c>
      <c r="D186" s="268">
        <v>34800</v>
      </c>
      <c r="E186" s="93" t="s">
        <v>491</v>
      </c>
      <c r="F186" s="93" t="s">
        <v>492</v>
      </c>
      <c r="G186" s="483"/>
      <c r="H186" s="539"/>
    </row>
    <row r="187" spans="1:8" ht="153" customHeight="1" thickBot="1">
      <c r="A187" s="127"/>
      <c r="B187" s="319">
        <v>7</v>
      </c>
      <c r="C187" s="169" t="s">
        <v>493</v>
      </c>
      <c r="D187" s="543"/>
      <c r="E187" s="375" t="s">
        <v>494</v>
      </c>
      <c r="F187" s="375"/>
      <c r="G187" s="496"/>
    </row>
    <row r="188" spans="1:8" ht="19.5" thickBot="1">
      <c r="A188" s="170" t="s">
        <v>298</v>
      </c>
      <c r="B188" s="171"/>
      <c r="C188" s="172"/>
      <c r="D188" s="173">
        <f>SUM(D181:D187)</f>
        <v>137736</v>
      </c>
      <c r="E188" s="425"/>
      <c r="F188" s="172"/>
      <c r="G188" s="474"/>
    </row>
    <row r="189" spans="1:8" ht="19.5" thickBot="1">
      <c r="A189" s="104"/>
      <c r="B189" s="174"/>
      <c r="C189" s="175"/>
      <c r="D189" s="176"/>
      <c r="E189" s="175"/>
      <c r="F189" s="175"/>
      <c r="G189" s="475"/>
    </row>
    <row r="190" spans="1:8" ht="19.5" thickBot="1">
      <c r="A190" s="83" t="s">
        <v>367</v>
      </c>
      <c r="B190" s="84" t="s">
        <v>285</v>
      </c>
      <c r="C190" s="85" t="s">
        <v>286</v>
      </c>
      <c r="D190" s="86" t="s">
        <v>287</v>
      </c>
      <c r="E190" s="244" t="s">
        <v>288</v>
      </c>
      <c r="F190" s="147" t="s">
        <v>114</v>
      </c>
      <c r="G190" s="463" t="s">
        <v>308</v>
      </c>
    </row>
    <row r="191" spans="1:8" ht="57" thickBot="1">
      <c r="A191" s="117" t="s">
        <v>495</v>
      </c>
      <c r="B191" s="531">
        <v>8</v>
      </c>
      <c r="C191" s="178" t="s">
        <v>340</v>
      </c>
      <c r="D191" s="532"/>
      <c r="E191" s="178" t="s">
        <v>496</v>
      </c>
      <c r="F191" s="178"/>
      <c r="G191" s="498"/>
    </row>
    <row r="192" spans="1:8" ht="19.5" thickBot="1">
      <c r="A192" s="110" t="s">
        <v>345</v>
      </c>
      <c r="B192" s="101"/>
      <c r="C192" s="102"/>
      <c r="D192" s="103">
        <f>SUM(D191)</f>
        <v>0</v>
      </c>
      <c r="E192" s="420"/>
      <c r="F192" s="172"/>
      <c r="G192" s="468"/>
    </row>
    <row r="193" spans="1:8" ht="19.5" thickBot="1">
      <c r="A193" s="104"/>
      <c r="B193" s="174"/>
      <c r="C193" s="175"/>
      <c r="D193" s="176"/>
      <c r="E193" s="175"/>
      <c r="F193" s="175"/>
      <c r="G193" s="475"/>
    </row>
    <row r="194" spans="1:8" ht="19.5" thickBot="1">
      <c r="A194" s="83" t="s">
        <v>367</v>
      </c>
      <c r="B194" s="84" t="s">
        <v>285</v>
      </c>
      <c r="C194" s="85" t="s">
        <v>286</v>
      </c>
      <c r="D194" s="86" t="s">
        <v>287</v>
      </c>
      <c r="E194" s="244" t="s">
        <v>288</v>
      </c>
      <c r="F194" s="147" t="s">
        <v>114</v>
      </c>
      <c r="G194" s="463" t="s">
        <v>308</v>
      </c>
    </row>
    <row r="195" spans="1:8" ht="71.650000000000006" customHeight="1" thickBot="1">
      <c r="A195" s="117" t="s">
        <v>497</v>
      </c>
      <c r="B195" s="531">
        <v>9</v>
      </c>
      <c r="C195" s="178" t="s">
        <v>340</v>
      </c>
      <c r="D195" s="532"/>
      <c r="E195" s="178" t="s">
        <v>496</v>
      </c>
      <c r="F195" s="178" t="s">
        <v>474</v>
      </c>
      <c r="G195" s="498">
        <v>8</v>
      </c>
    </row>
    <row r="196" spans="1:8" ht="19.5" thickBot="1">
      <c r="A196" s="110" t="s">
        <v>498</v>
      </c>
      <c r="B196" s="101"/>
      <c r="C196" s="102"/>
      <c r="D196" s="103">
        <f>SUM(D195)</f>
        <v>0</v>
      </c>
      <c r="E196" s="420"/>
      <c r="F196" s="172"/>
      <c r="G196" s="468"/>
    </row>
    <row r="197" spans="1:8" ht="19.5" thickBot="1">
      <c r="A197" s="82"/>
      <c r="B197" s="79"/>
      <c r="C197" s="80"/>
      <c r="D197" s="81"/>
      <c r="E197" s="80"/>
      <c r="F197" s="82"/>
    </row>
    <row r="198" spans="1:8" ht="20.25" thickBot="1">
      <c r="A198" s="119" t="s">
        <v>306</v>
      </c>
      <c r="B198" s="120"/>
      <c r="C198" s="121"/>
      <c r="D198" s="122">
        <f>SUM(D188,D196)</f>
        <v>137736</v>
      </c>
      <c r="E198" s="123"/>
      <c r="F198" s="124"/>
    </row>
    <row r="199" spans="1:8">
      <c r="A199" s="82"/>
      <c r="B199" s="79"/>
      <c r="C199" s="80"/>
      <c r="D199" s="81"/>
      <c r="E199" s="80"/>
      <c r="F199" s="82"/>
    </row>
    <row r="200" spans="1:8" ht="24.75" thickBot="1">
      <c r="A200" s="78" t="s">
        <v>499</v>
      </c>
      <c r="B200" s="79"/>
      <c r="C200" s="80"/>
      <c r="D200" s="81"/>
      <c r="E200" s="80"/>
      <c r="F200" s="82"/>
    </row>
    <row r="201" spans="1:8" ht="19.5" thickBot="1">
      <c r="A201" s="83" t="s">
        <v>367</v>
      </c>
      <c r="B201" s="84" t="s">
        <v>285</v>
      </c>
      <c r="C201" s="85" t="s">
        <v>286</v>
      </c>
      <c r="D201" s="86" t="s">
        <v>287</v>
      </c>
      <c r="E201" s="244" t="s">
        <v>288</v>
      </c>
      <c r="F201" s="147" t="s">
        <v>299</v>
      </c>
      <c r="G201" s="463" t="s">
        <v>289</v>
      </c>
    </row>
    <row r="202" spans="1:8" ht="70.150000000000006" customHeight="1">
      <c r="A202" s="77" t="s">
        <v>95</v>
      </c>
      <c r="B202" s="88">
        <v>1</v>
      </c>
      <c r="C202" s="89" t="s">
        <v>500</v>
      </c>
      <c r="D202" s="267">
        <v>56980</v>
      </c>
      <c r="E202" s="89" t="s">
        <v>501</v>
      </c>
      <c r="F202" s="89" t="s">
        <v>502</v>
      </c>
      <c r="G202" s="482"/>
      <c r="H202" s="539"/>
    </row>
    <row r="203" spans="1:8" ht="70.150000000000006" customHeight="1">
      <c r="A203" s="127"/>
      <c r="B203" s="162">
        <v>2</v>
      </c>
      <c r="C203" s="179" t="s">
        <v>503</v>
      </c>
      <c r="D203" s="268">
        <v>5160</v>
      </c>
      <c r="E203" s="93" t="s">
        <v>504</v>
      </c>
      <c r="F203" s="93" t="s">
        <v>505</v>
      </c>
      <c r="G203" s="483"/>
      <c r="H203" s="539"/>
    </row>
    <row r="204" spans="1:8" ht="67.150000000000006" customHeight="1">
      <c r="A204" s="127"/>
      <c r="B204" s="92">
        <v>3</v>
      </c>
      <c r="C204" s="93" t="s">
        <v>506</v>
      </c>
      <c r="D204" s="272">
        <v>3580</v>
      </c>
      <c r="E204" s="93" t="s">
        <v>504</v>
      </c>
      <c r="F204" s="93" t="s">
        <v>507</v>
      </c>
      <c r="G204" s="483"/>
      <c r="H204" s="539"/>
    </row>
    <row r="205" spans="1:8" ht="82.15" customHeight="1" thickBot="1">
      <c r="A205" s="95"/>
      <c r="B205" s="96">
        <v>4</v>
      </c>
      <c r="C205" s="97" t="s">
        <v>508</v>
      </c>
      <c r="D205" s="273">
        <v>5960</v>
      </c>
      <c r="E205" s="97" t="s">
        <v>509</v>
      </c>
      <c r="F205" s="169" t="s">
        <v>510</v>
      </c>
      <c r="G205" s="467"/>
      <c r="H205" s="144"/>
    </row>
    <row r="206" spans="1:8" ht="19.5" thickBot="1">
      <c r="A206" s="100" t="s">
        <v>329</v>
      </c>
      <c r="B206" s="136"/>
      <c r="C206" s="137"/>
      <c r="D206" s="138">
        <f>SUM(D202:D205)</f>
        <v>71680</v>
      </c>
      <c r="E206" s="426"/>
      <c r="F206" s="107"/>
      <c r="G206" s="467"/>
    </row>
    <row r="207" spans="1:8" ht="19.5" thickBot="1">
      <c r="A207" s="82"/>
      <c r="B207" s="79"/>
      <c r="C207" s="80"/>
      <c r="D207" s="81"/>
      <c r="E207" s="80"/>
      <c r="F207" s="82"/>
    </row>
    <row r="208" spans="1:8" ht="19.5" thickBot="1">
      <c r="A208" s="83" t="s">
        <v>367</v>
      </c>
      <c r="B208" s="84" t="s">
        <v>285</v>
      </c>
      <c r="C208" s="85" t="s">
        <v>286</v>
      </c>
      <c r="D208" s="86" t="s">
        <v>287</v>
      </c>
      <c r="E208" s="87" t="s">
        <v>288</v>
      </c>
      <c r="F208" s="87" t="s">
        <v>114</v>
      </c>
      <c r="G208" s="499" t="s">
        <v>308</v>
      </c>
    </row>
    <row r="209" spans="1:8" ht="61.15" customHeight="1" thickBot="1">
      <c r="A209" s="77" t="s">
        <v>511</v>
      </c>
      <c r="B209" s="106">
        <v>5</v>
      </c>
      <c r="C209" s="107" t="s">
        <v>512</v>
      </c>
      <c r="D209" s="384">
        <v>143550</v>
      </c>
      <c r="E209" s="109" t="s">
        <v>513</v>
      </c>
      <c r="F209" s="109" t="s">
        <v>514</v>
      </c>
      <c r="G209" s="494"/>
      <c r="H209" s="144"/>
    </row>
    <row r="210" spans="1:8" ht="19.5" thickBot="1">
      <c r="A210" s="131" t="s">
        <v>377</v>
      </c>
      <c r="B210" s="132"/>
      <c r="C210" s="133"/>
      <c r="D210" s="134">
        <f>SUM(D209:D209)</f>
        <v>143550</v>
      </c>
      <c r="E210" s="232"/>
      <c r="F210" s="133"/>
      <c r="G210" s="485"/>
    </row>
    <row r="211" spans="1:8" ht="19.5" thickBot="1">
      <c r="A211" s="82"/>
      <c r="B211" s="79"/>
      <c r="C211" s="80"/>
      <c r="D211" s="81"/>
      <c r="E211" s="80"/>
      <c r="F211" s="82"/>
    </row>
    <row r="212" spans="1:8" ht="20.25" thickBot="1">
      <c r="A212" s="119" t="s">
        <v>306</v>
      </c>
      <c r="B212" s="120"/>
      <c r="C212" s="121"/>
      <c r="D212" s="122">
        <f>SUM(D206,D210)</f>
        <v>215230</v>
      </c>
      <c r="E212" s="123"/>
      <c r="F212" s="124"/>
    </row>
    <row r="213" spans="1:8">
      <c r="A213" s="82"/>
      <c r="B213" s="79"/>
      <c r="C213" s="80"/>
      <c r="D213" s="81"/>
      <c r="E213" s="80"/>
      <c r="F213" s="82"/>
    </row>
    <row r="214" spans="1:8" ht="24">
      <c r="A214" s="78" t="s">
        <v>515</v>
      </c>
      <c r="B214" s="79"/>
      <c r="C214" s="80"/>
      <c r="D214" s="81"/>
      <c r="E214" s="80"/>
      <c r="F214" s="82"/>
    </row>
    <row r="215" spans="1:8" ht="20.25" thickBot="1">
      <c r="A215" s="116" t="s">
        <v>516</v>
      </c>
      <c r="B215" s="79"/>
      <c r="C215" s="80"/>
      <c r="D215" s="81"/>
      <c r="E215" s="80"/>
      <c r="F215" s="82"/>
    </row>
    <row r="216" spans="1:8" ht="19.5" thickBot="1">
      <c r="A216" s="83" t="s">
        <v>367</v>
      </c>
      <c r="B216" s="84" t="s">
        <v>285</v>
      </c>
      <c r="C216" s="85" t="s">
        <v>286</v>
      </c>
      <c r="D216" s="86" t="s">
        <v>287</v>
      </c>
      <c r="E216" s="244" t="s">
        <v>288</v>
      </c>
      <c r="F216" s="147" t="s">
        <v>114</v>
      </c>
      <c r="G216" s="463" t="s">
        <v>308</v>
      </c>
    </row>
    <row r="217" spans="1:8" ht="63.6" customHeight="1">
      <c r="A217" s="154" t="s">
        <v>95</v>
      </c>
      <c r="B217" s="231">
        <v>1</v>
      </c>
      <c r="C217" s="89" t="s">
        <v>517</v>
      </c>
      <c r="D217" s="387"/>
      <c r="E217" s="89" t="s">
        <v>518</v>
      </c>
      <c r="F217" s="89"/>
      <c r="G217" s="482"/>
    </row>
    <row r="218" spans="1:8" ht="55.15" customHeight="1">
      <c r="A218" s="181"/>
      <c r="B218" s="300">
        <v>2</v>
      </c>
      <c r="C218" s="93" t="s">
        <v>519</v>
      </c>
      <c r="D218" s="388"/>
      <c r="E218" s="93" t="s">
        <v>518</v>
      </c>
      <c r="F218" s="93"/>
      <c r="G218" s="483"/>
    </row>
    <row r="219" spans="1:8" ht="58.15" customHeight="1">
      <c r="A219" s="181"/>
      <c r="B219" s="300">
        <v>3</v>
      </c>
      <c r="C219" s="93" t="s">
        <v>520</v>
      </c>
      <c r="D219" s="388"/>
      <c r="E219" s="93" t="s">
        <v>518</v>
      </c>
      <c r="F219" s="93"/>
      <c r="G219" s="483"/>
    </row>
    <row r="220" spans="1:8" ht="68.650000000000006" customHeight="1">
      <c r="A220" s="181"/>
      <c r="B220" s="92">
        <v>4</v>
      </c>
      <c r="C220" s="93" t="s">
        <v>521</v>
      </c>
      <c r="D220" s="274">
        <v>1518</v>
      </c>
      <c r="E220" s="93" t="s">
        <v>518</v>
      </c>
      <c r="F220" s="93"/>
      <c r="G220" s="483"/>
    </row>
    <row r="221" spans="1:8" ht="69" customHeight="1">
      <c r="A221" s="181"/>
      <c r="B221" s="92">
        <v>5</v>
      </c>
      <c r="C221" s="93" t="s">
        <v>522</v>
      </c>
      <c r="D221" s="274">
        <v>13376</v>
      </c>
      <c r="E221" s="93" t="s">
        <v>523</v>
      </c>
      <c r="F221" s="93" t="s">
        <v>524</v>
      </c>
      <c r="G221" s="483"/>
      <c r="H221" s="539"/>
    </row>
    <row r="222" spans="1:8" ht="58.9" customHeight="1">
      <c r="A222" s="181"/>
      <c r="B222" s="92">
        <v>6</v>
      </c>
      <c r="C222" s="93" t="s">
        <v>525</v>
      </c>
      <c r="D222" s="274">
        <v>798</v>
      </c>
      <c r="E222" s="93" t="s">
        <v>526</v>
      </c>
      <c r="F222" s="93"/>
      <c r="G222" s="483"/>
    </row>
    <row r="223" spans="1:8" ht="63" customHeight="1">
      <c r="A223" s="181"/>
      <c r="B223" s="92">
        <v>7</v>
      </c>
      <c r="C223" s="93" t="s">
        <v>527</v>
      </c>
      <c r="D223" s="274">
        <v>29800</v>
      </c>
      <c r="E223" s="93" t="s">
        <v>528</v>
      </c>
      <c r="F223" s="93"/>
      <c r="G223" s="483"/>
    </row>
    <row r="224" spans="1:8" ht="61.15" customHeight="1">
      <c r="A224" s="91"/>
      <c r="B224" s="92">
        <v>8</v>
      </c>
      <c r="C224" s="93" t="s">
        <v>529</v>
      </c>
      <c r="D224" s="268">
        <v>1202</v>
      </c>
      <c r="E224" s="93" t="s">
        <v>530</v>
      </c>
      <c r="F224" s="93"/>
      <c r="G224" s="483"/>
    </row>
    <row r="225" spans="1:11" ht="52.9" customHeight="1">
      <c r="A225" s="91"/>
      <c r="B225" s="92">
        <v>9</v>
      </c>
      <c r="C225" s="93" t="s">
        <v>531</v>
      </c>
      <c r="D225" s="265">
        <v>123000</v>
      </c>
      <c r="E225" s="93" t="s">
        <v>530</v>
      </c>
      <c r="F225" s="93"/>
      <c r="G225" s="483"/>
      <c r="K225" s="38"/>
    </row>
    <row r="226" spans="1:11" ht="57.6" customHeight="1">
      <c r="A226" s="91"/>
      <c r="B226" s="92">
        <v>10</v>
      </c>
      <c r="C226" s="93" t="s">
        <v>532</v>
      </c>
      <c r="D226" s="268">
        <v>85008</v>
      </c>
      <c r="E226" s="93" t="s">
        <v>530</v>
      </c>
      <c r="F226" s="93" t="s">
        <v>533</v>
      </c>
      <c r="G226" s="483"/>
      <c r="H226" s="539"/>
    </row>
    <row r="227" spans="1:11" ht="40.15" customHeight="1">
      <c r="A227" s="91"/>
      <c r="B227" s="300">
        <v>11</v>
      </c>
      <c r="C227" s="93" t="s">
        <v>534</v>
      </c>
      <c r="D227" s="371"/>
      <c r="E227" s="93" t="s">
        <v>535</v>
      </c>
      <c r="F227" s="93"/>
      <c r="G227" s="483"/>
    </row>
    <row r="228" spans="1:11" ht="46.15" customHeight="1" thickBot="1">
      <c r="A228" s="91"/>
      <c r="B228" s="92">
        <v>12</v>
      </c>
      <c r="C228" s="93" t="s">
        <v>536</v>
      </c>
      <c r="D228" s="265">
        <v>483900</v>
      </c>
      <c r="E228" s="169" t="s">
        <v>537</v>
      </c>
      <c r="F228" s="169" t="s">
        <v>538</v>
      </c>
      <c r="G228" s="483"/>
      <c r="H228" s="539"/>
    </row>
    <row r="229" spans="1:11" ht="19.5" thickBot="1">
      <c r="A229" s="131" t="s">
        <v>298</v>
      </c>
      <c r="B229" s="132"/>
      <c r="C229" s="133"/>
      <c r="D229" s="134">
        <f>SUM(D217:D228)</f>
        <v>738602</v>
      </c>
      <c r="E229" s="427"/>
      <c r="F229" s="133"/>
      <c r="G229" s="500"/>
    </row>
    <row r="230" spans="1:11" ht="19.5" thickBot="1">
      <c r="A230" s="14"/>
      <c r="B230" s="182"/>
      <c r="C230" s="183"/>
      <c r="D230" s="184"/>
      <c r="E230" s="183"/>
      <c r="F230" s="82"/>
    </row>
    <row r="231" spans="1:11" ht="19.5" thickBot="1">
      <c r="A231" s="83" t="s">
        <v>367</v>
      </c>
      <c r="B231" s="84" t="s">
        <v>285</v>
      </c>
      <c r="C231" s="85" t="s">
        <v>286</v>
      </c>
      <c r="D231" s="86" t="s">
        <v>287</v>
      </c>
      <c r="E231" s="244" t="s">
        <v>288</v>
      </c>
      <c r="F231" s="147" t="s">
        <v>114</v>
      </c>
      <c r="G231" s="463" t="s">
        <v>308</v>
      </c>
    </row>
    <row r="232" spans="1:11" ht="103.9" customHeight="1">
      <c r="A232" s="77" t="s">
        <v>369</v>
      </c>
      <c r="B232" s="88">
        <v>13</v>
      </c>
      <c r="C232" s="89" t="s">
        <v>539</v>
      </c>
      <c r="D232" s="275">
        <v>4525</v>
      </c>
      <c r="E232" s="89" t="s">
        <v>540</v>
      </c>
      <c r="F232" s="89" t="s">
        <v>541</v>
      </c>
      <c r="G232" s="482"/>
      <c r="K232" t="s">
        <v>542</v>
      </c>
    </row>
    <row r="233" spans="1:11" ht="119.65" customHeight="1">
      <c r="A233" s="91"/>
      <c r="B233" s="92">
        <v>14</v>
      </c>
      <c r="C233" s="93" t="s">
        <v>543</v>
      </c>
      <c r="D233" s="578">
        <v>23415</v>
      </c>
      <c r="E233" s="93" t="s">
        <v>544</v>
      </c>
      <c r="F233" s="93" t="s">
        <v>545</v>
      </c>
      <c r="G233" s="483"/>
    </row>
    <row r="234" spans="1:11" ht="57.6" customHeight="1">
      <c r="A234" s="91"/>
      <c r="B234" s="92">
        <v>15</v>
      </c>
      <c r="C234" s="93" t="s">
        <v>546</v>
      </c>
      <c r="D234" s="268">
        <v>19680</v>
      </c>
      <c r="E234" s="93" t="s">
        <v>547</v>
      </c>
      <c r="F234" s="93" t="s">
        <v>548</v>
      </c>
      <c r="G234" s="483"/>
    </row>
    <row r="235" spans="1:11" ht="48" customHeight="1">
      <c r="A235" s="91"/>
      <c r="B235" s="92">
        <v>16</v>
      </c>
      <c r="C235" s="93" t="s">
        <v>549</v>
      </c>
      <c r="D235" s="268">
        <v>1893</v>
      </c>
      <c r="E235" s="93" t="s">
        <v>550</v>
      </c>
      <c r="F235" s="93" t="s">
        <v>551</v>
      </c>
      <c r="G235" s="483"/>
    </row>
    <row r="236" spans="1:11" ht="47.65" customHeight="1" thickBot="1">
      <c r="A236" s="95"/>
      <c r="B236" s="96">
        <v>17</v>
      </c>
      <c r="C236" s="97" t="s">
        <v>552</v>
      </c>
      <c r="D236" s="276">
        <v>12980</v>
      </c>
      <c r="E236" s="97" t="s">
        <v>553</v>
      </c>
      <c r="F236" s="97" t="s">
        <v>551</v>
      </c>
      <c r="G236" s="470"/>
    </row>
    <row r="237" spans="1:11" ht="19.5" thickBot="1">
      <c r="A237" s="100" t="s">
        <v>554</v>
      </c>
      <c r="B237" s="140"/>
      <c r="C237" s="141"/>
      <c r="D237" s="134">
        <f>SUM(D232:D236)</f>
        <v>62493</v>
      </c>
      <c r="E237" s="427"/>
      <c r="F237" s="133"/>
      <c r="G237" s="486"/>
    </row>
    <row r="238" spans="1:11" ht="19.5" thickBot="1">
      <c r="A238" s="14"/>
      <c r="B238" s="182"/>
      <c r="C238" s="183"/>
      <c r="D238" s="184"/>
      <c r="E238" s="183"/>
      <c r="F238" s="82"/>
    </row>
    <row r="239" spans="1:11" ht="19.5" thickBot="1">
      <c r="A239" s="83" t="s">
        <v>367</v>
      </c>
      <c r="B239" s="84" t="s">
        <v>285</v>
      </c>
      <c r="C239" s="85" t="s">
        <v>286</v>
      </c>
      <c r="D239" s="86" t="s">
        <v>287</v>
      </c>
      <c r="E239" s="244" t="s">
        <v>288</v>
      </c>
      <c r="F239" s="147" t="s">
        <v>114</v>
      </c>
      <c r="G239" s="463" t="s">
        <v>308</v>
      </c>
    </row>
    <row r="240" spans="1:11" ht="75" customHeight="1" thickBot="1">
      <c r="A240" s="117" t="s">
        <v>555</v>
      </c>
      <c r="B240" s="177">
        <v>18</v>
      </c>
      <c r="C240" s="178" t="s">
        <v>556</v>
      </c>
      <c r="D240" s="271">
        <v>24200</v>
      </c>
      <c r="E240" s="178" t="s">
        <v>557</v>
      </c>
      <c r="F240" s="178"/>
      <c r="G240" s="498"/>
    </row>
    <row r="241" spans="1:8" ht="19.5" thickBot="1">
      <c r="A241" s="100" t="s">
        <v>558</v>
      </c>
      <c r="B241" s="140"/>
      <c r="C241" s="141"/>
      <c r="D241" s="415">
        <f>SUM(D240)</f>
        <v>24200</v>
      </c>
      <c r="E241" s="133"/>
      <c r="F241" s="133"/>
      <c r="G241" s="486"/>
    </row>
    <row r="242" spans="1:8" ht="19.5" thickBot="1">
      <c r="A242" s="82"/>
      <c r="B242" s="79"/>
      <c r="C242" s="80"/>
      <c r="D242" s="81"/>
      <c r="E242" s="80"/>
      <c r="F242" s="82"/>
    </row>
    <row r="243" spans="1:8" ht="19.5" thickBot="1">
      <c r="A243" s="83" t="s">
        <v>367</v>
      </c>
      <c r="B243" s="84" t="s">
        <v>285</v>
      </c>
      <c r="C243" s="85" t="s">
        <v>286</v>
      </c>
      <c r="D243" s="86" t="s">
        <v>287</v>
      </c>
      <c r="E243" s="244" t="s">
        <v>288</v>
      </c>
      <c r="F243" s="147" t="s">
        <v>299</v>
      </c>
      <c r="G243" s="463" t="s">
        <v>289</v>
      </c>
    </row>
    <row r="244" spans="1:8" ht="60.6" customHeight="1" thickBot="1">
      <c r="A244" s="117" t="s">
        <v>495</v>
      </c>
      <c r="B244" s="177">
        <v>19</v>
      </c>
      <c r="C244" s="178" t="s">
        <v>559</v>
      </c>
      <c r="D244" s="271">
        <v>4400</v>
      </c>
      <c r="E244" s="178" t="s">
        <v>560</v>
      </c>
      <c r="F244" s="178" t="s">
        <v>561</v>
      </c>
      <c r="G244" s="498"/>
      <c r="H244" s="540"/>
    </row>
    <row r="245" spans="1:8" ht="19.5" thickBot="1">
      <c r="A245" s="100" t="s">
        <v>345</v>
      </c>
      <c r="B245" s="140"/>
      <c r="C245" s="141"/>
      <c r="D245" s="134">
        <f>SUM(D244)</f>
        <v>4400</v>
      </c>
      <c r="E245" s="427"/>
      <c r="F245" s="133"/>
      <c r="G245" s="486"/>
    </row>
    <row r="246" spans="1:8">
      <c r="A246" s="82"/>
      <c r="B246" s="79"/>
      <c r="C246" s="80"/>
      <c r="D246" s="81"/>
      <c r="E246" s="80"/>
      <c r="F246" s="81"/>
    </row>
    <row r="247" spans="1:8" ht="20.25" thickBot="1">
      <c r="A247" s="116" t="s">
        <v>562</v>
      </c>
      <c r="B247" s="79"/>
      <c r="C247" s="80"/>
      <c r="D247" s="81"/>
      <c r="E247" s="80"/>
      <c r="F247" s="82"/>
    </row>
    <row r="248" spans="1:8" ht="19.5" thickBot="1">
      <c r="A248" s="83" t="s">
        <v>367</v>
      </c>
      <c r="B248" s="84" t="s">
        <v>285</v>
      </c>
      <c r="C248" s="85" t="s">
        <v>286</v>
      </c>
      <c r="D248" s="86" t="s">
        <v>287</v>
      </c>
      <c r="E248" s="244" t="s">
        <v>288</v>
      </c>
      <c r="F248" s="147" t="s">
        <v>114</v>
      </c>
      <c r="G248" s="463" t="s">
        <v>308</v>
      </c>
    </row>
    <row r="249" spans="1:8">
      <c r="A249" s="77" t="s">
        <v>95</v>
      </c>
      <c r="B249" s="88">
        <v>1</v>
      </c>
      <c r="C249" s="89" t="s">
        <v>563</v>
      </c>
      <c r="D249" s="277">
        <v>36370</v>
      </c>
      <c r="E249" s="89" t="s">
        <v>564</v>
      </c>
      <c r="F249" s="89"/>
      <c r="G249" s="482"/>
    </row>
    <row r="250" spans="1:8">
      <c r="A250" s="160"/>
      <c r="B250" s="185">
        <v>2</v>
      </c>
      <c r="C250" s="161" t="s">
        <v>565</v>
      </c>
      <c r="D250" s="278">
        <v>95600</v>
      </c>
      <c r="E250" s="93" t="s">
        <v>566</v>
      </c>
      <c r="F250" s="93"/>
      <c r="G250" s="492"/>
    </row>
    <row r="251" spans="1:8">
      <c r="A251" s="91"/>
      <c r="B251" s="92">
        <v>3</v>
      </c>
      <c r="C251" s="93" t="s">
        <v>567</v>
      </c>
      <c r="D251" s="268">
        <v>10960</v>
      </c>
      <c r="E251" s="93" t="s">
        <v>568</v>
      </c>
      <c r="F251" s="93" t="s">
        <v>569</v>
      </c>
      <c r="G251" s="483"/>
      <c r="H251" s="539"/>
    </row>
    <row r="252" spans="1:8">
      <c r="A252" s="91"/>
      <c r="B252" s="92">
        <v>4</v>
      </c>
      <c r="C252" s="93" t="s">
        <v>570</v>
      </c>
      <c r="D252" s="265">
        <v>2909</v>
      </c>
      <c r="E252" s="93" t="s">
        <v>571</v>
      </c>
      <c r="F252" s="93"/>
      <c r="G252" s="483"/>
    </row>
    <row r="253" spans="1:8">
      <c r="A253" s="127"/>
      <c r="B253" s="92">
        <v>5</v>
      </c>
      <c r="C253" s="169" t="s">
        <v>572</v>
      </c>
      <c r="D253" s="270">
        <v>693</v>
      </c>
      <c r="E253" s="93" t="s">
        <v>573</v>
      </c>
      <c r="F253" s="93"/>
      <c r="G253" s="491"/>
    </row>
    <row r="254" spans="1:8">
      <c r="A254" s="127"/>
      <c r="B254" s="92">
        <v>6</v>
      </c>
      <c r="C254" s="169" t="s">
        <v>574</v>
      </c>
      <c r="D254" s="270">
        <v>1580</v>
      </c>
      <c r="E254" s="93" t="s">
        <v>573</v>
      </c>
      <c r="F254" s="93"/>
      <c r="G254" s="491"/>
    </row>
    <row r="255" spans="1:8">
      <c r="A255" s="127"/>
      <c r="B255" s="92">
        <v>7</v>
      </c>
      <c r="C255" s="169" t="s">
        <v>575</v>
      </c>
      <c r="D255" s="253">
        <v>2164</v>
      </c>
      <c r="E255" s="93" t="s">
        <v>573</v>
      </c>
      <c r="F255" s="93"/>
      <c r="G255" s="491"/>
    </row>
    <row r="256" spans="1:8" ht="37.5">
      <c r="A256" s="127"/>
      <c r="B256" s="92">
        <v>8</v>
      </c>
      <c r="C256" s="169" t="s">
        <v>576</v>
      </c>
      <c r="D256" s="270">
        <v>1949</v>
      </c>
      <c r="E256" s="93" t="s">
        <v>577</v>
      </c>
      <c r="F256" s="93" t="s">
        <v>578</v>
      </c>
      <c r="G256" s="491"/>
    </row>
    <row r="257" spans="1:8">
      <c r="A257" s="127"/>
      <c r="B257" s="92">
        <v>9</v>
      </c>
      <c r="C257" s="169" t="s">
        <v>579</v>
      </c>
      <c r="D257" s="253">
        <v>1470</v>
      </c>
      <c r="E257" s="93" t="s">
        <v>577</v>
      </c>
      <c r="F257" s="93" t="s">
        <v>580</v>
      </c>
      <c r="G257" s="491"/>
      <c r="H257" s="539"/>
    </row>
    <row r="258" spans="1:8">
      <c r="A258" s="127"/>
      <c r="B258" s="92">
        <v>10</v>
      </c>
      <c r="C258" s="169" t="s">
        <v>581</v>
      </c>
      <c r="D258" s="253">
        <v>2300</v>
      </c>
      <c r="E258" s="93" t="s">
        <v>582</v>
      </c>
      <c r="F258" s="93"/>
      <c r="G258" s="491"/>
    </row>
    <row r="259" spans="1:8">
      <c r="A259" s="127"/>
      <c r="B259" s="92">
        <v>11</v>
      </c>
      <c r="C259" s="169" t="s">
        <v>583</v>
      </c>
      <c r="D259" s="270">
        <v>24995</v>
      </c>
      <c r="E259" s="93" t="s">
        <v>584</v>
      </c>
      <c r="F259" s="93" t="s">
        <v>585</v>
      </c>
      <c r="G259" s="491"/>
      <c r="H259" s="539"/>
    </row>
    <row r="260" spans="1:8">
      <c r="A260" s="127"/>
      <c r="B260" s="92">
        <v>12</v>
      </c>
      <c r="C260" s="169" t="s">
        <v>586</v>
      </c>
      <c r="D260" s="270">
        <v>43644</v>
      </c>
      <c r="E260" s="93" t="s">
        <v>584</v>
      </c>
      <c r="F260" s="93" t="s">
        <v>587</v>
      </c>
      <c r="G260" s="491"/>
      <c r="H260" s="539"/>
    </row>
    <row r="261" spans="1:8">
      <c r="A261" s="127"/>
      <c r="B261" s="92">
        <v>13</v>
      </c>
      <c r="C261" s="169" t="s">
        <v>588</v>
      </c>
      <c r="D261" s="270">
        <v>44994</v>
      </c>
      <c r="E261" s="93" t="s">
        <v>584</v>
      </c>
      <c r="F261" s="93" t="s">
        <v>589</v>
      </c>
      <c r="G261" s="491"/>
      <c r="H261" s="539"/>
    </row>
    <row r="262" spans="1:8" ht="37.5">
      <c r="A262" s="127"/>
      <c r="B262" s="92">
        <v>14</v>
      </c>
      <c r="C262" s="186" t="s">
        <v>590</v>
      </c>
      <c r="D262" s="253">
        <v>26563</v>
      </c>
      <c r="E262" s="93" t="s">
        <v>584</v>
      </c>
      <c r="F262" s="93"/>
      <c r="G262" s="491"/>
    </row>
    <row r="263" spans="1:8" ht="37.5">
      <c r="A263" s="127"/>
      <c r="B263" s="92">
        <v>15</v>
      </c>
      <c r="C263" s="187" t="s">
        <v>591</v>
      </c>
      <c r="D263" s="270">
        <v>22164</v>
      </c>
      <c r="E263" s="93" t="s">
        <v>584</v>
      </c>
      <c r="F263" s="93" t="s">
        <v>592</v>
      </c>
      <c r="G263" s="491"/>
    </row>
    <row r="264" spans="1:8">
      <c r="A264" s="127"/>
      <c r="B264" s="92">
        <v>16</v>
      </c>
      <c r="C264" s="169" t="s">
        <v>593</v>
      </c>
      <c r="D264" s="270">
        <v>7960</v>
      </c>
      <c r="E264" s="93" t="s">
        <v>584</v>
      </c>
      <c r="F264" s="93" t="s">
        <v>594</v>
      </c>
      <c r="G264" s="491"/>
      <c r="H264" s="539"/>
    </row>
    <row r="265" spans="1:8">
      <c r="A265" s="127"/>
      <c r="B265" s="185">
        <v>17</v>
      </c>
      <c r="C265" s="169" t="s">
        <v>595</v>
      </c>
      <c r="D265" s="270">
        <v>2998</v>
      </c>
      <c r="E265" s="93" t="s">
        <v>584</v>
      </c>
      <c r="F265" s="93" t="s">
        <v>596</v>
      </c>
      <c r="G265" s="491"/>
      <c r="H265" s="539"/>
    </row>
    <row r="266" spans="1:8">
      <c r="A266" s="127"/>
      <c r="B266" s="92">
        <v>18</v>
      </c>
      <c r="C266" s="93" t="s">
        <v>597</v>
      </c>
      <c r="D266" s="597">
        <v>59800</v>
      </c>
      <c r="E266" s="93" t="s">
        <v>598</v>
      </c>
      <c r="F266" s="93"/>
      <c r="G266" s="491"/>
    </row>
    <row r="267" spans="1:8">
      <c r="A267" s="127"/>
      <c r="B267" s="92">
        <v>19</v>
      </c>
      <c r="C267" s="93" t="s">
        <v>599</v>
      </c>
      <c r="D267" s="270">
        <v>3231</v>
      </c>
      <c r="E267" s="93" t="s">
        <v>598</v>
      </c>
      <c r="F267" s="93"/>
      <c r="G267" s="491"/>
    </row>
    <row r="268" spans="1:8">
      <c r="A268" s="127"/>
      <c r="B268" s="92">
        <v>20</v>
      </c>
      <c r="C268" s="93" t="s">
        <v>600</v>
      </c>
      <c r="D268" s="270">
        <v>1300</v>
      </c>
      <c r="E268" s="93" t="s">
        <v>598</v>
      </c>
      <c r="F268" s="93"/>
      <c r="G268" s="491"/>
    </row>
    <row r="269" spans="1:8" ht="37.5">
      <c r="A269" s="127"/>
      <c r="B269" s="92">
        <v>21</v>
      </c>
      <c r="C269" s="93" t="s">
        <v>601</v>
      </c>
      <c r="D269" s="253">
        <v>1910</v>
      </c>
      <c r="E269" s="93" t="s">
        <v>598</v>
      </c>
      <c r="F269" s="93"/>
      <c r="G269" s="491"/>
    </row>
    <row r="270" spans="1:8">
      <c r="A270" s="127"/>
      <c r="B270" s="92">
        <v>22</v>
      </c>
      <c r="C270" s="93" t="s">
        <v>602</v>
      </c>
      <c r="D270" s="270">
        <v>31000</v>
      </c>
      <c r="E270" s="93" t="s">
        <v>598</v>
      </c>
      <c r="F270" s="93"/>
      <c r="G270" s="491"/>
    </row>
    <row r="271" spans="1:8" ht="37.5">
      <c r="A271" s="127"/>
      <c r="B271" s="92">
        <v>23</v>
      </c>
      <c r="C271" s="93" t="s">
        <v>603</v>
      </c>
      <c r="D271" s="265">
        <v>3600</v>
      </c>
      <c r="E271" s="93" t="s">
        <v>598</v>
      </c>
      <c r="F271" s="93" t="s">
        <v>604</v>
      </c>
      <c r="G271" s="491"/>
      <c r="H271" s="539"/>
    </row>
    <row r="272" spans="1:8">
      <c r="A272" s="91"/>
      <c r="B272" s="92">
        <v>24</v>
      </c>
      <c r="C272" s="93" t="s">
        <v>605</v>
      </c>
      <c r="D272" s="265">
        <v>7360</v>
      </c>
      <c r="E272" s="93" t="s">
        <v>598</v>
      </c>
      <c r="F272" s="93" t="s">
        <v>606</v>
      </c>
      <c r="G272" s="483"/>
      <c r="H272" s="539"/>
    </row>
    <row r="273" spans="1:8" ht="99.6" customHeight="1">
      <c r="A273" s="91"/>
      <c r="B273" s="92">
        <v>25</v>
      </c>
      <c r="C273" s="93" t="s">
        <v>607</v>
      </c>
      <c r="D273" s="265">
        <v>10275</v>
      </c>
      <c r="E273" s="93" t="s">
        <v>608</v>
      </c>
      <c r="F273" s="93"/>
      <c r="G273" s="483"/>
    </row>
    <row r="274" spans="1:8">
      <c r="A274" s="91"/>
      <c r="B274" s="92">
        <v>26</v>
      </c>
      <c r="C274" s="93" t="s">
        <v>609</v>
      </c>
      <c r="D274" s="268">
        <v>57681</v>
      </c>
      <c r="E274" s="93" t="s">
        <v>564</v>
      </c>
      <c r="F274" s="93"/>
      <c r="G274" s="483"/>
    </row>
    <row r="275" spans="1:8" ht="49.15" customHeight="1">
      <c r="A275" s="91"/>
      <c r="B275" s="92">
        <v>27</v>
      </c>
      <c r="C275" s="93" t="s">
        <v>610</v>
      </c>
      <c r="D275" s="265">
        <v>4600</v>
      </c>
      <c r="E275" s="93" t="s">
        <v>611</v>
      </c>
      <c r="F275" s="93" t="s">
        <v>612</v>
      </c>
      <c r="G275" s="483"/>
      <c r="H275" s="539"/>
    </row>
    <row r="276" spans="1:8" ht="37.5">
      <c r="A276" s="91"/>
      <c r="B276" s="92">
        <v>28</v>
      </c>
      <c r="C276" s="93" t="s">
        <v>613</v>
      </c>
      <c r="D276" s="265">
        <v>999</v>
      </c>
      <c r="E276" s="93" t="s">
        <v>614</v>
      </c>
      <c r="F276" s="93"/>
      <c r="G276" s="483"/>
    </row>
    <row r="277" spans="1:8" ht="37.5">
      <c r="A277" s="188"/>
      <c r="B277" s="300">
        <v>29</v>
      </c>
      <c r="C277" s="189" t="s">
        <v>615</v>
      </c>
      <c r="D277" s="302"/>
      <c r="E277" s="169" t="s">
        <v>614</v>
      </c>
      <c r="F277" s="169"/>
      <c r="G277" s="466"/>
    </row>
    <row r="278" spans="1:8" ht="19.5" thickBot="1">
      <c r="A278" s="127"/>
      <c r="B278" s="92">
        <v>40</v>
      </c>
      <c r="C278" s="169" t="s">
        <v>616</v>
      </c>
      <c r="D278" s="379">
        <v>570</v>
      </c>
      <c r="E278" s="93" t="s">
        <v>577</v>
      </c>
      <c r="F278" s="93"/>
      <c r="G278" s="491"/>
    </row>
    <row r="279" spans="1:8" ht="19.5" thickBot="1">
      <c r="A279" s="131" t="s">
        <v>329</v>
      </c>
      <c r="B279" s="106"/>
      <c r="C279" s="107"/>
      <c r="D279" s="163">
        <f>SUM(D249:D278)</f>
        <v>511639</v>
      </c>
      <c r="E279" s="108"/>
      <c r="F279" s="107"/>
      <c r="G279" s="481"/>
    </row>
    <row r="280" spans="1:8" ht="19.5" thickBot="1">
      <c r="A280" s="14"/>
      <c r="B280" s="143"/>
      <c r="C280" s="144"/>
      <c r="D280" s="190"/>
      <c r="E280" s="144"/>
      <c r="F280" s="82"/>
    </row>
    <row r="281" spans="1:8" ht="19.5" thickBot="1">
      <c r="A281" s="83" t="s">
        <v>367</v>
      </c>
      <c r="B281" s="84" t="s">
        <v>285</v>
      </c>
      <c r="C281" s="85" t="s">
        <v>286</v>
      </c>
      <c r="D281" s="86" t="s">
        <v>287</v>
      </c>
      <c r="E281" s="244" t="s">
        <v>288</v>
      </c>
      <c r="F281" s="147" t="s">
        <v>114</v>
      </c>
      <c r="G281" s="463" t="s">
        <v>308</v>
      </c>
    </row>
    <row r="282" spans="1:8" ht="57" thickBot="1">
      <c r="A282" s="117" t="s">
        <v>369</v>
      </c>
      <c r="B282" s="106">
        <v>30</v>
      </c>
      <c r="C282" s="107" t="s">
        <v>617</v>
      </c>
      <c r="D282" s="577">
        <v>4455</v>
      </c>
      <c r="E282" s="107" t="s">
        <v>618</v>
      </c>
      <c r="F282" s="107" t="s">
        <v>619</v>
      </c>
      <c r="G282" s="481"/>
    </row>
    <row r="283" spans="1:8" ht="19.5" thickBot="1">
      <c r="A283" s="100" t="s">
        <v>554</v>
      </c>
      <c r="B283" s="136"/>
      <c r="C283" s="137"/>
      <c r="D283" s="163">
        <f>SUM(D282)</f>
        <v>4455</v>
      </c>
      <c r="E283" s="108"/>
      <c r="F283" s="107"/>
      <c r="G283" s="467"/>
    </row>
    <row r="284" spans="1:8" ht="19.5" thickBot="1">
      <c r="A284" s="82"/>
      <c r="B284" s="79"/>
      <c r="C284" s="80"/>
      <c r="D284" s="81"/>
      <c r="E284" s="80"/>
      <c r="F284" s="82"/>
    </row>
    <row r="285" spans="1:8" ht="19.5" thickBot="1">
      <c r="A285" s="83" t="s">
        <v>367</v>
      </c>
      <c r="B285" s="84" t="s">
        <v>285</v>
      </c>
      <c r="C285" s="85" t="s">
        <v>286</v>
      </c>
      <c r="D285" s="86" t="s">
        <v>287</v>
      </c>
      <c r="E285" s="244" t="s">
        <v>288</v>
      </c>
      <c r="F285" s="147" t="s">
        <v>114</v>
      </c>
      <c r="G285" s="463" t="s">
        <v>308</v>
      </c>
    </row>
    <row r="286" spans="1:8" ht="56.25">
      <c r="A286" s="77" t="s">
        <v>42</v>
      </c>
      <c r="B286" s="88">
        <v>31</v>
      </c>
      <c r="C286" s="89" t="s">
        <v>620</v>
      </c>
      <c r="D286" s="603">
        <v>375</v>
      </c>
      <c r="E286" s="89" t="s">
        <v>621</v>
      </c>
      <c r="F286" s="89" t="s">
        <v>622</v>
      </c>
      <c r="G286" s="482"/>
    </row>
    <row r="287" spans="1:8" ht="38.25" thickBot="1">
      <c r="A287" s="118"/>
      <c r="B287" s="136">
        <v>32</v>
      </c>
      <c r="C287" s="137" t="s">
        <v>623</v>
      </c>
      <c r="D287" s="541">
        <v>1858</v>
      </c>
      <c r="E287" s="97" t="s">
        <v>624</v>
      </c>
      <c r="F287" s="97" t="s">
        <v>625</v>
      </c>
      <c r="G287" s="467"/>
    </row>
    <row r="288" spans="1:8" ht="19.5" thickBot="1">
      <c r="A288" s="100" t="s">
        <v>381</v>
      </c>
      <c r="B288" s="140"/>
      <c r="C288" s="141"/>
      <c r="D288" s="134">
        <f>SUM(D286:D287)</f>
        <v>2233</v>
      </c>
      <c r="E288" s="427"/>
      <c r="F288" s="133"/>
      <c r="G288" s="486"/>
    </row>
    <row r="289" spans="1:8" ht="19.5" thickBot="1">
      <c r="A289" s="82"/>
      <c r="B289" s="79"/>
      <c r="C289" s="80"/>
      <c r="D289" s="81"/>
      <c r="E289" s="80"/>
      <c r="F289" s="82"/>
    </row>
    <row r="290" spans="1:8" ht="19.5" thickBot="1">
      <c r="A290" s="83" t="s">
        <v>367</v>
      </c>
      <c r="B290" s="84" t="s">
        <v>285</v>
      </c>
      <c r="C290" s="85" t="s">
        <v>286</v>
      </c>
      <c r="D290" s="86" t="s">
        <v>287</v>
      </c>
      <c r="E290" s="244" t="s">
        <v>288</v>
      </c>
      <c r="F290" s="147" t="s">
        <v>114</v>
      </c>
      <c r="G290" s="463" t="s">
        <v>308</v>
      </c>
    </row>
    <row r="291" spans="1:8">
      <c r="A291" s="77" t="s">
        <v>43</v>
      </c>
      <c r="B291" s="88">
        <v>33</v>
      </c>
      <c r="C291" s="89" t="s">
        <v>626</v>
      </c>
      <c r="D291" s="277">
        <v>30800</v>
      </c>
      <c r="E291" s="89" t="s">
        <v>627</v>
      </c>
      <c r="F291" s="89"/>
      <c r="G291" s="482">
        <v>33</v>
      </c>
    </row>
    <row r="292" spans="1:8">
      <c r="A292" s="188"/>
      <c r="B292" s="128">
        <v>41</v>
      </c>
      <c r="C292" s="169" t="s">
        <v>626</v>
      </c>
      <c r="D292" s="253">
        <v>6600</v>
      </c>
      <c r="E292" s="526" t="s">
        <v>628</v>
      </c>
      <c r="F292" s="169"/>
      <c r="G292" s="501">
        <v>33</v>
      </c>
    </row>
    <row r="293" spans="1:8" ht="56.25">
      <c r="A293" s="188"/>
      <c r="B293" s="92">
        <v>34</v>
      </c>
      <c r="C293" s="93" t="s">
        <v>629</v>
      </c>
      <c r="D293" s="265">
        <v>460</v>
      </c>
      <c r="E293" s="93" t="s">
        <v>630</v>
      </c>
      <c r="F293" s="93" t="s">
        <v>631</v>
      </c>
      <c r="G293" s="483"/>
      <c r="H293" s="539"/>
    </row>
    <row r="294" spans="1:8" ht="37.5">
      <c r="A294" s="35"/>
      <c r="B294" s="92">
        <v>35</v>
      </c>
      <c r="C294" s="93" t="s">
        <v>632</v>
      </c>
      <c r="D294" s="265">
        <v>460</v>
      </c>
      <c r="E294" s="93" t="s">
        <v>633</v>
      </c>
      <c r="F294" s="93" t="s">
        <v>634</v>
      </c>
      <c r="G294" s="483"/>
      <c r="H294" s="539"/>
    </row>
    <row r="295" spans="1:8" ht="56.25">
      <c r="A295" s="35"/>
      <c r="B295" s="92">
        <v>36</v>
      </c>
      <c r="C295" s="93" t="s">
        <v>635</v>
      </c>
      <c r="D295" s="268">
        <v>3518</v>
      </c>
      <c r="E295" s="93" t="s">
        <v>636</v>
      </c>
      <c r="F295" s="93"/>
      <c r="G295" s="483"/>
    </row>
    <row r="296" spans="1:8" ht="37.5">
      <c r="A296" s="346"/>
      <c r="B296" s="185">
        <v>37</v>
      </c>
      <c r="C296" s="161" t="s">
        <v>637</v>
      </c>
      <c r="D296" s="270">
        <v>1760</v>
      </c>
      <c r="E296" s="169" t="s">
        <v>638</v>
      </c>
      <c r="F296" s="169"/>
      <c r="G296" s="501"/>
    </row>
    <row r="297" spans="1:8">
      <c r="A297" s="381"/>
      <c r="B297" s="380">
        <v>42</v>
      </c>
      <c r="C297" s="93" t="s">
        <v>639</v>
      </c>
      <c r="D297" s="382">
        <v>1100</v>
      </c>
      <c r="E297" s="93" t="s">
        <v>640</v>
      </c>
      <c r="F297" s="93" t="s">
        <v>641</v>
      </c>
      <c r="G297" s="502"/>
    </row>
    <row r="298" spans="1:8">
      <c r="A298" s="381"/>
      <c r="B298" s="380">
        <v>43</v>
      </c>
      <c r="C298" s="93" t="s">
        <v>642</v>
      </c>
      <c r="D298" s="382">
        <v>946</v>
      </c>
      <c r="E298" s="93" t="s">
        <v>643</v>
      </c>
      <c r="F298" s="93" t="s">
        <v>644</v>
      </c>
      <c r="G298" s="502"/>
    </row>
    <row r="299" spans="1:8" ht="19.5" thickBot="1">
      <c r="A299" s="524"/>
      <c r="B299" s="525">
        <v>44</v>
      </c>
      <c r="C299" s="169" t="s">
        <v>642</v>
      </c>
      <c r="D299" s="379">
        <v>3431</v>
      </c>
      <c r="E299" s="526" t="s">
        <v>640</v>
      </c>
      <c r="F299" s="169" t="s">
        <v>645</v>
      </c>
      <c r="G299" s="501"/>
    </row>
    <row r="300" spans="1:8" ht="19.5" thickBot="1">
      <c r="A300" s="131" t="s">
        <v>646</v>
      </c>
      <c r="B300" s="106"/>
      <c r="C300" s="107"/>
      <c r="D300" s="163">
        <f>SUM(D291:D299)</f>
        <v>49075</v>
      </c>
      <c r="E300" s="108"/>
      <c r="F300" s="107"/>
      <c r="G300" s="481"/>
    </row>
    <row r="301" spans="1:8" ht="19.5" thickBot="1">
      <c r="A301" s="14"/>
      <c r="B301" s="143"/>
      <c r="C301" s="144"/>
      <c r="D301" s="190"/>
      <c r="E301" s="144"/>
      <c r="F301" s="82"/>
    </row>
    <row r="302" spans="1:8" ht="19.5" thickBot="1">
      <c r="A302" s="83" t="s">
        <v>367</v>
      </c>
      <c r="B302" s="84" t="s">
        <v>285</v>
      </c>
      <c r="C302" s="85" t="s">
        <v>286</v>
      </c>
      <c r="D302" s="86" t="s">
        <v>287</v>
      </c>
      <c r="E302" s="244" t="s">
        <v>288</v>
      </c>
      <c r="F302" s="147" t="s">
        <v>114</v>
      </c>
      <c r="G302" s="463" t="s">
        <v>308</v>
      </c>
    </row>
    <row r="303" spans="1:8" ht="37.5">
      <c r="A303" s="77" t="s">
        <v>495</v>
      </c>
      <c r="B303" s="191">
        <v>38</v>
      </c>
      <c r="C303" s="192" t="s">
        <v>647</v>
      </c>
      <c r="D303" s="279">
        <v>800</v>
      </c>
      <c r="E303" s="192" t="s">
        <v>648</v>
      </c>
      <c r="F303" s="237" t="s">
        <v>649</v>
      </c>
      <c r="G303" s="503"/>
      <c r="H303" s="540"/>
    </row>
    <row r="304" spans="1:8" ht="37.5">
      <c r="A304" s="127"/>
      <c r="B304" s="374">
        <v>39</v>
      </c>
      <c r="C304" s="375" t="s">
        <v>650</v>
      </c>
      <c r="D304" s="600">
        <v>720</v>
      </c>
      <c r="E304" s="375" t="s">
        <v>651</v>
      </c>
      <c r="F304" s="375" t="s">
        <v>652</v>
      </c>
      <c r="G304" s="496"/>
      <c r="H304" s="540"/>
    </row>
    <row r="305" spans="1:8" ht="19.5" thickBot="1">
      <c r="A305" s="95"/>
      <c r="B305" s="193">
        <v>45</v>
      </c>
      <c r="C305" s="194" t="s">
        <v>316</v>
      </c>
      <c r="D305" s="602">
        <v>1980</v>
      </c>
      <c r="E305" s="601" t="s">
        <v>653</v>
      </c>
      <c r="F305" s="194"/>
      <c r="G305" s="497"/>
      <c r="H305" s="209"/>
    </row>
    <row r="306" spans="1:8" ht="19.5" thickBot="1">
      <c r="A306" s="100" t="s">
        <v>345</v>
      </c>
      <c r="B306" s="136"/>
      <c r="C306" s="137"/>
      <c r="D306" s="163">
        <f>SUM(D303:D305)</f>
        <v>3500</v>
      </c>
      <c r="E306" s="108"/>
      <c r="F306" s="178"/>
      <c r="G306" s="490"/>
    </row>
    <row r="307" spans="1:8" ht="19.5" thickBot="1">
      <c r="A307" s="82"/>
      <c r="B307" s="79"/>
      <c r="C307" s="80"/>
      <c r="D307" s="81"/>
      <c r="E307" s="80"/>
      <c r="F307" s="82"/>
    </row>
    <row r="308" spans="1:8" ht="20.25" thickBot="1">
      <c r="A308" s="119" t="s">
        <v>306</v>
      </c>
      <c r="B308" s="120"/>
      <c r="C308" s="121"/>
      <c r="D308" s="122">
        <f>SUM(D279,D283,D288,D300,D306,D241,D237,D229,D245)</f>
        <v>1400597</v>
      </c>
      <c r="E308" s="123"/>
      <c r="F308" s="124"/>
    </row>
    <row r="309" spans="1:8">
      <c r="A309" s="82"/>
      <c r="B309" s="79"/>
      <c r="C309" s="80"/>
      <c r="D309" s="81"/>
      <c r="E309" s="80"/>
      <c r="F309" s="82"/>
    </row>
    <row r="310" spans="1:8" ht="24.75" thickBot="1">
      <c r="A310" s="78" t="s">
        <v>654</v>
      </c>
      <c r="B310" s="79"/>
      <c r="C310" s="80"/>
      <c r="D310" s="81"/>
      <c r="E310" s="80"/>
      <c r="F310" s="82"/>
    </row>
    <row r="311" spans="1:8" ht="19.5" thickBot="1">
      <c r="A311" s="83" t="s">
        <v>367</v>
      </c>
      <c r="B311" s="84" t="s">
        <v>285</v>
      </c>
      <c r="C311" s="85" t="s">
        <v>286</v>
      </c>
      <c r="D311" s="86" t="s">
        <v>287</v>
      </c>
      <c r="E311" s="244" t="s">
        <v>288</v>
      </c>
      <c r="F311" s="147" t="s">
        <v>114</v>
      </c>
      <c r="G311" s="463" t="s">
        <v>308</v>
      </c>
    </row>
    <row r="312" spans="1:8">
      <c r="A312" s="77" t="s">
        <v>95</v>
      </c>
      <c r="B312" s="88">
        <v>1</v>
      </c>
      <c r="C312" s="89" t="s">
        <v>655</v>
      </c>
      <c r="D312" s="267">
        <v>17875</v>
      </c>
      <c r="E312" s="89" t="s">
        <v>656</v>
      </c>
      <c r="F312" s="89" t="s">
        <v>657</v>
      </c>
      <c r="G312" s="482"/>
      <c r="H312" s="539"/>
    </row>
    <row r="313" spans="1:8" ht="19.5" thickBot="1">
      <c r="A313" s="118"/>
      <c r="B313" s="136">
        <v>2</v>
      </c>
      <c r="C313" s="137" t="s">
        <v>658</v>
      </c>
      <c r="D313" s="541">
        <v>2089</v>
      </c>
      <c r="E313" s="97" t="s">
        <v>659</v>
      </c>
      <c r="F313" s="97"/>
      <c r="G313" s="467"/>
    </row>
    <row r="314" spans="1:8" ht="19.5" thickBot="1">
      <c r="A314" s="100" t="s">
        <v>329</v>
      </c>
      <c r="B314" s="136"/>
      <c r="C314" s="137"/>
      <c r="D314" s="138">
        <f>SUM(D312:D313)</f>
        <v>19964</v>
      </c>
      <c r="E314" s="426"/>
      <c r="F314" s="107"/>
      <c r="G314" s="467"/>
    </row>
    <row r="315" spans="1:8" ht="19.5" thickBot="1">
      <c r="A315" s="82"/>
      <c r="B315" s="79"/>
      <c r="C315" s="80"/>
      <c r="D315" s="81"/>
      <c r="E315" s="80"/>
      <c r="F315" s="82"/>
    </row>
    <row r="316" spans="1:8" ht="19.5" thickBot="1">
      <c r="A316" s="83" t="s">
        <v>367</v>
      </c>
      <c r="B316" s="84" t="s">
        <v>285</v>
      </c>
      <c r="C316" s="85" t="s">
        <v>286</v>
      </c>
      <c r="D316" s="86" t="s">
        <v>287</v>
      </c>
      <c r="E316" s="244" t="s">
        <v>288</v>
      </c>
      <c r="F316" s="147" t="s">
        <v>114</v>
      </c>
      <c r="G316" s="463" t="s">
        <v>308</v>
      </c>
    </row>
    <row r="317" spans="1:8" ht="37.5">
      <c r="A317" s="77" t="s">
        <v>43</v>
      </c>
      <c r="B317" s="88">
        <v>3</v>
      </c>
      <c r="C317" s="89" t="s">
        <v>660</v>
      </c>
      <c r="D317" s="277">
        <v>75000</v>
      </c>
      <c r="E317" s="89" t="s">
        <v>661</v>
      </c>
      <c r="F317" s="89" t="s">
        <v>662</v>
      </c>
      <c r="G317" s="482"/>
    </row>
    <row r="318" spans="1:8" ht="37.5">
      <c r="A318" s="91"/>
      <c r="B318" s="92">
        <v>4</v>
      </c>
      <c r="C318" s="93" t="s">
        <v>663</v>
      </c>
      <c r="D318" s="265">
        <v>94070</v>
      </c>
      <c r="E318" s="93" t="s">
        <v>664</v>
      </c>
      <c r="F318" s="93"/>
      <c r="G318" s="483"/>
    </row>
    <row r="319" spans="1:8" ht="37.5">
      <c r="A319" s="91"/>
      <c r="B319" s="92">
        <v>5</v>
      </c>
      <c r="C319" s="93" t="s">
        <v>665</v>
      </c>
      <c r="D319" s="268">
        <v>21990</v>
      </c>
      <c r="E319" s="93" t="s">
        <v>666</v>
      </c>
      <c r="F319" s="93" t="s">
        <v>667</v>
      </c>
      <c r="G319" s="483"/>
      <c r="H319" s="539"/>
    </row>
    <row r="320" spans="1:8" ht="37.5">
      <c r="A320" s="91"/>
      <c r="B320" s="92">
        <v>6</v>
      </c>
      <c r="C320" s="93" t="s">
        <v>668</v>
      </c>
      <c r="D320" s="265">
        <v>17800</v>
      </c>
      <c r="E320" s="93" t="s">
        <v>666</v>
      </c>
      <c r="F320" s="93" t="s">
        <v>669</v>
      </c>
      <c r="G320" s="483"/>
      <c r="H320" s="539"/>
    </row>
    <row r="321" spans="1:8" ht="37.5">
      <c r="A321" s="91"/>
      <c r="B321" s="92">
        <v>7</v>
      </c>
      <c r="C321" s="93" t="s">
        <v>670</v>
      </c>
      <c r="D321" s="268">
        <v>5490</v>
      </c>
      <c r="E321" s="93" t="s">
        <v>666</v>
      </c>
      <c r="F321" s="93" t="s">
        <v>671</v>
      </c>
      <c r="G321" s="483"/>
      <c r="H321" s="539"/>
    </row>
    <row r="322" spans="1:8" ht="37.5">
      <c r="A322" s="91"/>
      <c r="B322" s="92">
        <v>8</v>
      </c>
      <c r="C322" s="93" t="s">
        <v>672</v>
      </c>
      <c r="D322" s="265">
        <v>33000</v>
      </c>
      <c r="E322" s="93" t="s">
        <v>666</v>
      </c>
      <c r="F322" s="93"/>
      <c r="G322" s="483"/>
      <c r="H322" s="539"/>
    </row>
    <row r="323" spans="1:8" ht="40.9" customHeight="1">
      <c r="A323" s="91"/>
      <c r="B323" s="92">
        <v>9</v>
      </c>
      <c r="C323" s="93" t="s">
        <v>673</v>
      </c>
      <c r="D323" s="268">
        <v>3120</v>
      </c>
      <c r="E323" s="93" t="s">
        <v>666</v>
      </c>
      <c r="F323" s="93" t="s">
        <v>674</v>
      </c>
      <c r="G323" s="483"/>
      <c r="H323" s="539"/>
    </row>
    <row r="324" spans="1:8" ht="40.9" customHeight="1">
      <c r="A324" s="91"/>
      <c r="B324" s="300">
        <v>10</v>
      </c>
      <c r="C324" s="93" t="s">
        <v>675</v>
      </c>
      <c r="D324" s="371"/>
      <c r="E324" s="93"/>
      <c r="F324" s="93"/>
      <c r="G324" s="483"/>
    </row>
    <row r="325" spans="1:8" ht="37.5">
      <c r="A325" s="91"/>
      <c r="B325" s="300">
        <v>11</v>
      </c>
      <c r="C325" s="93" t="s">
        <v>676</v>
      </c>
      <c r="D325" s="371"/>
      <c r="E325" s="93" t="s">
        <v>666</v>
      </c>
      <c r="F325" s="93" t="s">
        <v>677</v>
      </c>
      <c r="G325" s="483"/>
    </row>
    <row r="326" spans="1:8">
      <c r="A326" s="91"/>
      <c r="B326" s="92">
        <v>12</v>
      </c>
      <c r="C326" s="93" t="s">
        <v>678</v>
      </c>
      <c r="D326" s="265">
        <v>225760</v>
      </c>
      <c r="E326" s="93"/>
      <c r="F326" s="93"/>
      <c r="G326" s="483"/>
    </row>
    <row r="327" spans="1:8" ht="37.5">
      <c r="A327" s="91"/>
      <c r="B327" s="92">
        <v>13</v>
      </c>
      <c r="C327" s="93" t="s">
        <v>679</v>
      </c>
      <c r="D327" s="268">
        <v>14670</v>
      </c>
      <c r="E327" s="93" t="s">
        <v>680</v>
      </c>
      <c r="F327" s="93"/>
      <c r="G327" s="483"/>
    </row>
    <row r="328" spans="1:8" ht="37.5">
      <c r="A328" s="91"/>
      <c r="B328" s="92">
        <v>14</v>
      </c>
      <c r="C328" s="93" t="s">
        <v>681</v>
      </c>
      <c r="D328" s="265">
        <v>17800</v>
      </c>
      <c r="E328" s="93" t="s">
        <v>680</v>
      </c>
      <c r="F328" s="93" t="s">
        <v>669</v>
      </c>
      <c r="G328" s="483"/>
      <c r="H328" s="539"/>
    </row>
    <row r="329" spans="1:8" ht="37.5">
      <c r="A329" s="91"/>
      <c r="B329" s="92">
        <v>15</v>
      </c>
      <c r="C329" s="93" t="s">
        <v>682</v>
      </c>
      <c r="D329" s="268">
        <v>3670</v>
      </c>
      <c r="E329" s="93" t="s">
        <v>680</v>
      </c>
      <c r="F329" s="93"/>
      <c r="G329" s="483"/>
    </row>
    <row r="330" spans="1:8" ht="37.5">
      <c r="A330" s="91"/>
      <c r="B330" s="92">
        <v>16</v>
      </c>
      <c r="C330" s="93" t="s">
        <v>683</v>
      </c>
      <c r="D330" s="265">
        <v>33000</v>
      </c>
      <c r="E330" s="93" t="s">
        <v>680</v>
      </c>
      <c r="F330" s="93"/>
      <c r="G330" s="483"/>
    </row>
    <row r="331" spans="1:8" ht="37.5">
      <c r="A331" s="91"/>
      <c r="B331" s="92">
        <v>17</v>
      </c>
      <c r="C331" s="93" t="s">
        <v>684</v>
      </c>
      <c r="D331" s="268">
        <v>2080</v>
      </c>
      <c r="E331" s="93" t="s">
        <v>680</v>
      </c>
      <c r="F331" s="93" t="s">
        <v>685</v>
      </c>
      <c r="G331" s="483"/>
      <c r="H331" s="539"/>
    </row>
    <row r="332" spans="1:8" ht="43.9" customHeight="1">
      <c r="A332" s="91"/>
      <c r="B332" s="300">
        <v>18</v>
      </c>
      <c r="C332" s="93" t="s">
        <v>686</v>
      </c>
      <c r="D332" s="371"/>
      <c r="E332" s="93"/>
      <c r="F332" s="93"/>
      <c r="G332" s="483"/>
    </row>
    <row r="333" spans="1:8" ht="37.5">
      <c r="A333" s="91"/>
      <c r="B333" s="300">
        <v>19</v>
      </c>
      <c r="C333" s="93" t="s">
        <v>687</v>
      </c>
      <c r="D333" s="371"/>
      <c r="E333" s="169" t="s">
        <v>680</v>
      </c>
      <c r="F333" s="93" t="s">
        <v>677</v>
      </c>
      <c r="G333" s="483"/>
    </row>
    <row r="334" spans="1:8" ht="38.25" thickBot="1">
      <c r="A334" s="160"/>
      <c r="B334" s="185">
        <v>25</v>
      </c>
      <c r="C334" s="189" t="s">
        <v>688</v>
      </c>
      <c r="D334" s="551">
        <v>6000</v>
      </c>
      <c r="E334" s="97" t="s">
        <v>689</v>
      </c>
      <c r="F334" s="93" t="s">
        <v>690</v>
      </c>
      <c r="G334" s="492"/>
    </row>
    <row r="335" spans="1:8" ht="19.5" thickBot="1">
      <c r="A335" s="131" t="s">
        <v>315</v>
      </c>
      <c r="B335" s="106"/>
      <c r="C335" s="107"/>
      <c r="D335" s="413">
        <f>SUM(D317:D334)</f>
        <v>553450</v>
      </c>
      <c r="E335" s="107"/>
      <c r="F335" s="107"/>
      <c r="G335" s="481"/>
    </row>
    <row r="336" spans="1:8" ht="19.5" thickBot="1">
      <c r="A336" s="14"/>
      <c r="B336" s="143"/>
      <c r="C336" s="144"/>
      <c r="D336" s="190"/>
      <c r="E336" s="144"/>
      <c r="F336" s="82"/>
    </row>
    <row r="337" spans="1:8" ht="19.5" thickBot="1">
      <c r="A337" s="83" t="s">
        <v>367</v>
      </c>
      <c r="B337" s="84" t="s">
        <v>285</v>
      </c>
      <c r="C337" s="85" t="s">
        <v>286</v>
      </c>
      <c r="D337" s="86" t="s">
        <v>287</v>
      </c>
      <c r="E337" s="244" t="s">
        <v>288</v>
      </c>
      <c r="F337" s="147" t="s">
        <v>114</v>
      </c>
      <c r="G337" s="463" t="s">
        <v>308</v>
      </c>
    </row>
    <row r="338" spans="1:8" ht="38.25" thickBot="1">
      <c r="A338" s="117" t="s">
        <v>300</v>
      </c>
      <c r="B338" s="398">
        <v>20</v>
      </c>
      <c r="C338" s="107" t="s">
        <v>691</v>
      </c>
      <c r="D338" s="399"/>
      <c r="E338" s="107" t="s">
        <v>692</v>
      </c>
      <c r="F338" s="107"/>
      <c r="G338" s="481"/>
    </row>
    <row r="339" spans="1:8" ht="19.5" thickBot="1">
      <c r="A339" s="100" t="s">
        <v>305</v>
      </c>
      <c r="B339" s="136"/>
      <c r="C339" s="137"/>
      <c r="D339" s="414">
        <f>SUM(D338)</f>
        <v>0</v>
      </c>
      <c r="E339" s="107"/>
      <c r="F339" s="107"/>
      <c r="G339" s="467"/>
    </row>
    <row r="340" spans="1:8" ht="19.5" thickBot="1">
      <c r="A340" s="82"/>
      <c r="B340" s="79"/>
      <c r="C340" s="80"/>
      <c r="D340" s="81"/>
      <c r="E340" s="80"/>
      <c r="F340" s="82"/>
    </row>
    <row r="341" spans="1:8" ht="19.5" thickBot="1">
      <c r="A341" s="83" t="s">
        <v>367</v>
      </c>
      <c r="B341" s="84" t="s">
        <v>285</v>
      </c>
      <c r="C341" s="85" t="s">
        <v>286</v>
      </c>
      <c r="D341" s="86" t="s">
        <v>287</v>
      </c>
      <c r="E341" s="244" t="s">
        <v>288</v>
      </c>
      <c r="F341" s="147" t="s">
        <v>114</v>
      </c>
      <c r="G341" s="463" t="s">
        <v>308</v>
      </c>
    </row>
    <row r="342" spans="1:8">
      <c r="A342" s="77" t="s">
        <v>45</v>
      </c>
      <c r="B342" s="90">
        <v>21</v>
      </c>
      <c r="C342" s="89" t="s">
        <v>693</v>
      </c>
      <c r="D342" s="368">
        <v>1348</v>
      </c>
      <c r="E342" s="89" t="s">
        <v>694</v>
      </c>
      <c r="F342" s="89"/>
      <c r="G342" s="482">
        <v>21</v>
      </c>
    </row>
    <row r="343" spans="1:8">
      <c r="A343" s="160"/>
      <c r="B343" s="94">
        <v>26</v>
      </c>
      <c r="C343" s="93" t="s">
        <v>695</v>
      </c>
      <c r="D343" s="369">
        <v>1410</v>
      </c>
      <c r="E343" s="93" t="s">
        <v>696</v>
      </c>
      <c r="F343" s="93"/>
      <c r="G343" s="492">
        <v>21</v>
      </c>
    </row>
    <row r="344" spans="1:8" ht="37.5">
      <c r="A344" s="424"/>
      <c r="B344" s="454">
        <v>22</v>
      </c>
      <c r="C344" s="93" t="s">
        <v>697</v>
      </c>
      <c r="D344" s="452"/>
      <c r="E344" s="93" t="s">
        <v>698</v>
      </c>
      <c r="F344" s="93" t="s">
        <v>699</v>
      </c>
      <c r="G344" s="502"/>
    </row>
    <row r="345" spans="1:8" ht="19.5" thickBot="1">
      <c r="A345" s="95"/>
      <c r="B345" s="455">
        <v>23</v>
      </c>
      <c r="C345" s="97" t="s">
        <v>700</v>
      </c>
      <c r="D345" s="453"/>
      <c r="E345" s="97" t="s">
        <v>701</v>
      </c>
      <c r="F345" s="97"/>
      <c r="G345" s="470"/>
    </row>
    <row r="346" spans="1:8" ht="19.5" thickBot="1">
      <c r="A346" s="100" t="s">
        <v>396</v>
      </c>
      <c r="B346" s="136"/>
      <c r="C346" s="137"/>
      <c r="D346" s="163">
        <f>SUM(D342:D345)</f>
        <v>2758</v>
      </c>
      <c r="E346" s="108"/>
      <c r="F346" s="107"/>
      <c r="G346" s="467"/>
    </row>
    <row r="347" spans="1:8" ht="19.5" thickBot="1">
      <c r="A347" s="82"/>
      <c r="B347" s="79"/>
      <c r="C347" s="80"/>
      <c r="D347" s="81"/>
      <c r="E347" s="80"/>
      <c r="F347" s="82"/>
    </row>
    <row r="348" spans="1:8" ht="19.5" thickBot="1">
      <c r="A348" s="83" t="s">
        <v>367</v>
      </c>
      <c r="B348" s="84" t="s">
        <v>285</v>
      </c>
      <c r="C348" s="85" t="s">
        <v>286</v>
      </c>
      <c r="D348" s="86" t="s">
        <v>287</v>
      </c>
      <c r="E348" s="244" t="s">
        <v>288</v>
      </c>
      <c r="F348" s="147" t="s">
        <v>299</v>
      </c>
      <c r="G348" s="463" t="s">
        <v>289</v>
      </c>
    </row>
    <row r="349" spans="1:8">
      <c r="A349" s="280" t="s">
        <v>495</v>
      </c>
      <c r="B349" s="90">
        <v>24</v>
      </c>
      <c r="C349" s="89" t="s">
        <v>702</v>
      </c>
      <c r="D349" s="125">
        <v>11000</v>
      </c>
      <c r="E349" s="89" t="s">
        <v>703</v>
      </c>
      <c r="F349" s="89" t="s">
        <v>704</v>
      </c>
      <c r="G349" s="471">
        <v>24</v>
      </c>
      <c r="H349" s="539"/>
    </row>
    <row r="350" spans="1:8">
      <c r="A350" s="281"/>
      <c r="B350" s="94">
        <v>27</v>
      </c>
      <c r="C350" s="93" t="s">
        <v>702</v>
      </c>
      <c r="D350" s="156">
        <v>99000</v>
      </c>
      <c r="E350" s="93" t="s">
        <v>703</v>
      </c>
      <c r="F350" s="93" t="s">
        <v>705</v>
      </c>
      <c r="G350" s="502">
        <v>24</v>
      </c>
      <c r="H350" s="539"/>
    </row>
    <row r="351" spans="1:8" ht="19.5" thickBot="1">
      <c r="A351" s="282"/>
      <c r="B351" s="98">
        <v>28</v>
      </c>
      <c r="C351" s="97" t="s">
        <v>702</v>
      </c>
      <c r="D351" s="159">
        <v>5500</v>
      </c>
      <c r="E351" s="97" t="s">
        <v>703</v>
      </c>
      <c r="F351" s="97" t="s">
        <v>706</v>
      </c>
      <c r="G351" s="472">
        <v>24</v>
      </c>
      <c r="H351" s="539"/>
    </row>
    <row r="352" spans="1:8" ht="19.5" thickBot="1">
      <c r="A352" s="110" t="s">
        <v>345</v>
      </c>
      <c r="B352" s="101"/>
      <c r="C352" s="102"/>
      <c r="D352" s="173">
        <f>SUM(D349:D351)</f>
        <v>115500</v>
      </c>
      <c r="E352" s="428"/>
      <c r="F352" s="172"/>
      <c r="G352" s="468"/>
    </row>
    <row r="353" spans="1:7" ht="19.5" thickBot="1">
      <c r="A353" s="82"/>
      <c r="B353" s="79"/>
      <c r="C353" s="80"/>
      <c r="D353" s="81"/>
      <c r="E353" s="80"/>
      <c r="F353" s="82"/>
    </row>
    <row r="354" spans="1:7" ht="20.25" thickBot="1">
      <c r="A354" s="119" t="s">
        <v>306</v>
      </c>
      <c r="B354" s="120"/>
      <c r="C354" s="121"/>
      <c r="D354" s="122">
        <f>SUM(D346,D335,D352,D314,D339)</f>
        <v>691672</v>
      </c>
      <c r="E354" s="123"/>
      <c r="F354" s="124"/>
    </row>
    <row r="355" spans="1:7">
      <c r="A355" s="82"/>
      <c r="B355" s="79"/>
      <c r="C355" s="80"/>
      <c r="D355" s="81"/>
      <c r="E355" s="80"/>
      <c r="F355" s="82"/>
    </row>
    <row r="356" spans="1:7" ht="24">
      <c r="A356" s="78" t="s">
        <v>707</v>
      </c>
      <c r="B356" s="79"/>
      <c r="C356" s="80"/>
      <c r="D356" s="81"/>
      <c r="E356" s="80"/>
      <c r="F356" s="82"/>
    </row>
    <row r="357" spans="1:7" ht="20.25" thickBot="1">
      <c r="A357" s="116" t="s">
        <v>708</v>
      </c>
      <c r="B357" s="79"/>
      <c r="C357" s="80"/>
      <c r="D357" s="81"/>
      <c r="E357" s="80"/>
      <c r="F357" s="82"/>
    </row>
    <row r="358" spans="1:7" ht="19.5" thickBot="1">
      <c r="A358" s="195" t="s">
        <v>284</v>
      </c>
      <c r="B358" s="196" t="s">
        <v>285</v>
      </c>
      <c r="C358" s="85" t="s">
        <v>286</v>
      </c>
      <c r="D358" s="86" t="s">
        <v>287</v>
      </c>
      <c r="E358" s="147" t="s">
        <v>288</v>
      </c>
      <c r="F358" s="147" t="s">
        <v>114</v>
      </c>
      <c r="G358" s="463" t="s">
        <v>308</v>
      </c>
    </row>
    <row r="359" spans="1:7" ht="37.5">
      <c r="A359" s="77" t="s">
        <v>709</v>
      </c>
      <c r="B359" s="88">
        <v>1</v>
      </c>
      <c r="C359" s="89" t="s">
        <v>710</v>
      </c>
      <c r="D359" s="296">
        <v>840</v>
      </c>
      <c r="E359" s="283" t="s">
        <v>711</v>
      </c>
      <c r="F359" s="283" t="s">
        <v>712</v>
      </c>
      <c r="G359" s="482">
        <v>1</v>
      </c>
    </row>
    <row r="360" spans="1:7" ht="38.25" thickBot="1">
      <c r="A360" s="160"/>
      <c r="B360" s="185">
        <v>8</v>
      </c>
      <c r="C360" s="161" t="s">
        <v>710</v>
      </c>
      <c r="D360" s="285">
        <v>10400</v>
      </c>
      <c r="E360" s="284" t="s">
        <v>711</v>
      </c>
      <c r="F360" s="284" t="s">
        <v>713</v>
      </c>
      <c r="G360" s="492">
        <v>1</v>
      </c>
    </row>
    <row r="361" spans="1:7" ht="19.5" thickBot="1">
      <c r="A361" s="131" t="s">
        <v>714</v>
      </c>
      <c r="B361" s="132"/>
      <c r="C361" s="133"/>
      <c r="D361" s="134">
        <f>SUM(D359:D360)</f>
        <v>11240</v>
      </c>
      <c r="E361" s="232"/>
      <c r="F361" s="133"/>
      <c r="G361" s="485"/>
    </row>
    <row r="362" spans="1:7" ht="19.5" thickBot="1">
      <c r="A362" s="82"/>
      <c r="B362" s="79"/>
      <c r="C362" s="80"/>
      <c r="D362" s="81"/>
      <c r="E362" s="80"/>
      <c r="F362" s="82"/>
    </row>
    <row r="363" spans="1:7" ht="19.5" thickBot="1">
      <c r="A363" s="195" t="s">
        <v>284</v>
      </c>
      <c r="B363" s="196" t="s">
        <v>285</v>
      </c>
      <c r="C363" s="85" t="s">
        <v>286</v>
      </c>
      <c r="D363" s="86" t="s">
        <v>287</v>
      </c>
      <c r="E363" s="147" t="s">
        <v>288</v>
      </c>
      <c r="F363" s="147" t="s">
        <v>114</v>
      </c>
      <c r="G363" s="463" t="s">
        <v>308</v>
      </c>
    </row>
    <row r="364" spans="1:7">
      <c r="A364" s="77" t="s">
        <v>45</v>
      </c>
      <c r="B364" s="88">
        <v>2</v>
      </c>
      <c r="C364" s="89" t="s">
        <v>715</v>
      </c>
      <c r="D364" s="245">
        <v>800000</v>
      </c>
      <c r="E364" s="89" t="s">
        <v>716</v>
      </c>
      <c r="F364" s="89"/>
      <c r="G364" s="482"/>
    </row>
    <row r="365" spans="1:7" ht="19.5" thickBot="1">
      <c r="A365" s="127"/>
      <c r="B365" s="128">
        <v>3</v>
      </c>
      <c r="C365" s="169" t="s">
        <v>697</v>
      </c>
      <c r="D365" s="285">
        <v>7000</v>
      </c>
      <c r="E365" s="97" t="s">
        <v>717</v>
      </c>
      <c r="F365" s="97"/>
      <c r="G365" s="491"/>
    </row>
    <row r="366" spans="1:7" ht="19.5" thickBot="1">
      <c r="A366" s="131" t="s">
        <v>718</v>
      </c>
      <c r="B366" s="132"/>
      <c r="C366" s="133"/>
      <c r="D366" s="134">
        <f>SUM(D364:D365)</f>
        <v>807000</v>
      </c>
      <c r="E366" s="232"/>
      <c r="F366" s="133"/>
      <c r="G366" s="485"/>
    </row>
    <row r="367" spans="1:7" ht="19.5" thickBot="1">
      <c r="A367" s="82"/>
      <c r="B367" s="79"/>
      <c r="C367" s="80"/>
      <c r="D367" s="81"/>
      <c r="E367" s="80"/>
      <c r="F367" s="82"/>
    </row>
    <row r="368" spans="1:7" ht="19.5" thickBot="1">
      <c r="A368" s="195" t="s">
        <v>284</v>
      </c>
      <c r="B368" s="196" t="s">
        <v>285</v>
      </c>
      <c r="C368" s="85" t="s">
        <v>286</v>
      </c>
      <c r="D368" s="86" t="s">
        <v>287</v>
      </c>
      <c r="E368" s="85" t="s">
        <v>288</v>
      </c>
      <c r="F368" s="85" t="s">
        <v>114</v>
      </c>
      <c r="G368" s="463" t="s">
        <v>308</v>
      </c>
    </row>
    <row r="369" spans="1:8" ht="19.5" thickBot="1">
      <c r="A369" s="456" t="s">
        <v>346</v>
      </c>
      <c r="B369" s="398">
        <v>4</v>
      </c>
      <c r="C369" s="107" t="s">
        <v>719</v>
      </c>
      <c r="D369" s="542"/>
      <c r="E369" s="107" t="s">
        <v>720</v>
      </c>
      <c r="F369" s="107"/>
      <c r="G369" s="481"/>
    </row>
    <row r="370" spans="1:8" ht="19.5" thickBot="1">
      <c r="A370" s="100" t="s">
        <v>721</v>
      </c>
      <c r="B370" s="140"/>
      <c r="C370" s="141"/>
      <c r="D370" s="142">
        <f>SUM(D369:D369)</f>
        <v>0</v>
      </c>
      <c r="E370" s="423"/>
      <c r="F370" s="133"/>
      <c r="G370" s="486"/>
    </row>
    <row r="371" spans="1:8" ht="19.5" thickBot="1">
      <c r="A371" s="82"/>
      <c r="B371" s="79"/>
      <c r="C371" s="80"/>
      <c r="D371" s="81"/>
      <c r="E371" s="80"/>
      <c r="F371" s="82"/>
    </row>
    <row r="372" spans="1:8" ht="19.5" thickBot="1">
      <c r="A372" s="195" t="s">
        <v>284</v>
      </c>
      <c r="B372" s="196" t="s">
        <v>285</v>
      </c>
      <c r="C372" s="85" t="s">
        <v>286</v>
      </c>
      <c r="D372" s="86" t="s">
        <v>287</v>
      </c>
      <c r="E372" s="147" t="s">
        <v>288</v>
      </c>
      <c r="F372" s="147" t="s">
        <v>114</v>
      </c>
      <c r="G372" s="463" t="s">
        <v>308</v>
      </c>
    </row>
    <row r="373" spans="1:8">
      <c r="A373" s="197" t="s">
        <v>495</v>
      </c>
      <c r="B373" s="198">
        <v>5</v>
      </c>
      <c r="C373" s="199" t="s">
        <v>722</v>
      </c>
      <c r="D373" s="378">
        <v>460</v>
      </c>
      <c r="E373" s="199" t="s">
        <v>723</v>
      </c>
      <c r="F373" s="199"/>
      <c r="G373" s="504">
        <v>5</v>
      </c>
    </row>
    <row r="374" spans="1:8" ht="56.25">
      <c r="A374" s="155"/>
      <c r="B374" s="92">
        <v>6</v>
      </c>
      <c r="C374" s="93" t="s">
        <v>724</v>
      </c>
      <c r="D374" s="569">
        <v>10690</v>
      </c>
      <c r="E374" s="126" t="s">
        <v>725</v>
      </c>
      <c r="F374" s="126" t="s">
        <v>726</v>
      </c>
      <c r="G374" s="505">
        <v>6</v>
      </c>
    </row>
    <row r="375" spans="1:8">
      <c r="A375" s="527"/>
      <c r="B375" s="300">
        <v>7</v>
      </c>
      <c r="C375" s="161" t="s">
        <v>727</v>
      </c>
      <c r="D375" s="528"/>
      <c r="E375" s="169" t="s">
        <v>728</v>
      </c>
      <c r="F375" s="169"/>
      <c r="G375" s="492"/>
    </row>
    <row r="376" spans="1:8" ht="19.5" thickBot="1">
      <c r="A376" s="529"/>
      <c r="B376" s="96">
        <v>9</v>
      </c>
      <c r="C376" s="97" t="s">
        <v>729</v>
      </c>
      <c r="D376" s="243">
        <v>200</v>
      </c>
      <c r="E376" s="97" t="s">
        <v>730</v>
      </c>
      <c r="F376" s="97" t="s">
        <v>474</v>
      </c>
      <c r="G376" s="470">
        <v>4</v>
      </c>
      <c r="H376" s="539"/>
    </row>
    <row r="377" spans="1:8" ht="19.5" thickBot="1">
      <c r="A377" s="100" t="s">
        <v>345</v>
      </c>
      <c r="B377" s="140"/>
      <c r="C377" s="141"/>
      <c r="D377" s="142">
        <f>SUM(D373:D376)</f>
        <v>11350</v>
      </c>
      <c r="E377" s="423"/>
      <c r="F377" s="133"/>
      <c r="G377" s="486"/>
    </row>
    <row r="378" spans="1:8" ht="19.5" thickBot="1">
      <c r="A378" s="82"/>
      <c r="B378" s="79"/>
      <c r="C378" s="80"/>
      <c r="D378" s="81"/>
      <c r="E378" s="80"/>
      <c r="F378" s="82"/>
    </row>
    <row r="379" spans="1:8" ht="19.5" thickBot="1">
      <c r="A379" s="195" t="s">
        <v>284</v>
      </c>
      <c r="B379" s="196" t="s">
        <v>285</v>
      </c>
      <c r="C379" s="85" t="s">
        <v>286</v>
      </c>
      <c r="D379" s="86" t="s">
        <v>287</v>
      </c>
      <c r="E379" s="85" t="s">
        <v>288</v>
      </c>
      <c r="F379" s="85" t="s">
        <v>114</v>
      </c>
      <c r="G379" s="463" t="s">
        <v>308</v>
      </c>
    </row>
    <row r="380" spans="1:8" ht="19.5" thickBot="1">
      <c r="A380" s="456" t="s">
        <v>49</v>
      </c>
      <c r="B380" s="231">
        <v>10</v>
      </c>
      <c r="C380" s="107" t="s">
        <v>727</v>
      </c>
      <c r="D380" s="542"/>
      <c r="E380" s="107" t="s">
        <v>728</v>
      </c>
      <c r="F380" s="107"/>
      <c r="G380" s="481">
        <v>7</v>
      </c>
    </row>
    <row r="381" spans="1:8" ht="19.5" thickBot="1">
      <c r="A381" s="100" t="s">
        <v>498</v>
      </c>
      <c r="B381" s="140"/>
      <c r="C381" s="141"/>
      <c r="D381" s="142">
        <f>SUM(D380:D380)</f>
        <v>0</v>
      </c>
      <c r="E381" s="423"/>
      <c r="F381" s="133"/>
      <c r="G381" s="486"/>
    </row>
    <row r="382" spans="1:8" ht="19.5" thickBot="1">
      <c r="A382" s="82"/>
      <c r="B382" s="79"/>
      <c r="C382" s="80"/>
      <c r="D382" s="81"/>
      <c r="E382" s="80"/>
      <c r="F382" s="82"/>
    </row>
    <row r="383" spans="1:8" ht="19.5" thickBot="1">
      <c r="A383" s="131" t="s">
        <v>306</v>
      </c>
      <c r="B383" s="201"/>
      <c r="C383" s="202"/>
      <c r="D383" s="203">
        <f>SUM(D377,D361,D366,D381)</f>
        <v>829590</v>
      </c>
      <c r="E383" s="183"/>
      <c r="F383" s="82"/>
    </row>
    <row r="384" spans="1:8">
      <c r="A384" s="104"/>
      <c r="B384" s="174"/>
      <c r="C384" s="175"/>
      <c r="D384" s="176"/>
      <c r="E384" s="175"/>
      <c r="F384" s="82"/>
    </row>
    <row r="385" spans="1:8" ht="20.25" thickBot="1">
      <c r="A385" s="116" t="s">
        <v>731</v>
      </c>
      <c r="B385" s="174"/>
      <c r="C385" s="175"/>
      <c r="D385" s="176"/>
      <c r="E385" s="175"/>
      <c r="F385" s="82"/>
    </row>
    <row r="386" spans="1:8" ht="19.5" thickBot="1">
      <c r="A386" s="195" t="s">
        <v>284</v>
      </c>
      <c r="B386" s="196" t="s">
        <v>285</v>
      </c>
      <c r="C386" s="85" t="s">
        <v>286</v>
      </c>
      <c r="D386" s="86" t="s">
        <v>287</v>
      </c>
      <c r="E386" s="147" t="s">
        <v>288</v>
      </c>
      <c r="F386" s="85" t="s">
        <v>114</v>
      </c>
      <c r="G386" s="463" t="s">
        <v>308</v>
      </c>
    </row>
    <row r="387" spans="1:8">
      <c r="A387" s="77" t="s">
        <v>95</v>
      </c>
      <c r="B387" s="231">
        <v>1</v>
      </c>
      <c r="C387" s="167" t="s">
        <v>732</v>
      </c>
      <c r="D387" s="298"/>
      <c r="E387" s="167" t="s">
        <v>733</v>
      </c>
      <c r="F387" s="89"/>
      <c r="G387" s="482"/>
    </row>
    <row r="388" spans="1:8">
      <c r="A388" s="91"/>
      <c r="B388" s="300">
        <v>2</v>
      </c>
      <c r="C388" s="93" t="s">
        <v>734</v>
      </c>
      <c r="D388" s="299"/>
      <c r="E388" s="93" t="s">
        <v>735</v>
      </c>
      <c r="F388" s="93"/>
      <c r="G388" s="483"/>
    </row>
    <row r="389" spans="1:8">
      <c r="A389" s="91"/>
      <c r="B389" s="300">
        <v>3</v>
      </c>
      <c r="C389" s="93" t="s">
        <v>736</v>
      </c>
      <c r="D389" s="299"/>
      <c r="E389" s="93" t="s">
        <v>737</v>
      </c>
      <c r="F389" s="93"/>
      <c r="G389" s="483"/>
    </row>
    <row r="390" spans="1:8">
      <c r="A390" s="91"/>
      <c r="B390" s="300">
        <v>4</v>
      </c>
      <c r="C390" s="93" t="s">
        <v>738</v>
      </c>
      <c r="D390" s="299"/>
      <c r="E390" s="93" t="s">
        <v>737</v>
      </c>
      <c r="F390" s="93"/>
      <c r="G390" s="483"/>
    </row>
    <row r="391" spans="1:8">
      <c r="A391" s="91"/>
      <c r="B391" s="300">
        <v>5</v>
      </c>
      <c r="C391" s="93" t="s">
        <v>739</v>
      </c>
      <c r="D391" s="299"/>
      <c r="E391" s="93" t="s">
        <v>740</v>
      </c>
      <c r="F391" s="93"/>
      <c r="G391" s="483"/>
    </row>
    <row r="392" spans="1:8">
      <c r="A392" s="91"/>
      <c r="B392" s="300">
        <v>6</v>
      </c>
      <c r="C392" s="93" t="s">
        <v>741</v>
      </c>
      <c r="D392" s="299"/>
      <c r="E392" s="93" t="s">
        <v>742</v>
      </c>
      <c r="F392" s="93"/>
      <c r="G392" s="483"/>
    </row>
    <row r="393" spans="1:8">
      <c r="A393" s="91"/>
      <c r="B393" s="300">
        <v>7</v>
      </c>
      <c r="C393" s="93" t="s">
        <v>743</v>
      </c>
      <c r="D393" s="299"/>
      <c r="E393" s="93" t="s">
        <v>744</v>
      </c>
      <c r="F393" s="93"/>
      <c r="G393" s="483"/>
    </row>
    <row r="394" spans="1:8">
      <c r="A394" s="91"/>
      <c r="B394" s="395">
        <v>8</v>
      </c>
      <c r="C394" s="205" t="s">
        <v>738</v>
      </c>
      <c r="D394" s="299"/>
      <c r="E394" s="205" t="s">
        <v>745</v>
      </c>
      <c r="F394" s="93"/>
      <c r="G394" s="506"/>
    </row>
    <row r="395" spans="1:8">
      <c r="A395" s="91"/>
      <c r="B395" s="300">
        <v>9</v>
      </c>
      <c r="C395" s="93" t="s">
        <v>741</v>
      </c>
      <c r="D395" s="299"/>
      <c r="E395" s="93" t="s">
        <v>746</v>
      </c>
      <c r="F395" s="93"/>
      <c r="G395" s="483"/>
    </row>
    <row r="396" spans="1:8">
      <c r="A396" s="91"/>
      <c r="B396" s="92">
        <v>10</v>
      </c>
      <c r="C396" s="93" t="s">
        <v>747</v>
      </c>
      <c r="D396" s="200">
        <v>12000</v>
      </c>
      <c r="E396" s="93" t="s">
        <v>748</v>
      </c>
      <c r="F396" s="93" t="s">
        <v>749</v>
      </c>
      <c r="G396" s="466"/>
      <c r="H396" s="539"/>
    </row>
    <row r="397" spans="1:8">
      <c r="A397" s="91"/>
      <c r="B397" s="204">
        <v>11</v>
      </c>
      <c r="C397" s="93" t="s">
        <v>750</v>
      </c>
      <c r="D397" s="200">
        <v>6000</v>
      </c>
      <c r="E397" s="93" t="s">
        <v>748</v>
      </c>
      <c r="F397" s="93" t="s">
        <v>751</v>
      </c>
      <c r="G397" s="483"/>
      <c r="H397" s="539"/>
    </row>
    <row r="398" spans="1:8" ht="19.5" thickBot="1">
      <c r="A398" s="127"/>
      <c r="B398" s="128">
        <v>12</v>
      </c>
      <c r="C398" s="169" t="s">
        <v>752</v>
      </c>
      <c r="D398" s="216">
        <v>8000</v>
      </c>
      <c r="E398" s="97" t="s">
        <v>748</v>
      </c>
      <c r="F398" s="97" t="s">
        <v>753</v>
      </c>
      <c r="G398" s="470"/>
      <c r="H398" s="539"/>
    </row>
    <row r="399" spans="1:8" ht="19.5" thickBot="1">
      <c r="A399" s="131" t="s">
        <v>329</v>
      </c>
      <c r="B399" s="106"/>
      <c r="C399" s="107"/>
      <c r="D399" s="207">
        <f>SUM(D387:D398)</f>
        <v>26000</v>
      </c>
      <c r="E399" s="422"/>
      <c r="F399" s="107"/>
      <c r="G399" s="481"/>
    </row>
    <row r="400" spans="1:8" ht="19.5" thickBot="1">
      <c r="A400" s="150"/>
      <c r="B400" s="208"/>
      <c r="C400" s="209"/>
      <c r="D400" s="210"/>
      <c r="E400" s="209"/>
      <c r="F400" s="149"/>
    </row>
    <row r="401" spans="1:9" ht="19.5" thickBot="1">
      <c r="A401" s="195" t="s">
        <v>284</v>
      </c>
      <c r="B401" s="196" t="s">
        <v>285</v>
      </c>
      <c r="C401" s="85" t="s">
        <v>286</v>
      </c>
      <c r="D401" s="86" t="s">
        <v>287</v>
      </c>
      <c r="E401" s="147" t="s">
        <v>288</v>
      </c>
      <c r="F401" s="147" t="s">
        <v>114</v>
      </c>
      <c r="G401" s="463" t="s">
        <v>308</v>
      </c>
    </row>
    <row r="402" spans="1:9" ht="57.6" customHeight="1" thickBot="1">
      <c r="A402" s="117" t="s">
        <v>369</v>
      </c>
      <c r="B402" s="106">
        <v>13</v>
      </c>
      <c r="C402" s="107" t="s">
        <v>754</v>
      </c>
      <c r="D402" s="538">
        <v>1738</v>
      </c>
      <c r="E402" s="286" t="s">
        <v>755</v>
      </c>
      <c r="F402" s="286"/>
      <c r="G402" s="507"/>
    </row>
    <row r="403" spans="1:9" ht="19.5" thickBot="1">
      <c r="A403" s="100" t="s">
        <v>554</v>
      </c>
      <c r="B403" s="140"/>
      <c r="C403" s="141"/>
      <c r="D403" s="138">
        <f>SUM(D402)</f>
        <v>1738</v>
      </c>
      <c r="E403" s="423"/>
      <c r="F403" s="133"/>
      <c r="G403" s="486"/>
    </row>
    <row r="404" spans="1:9" ht="19.5" thickBot="1">
      <c r="A404" s="149"/>
      <c r="B404" s="151"/>
      <c r="C404" s="152"/>
      <c r="D404" s="153"/>
      <c r="E404" s="152"/>
      <c r="F404" s="149"/>
    </row>
    <row r="405" spans="1:9" ht="19.5" thickBot="1">
      <c r="A405" s="195" t="s">
        <v>284</v>
      </c>
      <c r="B405" s="196" t="s">
        <v>285</v>
      </c>
      <c r="C405" s="85" t="s">
        <v>286</v>
      </c>
      <c r="D405" s="86" t="s">
        <v>287</v>
      </c>
      <c r="E405" s="147" t="s">
        <v>288</v>
      </c>
      <c r="F405" s="147" t="s">
        <v>114</v>
      </c>
      <c r="G405" s="463" t="s">
        <v>308</v>
      </c>
    </row>
    <row r="406" spans="1:9" ht="37.5">
      <c r="A406" s="77" t="s">
        <v>756</v>
      </c>
      <c r="B406" s="191">
        <v>14</v>
      </c>
      <c r="C406" s="192" t="s">
        <v>757</v>
      </c>
      <c r="D406" s="292">
        <v>25460</v>
      </c>
      <c r="E406" s="192" t="s">
        <v>758</v>
      </c>
      <c r="F406" s="375"/>
      <c r="G406" s="503"/>
    </row>
    <row r="407" spans="1:9" ht="38.25" thickBot="1">
      <c r="A407" s="118"/>
      <c r="B407" s="211">
        <v>15</v>
      </c>
      <c r="C407" s="212" t="s">
        <v>759</v>
      </c>
      <c r="D407" s="570">
        <v>40230</v>
      </c>
      <c r="E407" s="194" t="s">
        <v>760</v>
      </c>
      <c r="F407" s="194" t="s">
        <v>761</v>
      </c>
      <c r="G407" s="497"/>
      <c r="H407" s="540"/>
    </row>
    <row r="408" spans="1:9" ht="19.5" thickBot="1">
      <c r="A408" s="100" t="s">
        <v>762</v>
      </c>
      <c r="B408" s="140"/>
      <c r="C408" s="141"/>
      <c r="D408" s="142">
        <f>SUM(D406:D407)</f>
        <v>65690</v>
      </c>
      <c r="E408" s="423"/>
      <c r="F408" s="133"/>
      <c r="G408" s="486"/>
    </row>
    <row r="409" spans="1:9" ht="19.5" thickBot="1">
      <c r="A409" s="14"/>
      <c r="B409" s="182"/>
      <c r="C409" s="183"/>
      <c r="D409" s="184"/>
      <c r="E409" s="183"/>
      <c r="F409" s="82"/>
    </row>
    <row r="410" spans="1:9" ht="19.5" thickBot="1">
      <c r="A410" s="195" t="s">
        <v>284</v>
      </c>
      <c r="B410" s="196" t="s">
        <v>285</v>
      </c>
      <c r="C410" s="85" t="s">
        <v>286</v>
      </c>
      <c r="D410" s="86" t="s">
        <v>287</v>
      </c>
      <c r="E410" s="147" t="s">
        <v>288</v>
      </c>
      <c r="F410" s="147" t="s">
        <v>114</v>
      </c>
      <c r="G410" s="463" t="s">
        <v>308</v>
      </c>
    </row>
    <row r="411" spans="1:9" ht="75">
      <c r="A411" s="165" t="s">
        <v>763</v>
      </c>
      <c r="B411" s="534">
        <v>16</v>
      </c>
      <c r="C411" s="237" t="s">
        <v>764</v>
      </c>
      <c r="D411" s="533"/>
      <c r="E411" s="237" t="s">
        <v>765</v>
      </c>
      <c r="F411" s="237" t="s">
        <v>766</v>
      </c>
      <c r="G411" s="509">
        <v>16</v>
      </c>
    </row>
    <row r="412" spans="1:9" ht="37.5">
      <c r="A412" s="522"/>
      <c r="B412" s="92">
        <v>18</v>
      </c>
      <c r="C412" s="93" t="s">
        <v>732</v>
      </c>
      <c r="D412" s="571">
        <v>13284</v>
      </c>
      <c r="E412" s="93" t="s">
        <v>733</v>
      </c>
      <c r="F412" s="93" t="s">
        <v>767</v>
      </c>
      <c r="G412" s="483">
        <v>1</v>
      </c>
      <c r="H412" s="539"/>
      <c r="I412" s="144"/>
    </row>
    <row r="413" spans="1:9">
      <c r="A413" s="522"/>
      <c r="B413" s="92">
        <v>19</v>
      </c>
      <c r="C413" s="93" t="s">
        <v>732</v>
      </c>
      <c r="D413" s="572">
        <v>11880</v>
      </c>
      <c r="E413" s="93" t="s">
        <v>768</v>
      </c>
      <c r="F413" s="189" t="s">
        <v>474</v>
      </c>
      <c r="G413" s="466">
        <v>1</v>
      </c>
      <c r="H413" s="539"/>
    </row>
    <row r="414" spans="1:9">
      <c r="A414" s="522"/>
      <c r="B414" s="92">
        <v>20</v>
      </c>
      <c r="C414" s="93" t="s">
        <v>769</v>
      </c>
      <c r="D414" s="571">
        <v>9364</v>
      </c>
      <c r="E414" s="93" t="s">
        <v>735</v>
      </c>
      <c r="F414" s="189" t="s">
        <v>474</v>
      </c>
      <c r="G414" s="483">
        <v>2</v>
      </c>
      <c r="H414" s="539"/>
    </row>
    <row r="415" spans="1:9">
      <c r="A415" s="522"/>
      <c r="B415" s="92">
        <v>21</v>
      </c>
      <c r="C415" s="93" t="s">
        <v>770</v>
      </c>
      <c r="D415" s="571">
        <v>8890</v>
      </c>
      <c r="E415" s="93" t="s">
        <v>771</v>
      </c>
      <c r="F415" s="189" t="s">
        <v>474</v>
      </c>
      <c r="G415" s="483">
        <v>2</v>
      </c>
      <c r="H415" s="539"/>
    </row>
    <row r="416" spans="1:9">
      <c r="A416" s="522"/>
      <c r="B416" s="92">
        <v>22</v>
      </c>
      <c r="C416" s="93" t="s">
        <v>736</v>
      </c>
      <c r="D416" s="571">
        <v>2150</v>
      </c>
      <c r="E416" s="93" t="s">
        <v>737</v>
      </c>
      <c r="F416" s="189" t="s">
        <v>474</v>
      </c>
      <c r="G416" s="483">
        <v>3</v>
      </c>
      <c r="H416" s="539"/>
    </row>
    <row r="417" spans="1:8">
      <c r="A417" s="522"/>
      <c r="B417" s="92">
        <v>23</v>
      </c>
      <c r="C417" s="93" t="s">
        <v>736</v>
      </c>
      <c r="D417" s="571">
        <v>2600</v>
      </c>
      <c r="E417" s="93" t="s">
        <v>737</v>
      </c>
      <c r="F417" s="189" t="s">
        <v>474</v>
      </c>
      <c r="G417" s="483">
        <v>3</v>
      </c>
      <c r="H417" s="539"/>
    </row>
    <row r="418" spans="1:8">
      <c r="A418" s="522"/>
      <c r="B418" s="92">
        <v>24</v>
      </c>
      <c r="C418" s="93" t="s">
        <v>736</v>
      </c>
      <c r="D418" s="571">
        <v>3200</v>
      </c>
      <c r="E418" s="93" t="s">
        <v>737</v>
      </c>
      <c r="F418" s="189" t="s">
        <v>474</v>
      </c>
      <c r="G418" s="483">
        <v>3</v>
      </c>
      <c r="H418" s="539"/>
    </row>
    <row r="419" spans="1:8" ht="37.5">
      <c r="A419" s="522"/>
      <c r="B419" s="92">
        <v>25</v>
      </c>
      <c r="C419" s="93" t="s">
        <v>738</v>
      </c>
      <c r="D419" s="571">
        <v>22200</v>
      </c>
      <c r="E419" s="93" t="s">
        <v>737</v>
      </c>
      <c r="F419" s="93" t="s">
        <v>772</v>
      </c>
      <c r="G419" s="483">
        <v>4</v>
      </c>
      <c r="H419" s="539"/>
    </row>
    <row r="420" spans="1:8">
      <c r="A420" s="522"/>
      <c r="B420" s="92">
        <v>26</v>
      </c>
      <c r="C420" s="93" t="s">
        <v>739</v>
      </c>
      <c r="D420" s="571">
        <v>12100</v>
      </c>
      <c r="E420" s="93" t="s">
        <v>740</v>
      </c>
      <c r="F420" s="93" t="s">
        <v>474</v>
      </c>
      <c r="G420" s="483">
        <v>5</v>
      </c>
      <c r="H420" s="539"/>
    </row>
    <row r="421" spans="1:8">
      <c r="A421" s="522"/>
      <c r="B421" s="92">
        <v>27</v>
      </c>
      <c r="C421" s="93" t="s">
        <v>741</v>
      </c>
      <c r="D421" s="571">
        <v>2000</v>
      </c>
      <c r="E421" s="93" t="s">
        <v>742</v>
      </c>
      <c r="F421" s="93" t="s">
        <v>353</v>
      </c>
      <c r="G421" s="483">
        <v>6</v>
      </c>
      <c r="H421" s="539"/>
    </row>
    <row r="422" spans="1:8">
      <c r="A422" s="522"/>
      <c r="B422" s="92">
        <v>28</v>
      </c>
      <c r="C422" s="93" t="s">
        <v>773</v>
      </c>
      <c r="D422" s="571">
        <v>19644</v>
      </c>
      <c r="E422" s="93" t="s">
        <v>744</v>
      </c>
      <c r="F422" s="93" t="s">
        <v>774</v>
      </c>
      <c r="G422" s="483">
        <v>7</v>
      </c>
      <c r="H422" s="539"/>
    </row>
    <row r="423" spans="1:8" ht="37.5">
      <c r="A423" s="522"/>
      <c r="B423" s="92">
        <v>29</v>
      </c>
      <c r="C423" s="205" t="s">
        <v>738</v>
      </c>
      <c r="D423" s="571">
        <v>7400</v>
      </c>
      <c r="E423" s="205" t="s">
        <v>745</v>
      </c>
      <c r="F423" s="93" t="s">
        <v>775</v>
      </c>
      <c r="G423" s="506">
        <v>8</v>
      </c>
      <c r="H423" s="539"/>
    </row>
    <row r="424" spans="1:8" ht="19.5" thickBot="1">
      <c r="A424" s="118"/>
      <c r="B424" s="92">
        <v>30</v>
      </c>
      <c r="C424" s="169" t="s">
        <v>741</v>
      </c>
      <c r="D424" s="523">
        <v>12000</v>
      </c>
      <c r="E424" s="169" t="s">
        <v>746</v>
      </c>
      <c r="F424" s="169" t="s">
        <v>776</v>
      </c>
      <c r="G424" s="491">
        <v>9</v>
      </c>
      <c r="H424" s="539"/>
    </row>
    <row r="425" spans="1:8" ht="19.5" thickBot="1">
      <c r="A425" s="100" t="s">
        <v>718</v>
      </c>
      <c r="B425" s="132"/>
      <c r="C425" s="133"/>
      <c r="D425" s="134">
        <f>SUM(D411:D424)</f>
        <v>126712</v>
      </c>
      <c r="E425" s="232"/>
      <c r="F425" s="133"/>
      <c r="G425" s="485"/>
    </row>
    <row r="426" spans="1:8" ht="19.5" thickBot="1">
      <c r="A426" s="14"/>
      <c r="B426" s="182"/>
      <c r="C426" s="183"/>
      <c r="D426" s="184"/>
      <c r="E426" s="183"/>
      <c r="F426" s="82"/>
    </row>
    <row r="427" spans="1:8" ht="19.5" thickBot="1">
      <c r="A427" s="195" t="s">
        <v>284</v>
      </c>
      <c r="B427" s="196" t="s">
        <v>285</v>
      </c>
      <c r="C427" s="85" t="s">
        <v>286</v>
      </c>
      <c r="D427" s="86" t="s">
        <v>287</v>
      </c>
      <c r="E427" s="147" t="s">
        <v>288</v>
      </c>
      <c r="F427" s="147" t="s">
        <v>114</v>
      </c>
      <c r="G427" s="463" t="s">
        <v>308</v>
      </c>
    </row>
    <row r="428" spans="1:8" ht="132" thickBot="1">
      <c r="A428" s="117" t="s">
        <v>50</v>
      </c>
      <c r="B428" s="106">
        <v>17</v>
      </c>
      <c r="C428" s="107" t="s">
        <v>777</v>
      </c>
      <c r="D428" s="538">
        <v>825</v>
      </c>
      <c r="E428" s="107" t="s">
        <v>778</v>
      </c>
      <c r="F428" s="107" t="s">
        <v>779</v>
      </c>
      <c r="G428" s="481"/>
      <c r="H428" s="539"/>
    </row>
    <row r="429" spans="1:8" ht="19.5" thickBot="1">
      <c r="A429" s="100" t="s">
        <v>345</v>
      </c>
      <c r="B429" s="140"/>
      <c r="C429" s="141"/>
      <c r="D429" s="142">
        <f>SUM(D428)</f>
        <v>825</v>
      </c>
      <c r="E429" s="423"/>
      <c r="F429" s="133"/>
      <c r="G429" s="486"/>
    </row>
    <row r="430" spans="1:8" ht="19.5" thickBot="1">
      <c r="A430" s="104"/>
      <c r="B430" s="174"/>
      <c r="C430" s="175"/>
      <c r="D430" s="176"/>
      <c r="E430" s="175"/>
      <c r="F430" s="82"/>
    </row>
    <row r="431" spans="1:8" ht="19.5" thickBot="1">
      <c r="A431" s="131" t="s">
        <v>306</v>
      </c>
      <c r="B431" s="201"/>
      <c r="C431" s="202"/>
      <c r="D431" s="203">
        <f>SUM(D399,D403,D429,D408,D425)</f>
        <v>220965</v>
      </c>
      <c r="E431" s="183"/>
      <c r="F431" s="82"/>
    </row>
    <row r="432" spans="1:8">
      <c r="A432" s="104"/>
      <c r="B432" s="174"/>
      <c r="C432" s="175"/>
      <c r="D432" s="176"/>
      <c r="E432" s="175"/>
      <c r="F432" s="82"/>
    </row>
    <row r="433" spans="1:7" ht="20.25" thickBot="1">
      <c r="A433" s="116" t="s">
        <v>780</v>
      </c>
      <c r="B433" s="174"/>
      <c r="C433" s="175"/>
      <c r="D433" s="176"/>
      <c r="E433" s="175"/>
      <c r="F433" s="82"/>
    </row>
    <row r="434" spans="1:7" ht="19.5" thickBot="1">
      <c r="A434" s="213" t="s">
        <v>284</v>
      </c>
      <c r="B434" s="214" t="s">
        <v>285</v>
      </c>
      <c r="C434" s="147" t="s">
        <v>286</v>
      </c>
      <c r="D434" s="148" t="s">
        <v>287</v>
      </c>
      <c r="E434" s="147" t="s">
        <v>288</v>
      </c>
      <c r="F434" s="147" t="s">
        <v>299</v>
      </c>
      <c r="G434" s="476" t="s">
        <v>308</v>
      </c>
    </row>
    <row r="435" spans="1:7" ht="19.5" thickBot="1">
      <c r="A435" s="104"/>
      <c r="B435" s="174"/>
      <c r="C435" s="175"/>
      <c r="D435" s="176"/>
      <c r="E435" s="175"/>
      <c r="F435" s="82"/>
    </row>
    <row r="436" spans="1:7" ht="19.5" thickBot="1">
      <c r="A436" s="131" t="s">
        <v>306</v>
      </c>
      <c r="B436" s="201"/>
      <c r="C436" s="202"/>
      <c r="D436" s="203">
        <f>0</f>
        <v>0</v>
      </c>
      <c r="E436" s="183"/>
      <c r="F436" s="82"/>
    </row>
    <row r="437" spans="1:7">
      <c r="A437" s="82"/>
      <c r="B437" s="79"/>
      <c r="C437" s="80"/>
      <c r="D437" s="81"/>
      <c r="E437" s="80"/>
      <c r="F437" s="82"/>
    </row>
    <row r="438" spans="1:7" ht="20.25" thickBot="1">
      <c r="A438" s="116" t="s">
        <v>781</v>
      </c>
      <c r="B438" s="79"/>
      <c r="C438" s="80"/>
      <c r="D438" s="81"/>
      <c r="E438" s="80"/>
      <c r="F438" s="82"/>
    </row>
    <row r="439" spans="1:7" ht="19.5" thickBot="1">
      <c r="A439" s="195" t="s">
        <v>284</v>
      </c>
      <c r="B439" s="196" t="s">
        <v>285</v>
      </c>
      <c r="C439" s="85" t="s">
        <v>286</v>
      </c>
      <c r="D439" s="86" t="s">
        <v>287</v>
      </c>
      <c r="E439" s="147" t="s">
        <v>288</v>
      </c>
      <c r="F439" s="147" t="s">
        <v>114</v>
      </c>
      <c r="G439" s="463" t="s">
        <v>308</v>
      </c>
    </row>
    <row r="440" spans="1:7">
      <c r="A440" s="215" t="s">
        <v>782</v>
      </c>
      <c r="B440" s="231">
        <v>1</v>
      </c>
      <c r="C440" s="192" t="s">
        <v>783</v>
      </c>
      <c r="D440" s="404"/>
      <c r="E440" s="89" t="s">
        <v>784</v>
      </c>
      <c r="F440" s="167" t="s">
        <v>785</v>
      </c>
      <c r="G440" s="482"/>
    </row>
    <row r="441" spans="1:7">
      <c r="A441" s="91"/>
      <c r="B441" s="300">
        <v>2</v>
      </c>
      <c r="C441" s="93" t="s">
        <v>786</v>
      </c>
      <c r="D441" s="405"/>
      <c r="E441" s="93" t="s">
        <v>787</v>
      </c>
      <c r="F441" s="93" t="s">
        <v>788</v>
      </c>
      <c r="G441" s="483"/>
    </row>
    <row r="442" spans="1:7">
      <c r="A442" s="91"/>
      <c r="B442" s="300">
        <v>3</v>
      </c>
      <c r="C442" s="93" t="s">
        <v>789</v>
      </c>
      <c r="D442" s="405"/>
      <c r="E442" s="93" t="s">
        <v>787</v>
      </c>
      <c r="F442" s="93" t="s">
        <v>790</v>
      </c>
      <c r="G442" s="483"/>
    </row>
    <row r="443" spans="1:7">
      <c r="A443" s="91"/>
      <c r="B443" s="300">
        <v>4</v>
      </c>
      <c r="C443" s="169" t="s">
        <v>791</v>
      </c>
      <c r="D443" s="397"/>
      <c r="E443" s="93" t="s">
        <v>787</v>
      </c>
      <c r="F443" s="93" t="s">
        <v>792</v>
      </c>
      <c r="G443" s="491"/>
    </row>
    <row r="444" spans="1:7">
      <c r="A444" s="127"/>
      <c r="B444" s="392">
        <v>5</v>
      </c>
      <c r="C444" s="169" t="s">
        <v>793</v>
      </c>
      <c r="D444" s="397"/>
      <c r="E444" s="93" t="s">
        <v>787</v>
      </c>
      <c r="F444" s="93" t="s">
        <v>794</v>
      </c>
      <c r="G444" s="491"/>
    </row>
    <row r="445" spans="1:7" ht="19.5" thickBot="1">
      <c r="A445" s="95"/>
      <c r="B445" s="319">
        <v>6</v>
      </c>
      <c r="C445" s="97" t="s">
        <v>795</v>
      </c>
      <c r="D445" s="406"/>
      <c r="E445" s="97" t="s">
        <v>787</v>
      </c>
      <c r="F445" s="97" t="s">
        <v>796</v>
      </c>
      <c r="G445" s="470"/>
    </row>
    <row r="446" spans="1:7" ht="19.5" thickBot="1">
      <c r="A446" s="100" t="s">
        <v>797</v>
      </c>
      <c r="B446" s="136"/>
      <c r="C446" s="137"/>
      <c r="D446" s="217">
        <v>0</v>
      </c>
      <c r="E446" s="426"/>
      <c r="F446" s="107"/>
      <c r="G446" s="467"/>
    </row>
    <row r="447" spans="1:7" ht="19.5" thickBot="1">
      <c r="A447" s="82"/>
      <c r="B447" s="79"/>
      <c r="C447" s="80"/>
      <c r="D447" s="81"/>
      <c r="E447" s="80"/>
      <c r="F447" s="82"/>
    </row>
    <row r="448" spans="1:7" ht="19.5" thickBot="1">
      <c r="A448" s="170" t="s">
        <v>306</v>
      </c>
      <c r="B448" s="218"/>
      <c r="C448" s="219"/>
      <c r="D448" s="221">
        <f>SUM(D446)</f>
        <v>0</v>
      </c>
      <c r="E448" s="175"/>
      <c r="F448" s="82"/>
    </row>
    <row r="449" spans="1:8">
      <c r="A449" s="82"/>
      <c r="B449" s="79"/>
      <c r="C449" s="80"/>
      <c r="D449" s="81"/>
      <c r="E449" s="80"/>
      <c r="F449" s="82"/>
    </row>
    <row r="450" spans="1:8" ht="20.25" thickBot="1">
      <c r="A450" s="116" t="s">
        <v>798</v>
      </c>
      <c r="B450" s="79"/>
      <c r="C450" s="80"/>
      <c r="D450" s="81"/>
      <c r="E450" s="80"/>
      <c r="F450" s="82"/>
    </row>
    <row r="451" spans="1:8" ht="19.5" thickBot="1">
      <c r="A451" s="195" t="s">
        <v>284</v>
      </c>
      <c r="B451" s="196" t="s">
        <v>285</v>
      </c>
      <c r="C451" s="85" t="s">
        <v>286</v>
      </c>
      <c r="D451" s="86" t="s">
        <v>287</v>
      </c>
      <c r="E451" s="147" t="s">
        <v>288</v>
      </c>
      <c r="F451" s="147" t="s">
        <v>299</v>
      </c>
      <c r="G451" s="463" t="s">
        <v>289</v>
      </c>
    </row>
    <row r="452" spans="1:8" ht="37.5">
      <c r="A452" s="77" t="s">
        <v>95</v>
      </c>
      <c r="B452" s="191">
        <v>1</v>
      </c>
      <c r="C452" s="192" t="s">
        <v>799</v>
      </c>
      <c r="D452" s="400">
        <v>10500</v>
      </c>
      <c r="E452" s="192" t="s">
        <v>800</v>
      </c>
      <c r="F452" s="192" t="s">
        <v>801</v>
      </c>
      <c r="G452" s="503"/>
      <c r="H452" s="540"/>
    </row>
    <row r="453" spans="1:8" ht="58.9" customHeight="1">
      <c r="A453" s="188"/>
      <c r="B453" s="223">
        <v>2</v>
      </c>
      <c r="C453" s="222" t="s">
        <v>802</v>
      </c>
      <c r="D453" s="402">
        <v>7700</v>
      </c>
      <c r="E453" s="205" t="s">
        <v>803</v>
      </c>
      <c r="F453" s="205" t="s">
        <v>804</v>
      </c>
      <c r="G453" s="508">
        <v>2</v>
      </c>
      <c r="H453" s="540"/>
    </row>
    <row r="454" spans="1:8" ht="58.9" customHeight="1">
      <c r="A454" s="188"/>
      <c r="B454" s="223">
        <v>3</v>
      </c>
      <c r="C454" s="222" t="s">
        <v>805</v>
      </c>
      <c r="D454" s="401">
        <v>1650</v>
      </c>
      <c r="E454" s="205" t="s">
        <v>806</v>
      </c>
      <c r="F454" s="205"/>
      <c r="G454" s="508">
        <v>2</v>
      </c>
    </row>
    <row r="455" spans="1:8">
      <c r="A455" s="91"/>
      <c r="B455" s="395">
        <v>4</v>
      </c>
      <c r="C455" s="205" t="s">
        <v>807</v>
      </c>
      <c r="D455" s="407"/>
      <c r="E455" s="205" t="s">
        <v>808</v>
      </c>
      <c r="F455" s="205" t="s">
        <v>809</v>
      </c>
      <c r="G455" s="506"/>
    </row>
    <row r="456" spans="1:8">
      <c r="A456" s="91"/>
      <c r="B456" s="395">
        <v>5</v>
      </c>
      <c r="C456" s="205" t="s">
        <v>810</v>
      </c>
      <c r="D456" s="408"/>
      <c r="E456" s="205" t="s">
        <v>811</v>
      </c>
      <c r="F456" s="205"/>
      <c r="G456" s="506"/>
    </row>
    <row r="457" spans="1:8" ht="56.25">
      <c r="A457" s="188"/>
      <c r="B457" s="223">
        <v>6</v>
      </c>
      <c r="C457" s="222" t="s">
        <v>812</v>
      </c>
      <c r="D457" s="288">
        <v>67320</v>
      </c>
      <c r="E457" s="205" t="s">
        <v>813</v>
      </c>
      <c r="F457" s="205" t="s">
        <v>814</v>
      </c>
      <c r="G457" s="508"/>
      <c r="H457" s="540"/>
    </row>
    <row r="458" spans="1:8" ht="56.25">
      <c r="A458" s="188"/>
      <c r="B458" s="395">
        <v>7</v>
      </c>
      <c r="C458" s="222" t="s">
        <v>815</v>
      </c>
      <c r="D458" s="377"/>
      <c r="E458" s="205" t="s">
        <v>816</v>
      </c>
      <c r="F458" s="205"/>
      <c r="G458" s="508"/>
    </row>
    <row r="459" spans="1:8" ht="37.5">
      <c r="A459" s="188"/>
      <c r="B459" s="395">
        <v>8</v>
      </c>
      <c r="C459" s="222" t="s">
        <v>817</v>
      </c>
      <c r="D459" s="377"/>
      <c r="E459" s="205" t="s">
        <v>818</v>
      </c>
      <c r="F459" s="205"/>
      <c r="G459" s="508"/>
    </row>
    <row r="460" spans="1:8" ht="37.5">
      <c r="A460" s="188"/>
      <c r="B460" s="395">
        <v>9</v>
      </c>
      <c r="C460" s="222" t="s">
        <v>819</v>
      </c>
      <c r="D460" s="377"/>
      <c r="E460" s="205" t="s">
        <v>820</v>
      </c>
      <c r="F460" s="205"/>
      <c r="G460" s="508"/>
    </row>
    <row r="461" spans="1:8" ht="37.5">
      <c r="A461" s="188"/>
      <c r="B461" s="223">
        <v>10</v>
      </c>
      <c r="C461" s="222" t="s">
        <v>821</v>
      </c>
      <c r="D461" s="288">
        <v>23400</v>
      </c>
      <c r="E461" s="205" t="s">
        <v>822</v>
      </c>
      <c r="F461" s="205" t="s">
        <v>823</v>
      </c>
      <c r="G461" s="508"/>
      <c r="H461" s="540"/>
    </row>
    <row r="462" spans="1:8" ht="37.5">
      <c r="A462" s="188"/>
      <c r="B462" s="223">
        <v>11</v>
      </c>
      <c r="C462" s="222" t="s">
        <v>824</v>
      </c>
      <c r="D462" s="288">
        <v>1540</v>
      </c>
      <c r="E462" s="205" t="s">
        <v>825</v>
      </c>
      <c r="F462" s="205" t="s">
        <v>826</v>
      </c>
      <c r="G462" s="508"/>
      <c r="H462" s="540"/>
    </row>
    <row r="463" spans="1:8" ht="56.25">
      <c r="A463" s="188"/>
      <c r="B463" s="223">
        <v>12</v>
      </c>
      <c r="C463" s="222" t="s">
        <v>827</v>
      </c>
      <c r="D463" s="288">
        <v>7040</v>
      </c>
      <c r="E463" s="205" t="s">
        <v>828</v>
      </c>
      <c r="F463" s="205" t="s">
        <v>829</v>
      </c>
      <c r="G463" s="508"/>
      <c r="H463" s="540"/>
    </row>
    <row r="464" spans="1:8" ht="56.25">
      <c r="A464" s="91"/>
      <c r="B464" s="204">
        <v>13</v>
      </c>
      <c r="C464" s="205" t="s">
        <v>830</v>
      </c>
      <c r="D464" s="372">
        <v>14000</v>
      </c>
      <c r="E464" s="205" t="s">
        <v>828</v>
      </c>
      <c r="F464" s="205" t="s">
        <v>831</v>
      </c>
      <c r="G464" s="506"/>
      <c r="H464" s="540"/>
    </row>
    <row r="465" spans="1:8" ht="37.5">
      <c r="A465" s="91"/>
      <c r="B465" s="204">
        <v>14</v>
      </c>
      <c r="C465" s="205" t="s">
        <v>832</v>
      </c>
      <c r="D465" s="372">
        <v>6999</v>
      </c>
      <c r="E465" s="205" t="s">
        <v>833</v>
      </c>
      <c r="F465" s="205"/>
      <c r="G465" s="506"/>
    </row>
    <row r="466" spans="1:8" ht="37.5">
      <c r="A466" s="91"/>
      <c r="B466" s="204">
        <v>21</v>
      </c>
      <c r="C466" s="205" t="s">
        <v>834</v>
      </c>
      <c r="D466" s="520">
        <v>10800</v>
      </c>
      <c r="E466" s="205" t="s">
        <v>825</v>
      </c>
      <c r="F466" s="205" t="s">
        <v>835</v>
      </c>
      <c r="G466" s="506"/>
    </row>
    <row r="467" spans="1:8" ht="37.5">
      <c r="A467" s="91"/>
      <c r="B467" s="204">
        <v>22</v>
      </c>
      <c r="C467" s="205" t="s">
        <v>836</v>
      </c>
      <c r="D467" s="520">
        <v>3150</v>
      </c>
      <c r="E467" s="205" t="s">
        <v>825</v>
      </c>
      <c r="F467" s="205"/>
      <c r="G467" s="506"/>
    </row>
    <row r="468" spans="1:8" ht="37.9" customHeight="1">
      <c r="A468" s="91"/>
      <c r="B468" s="204">
        <v>23</v>
      </c>
      <c r="C468" s="205" t="s">
        <v>837</v>
      </c>
      <c r="D468" s="520">
        <v>5300</v>
      </c>
      <c r="E468" s="373" t="s">
        <v>838</v>
      </c>
      <c r="F468" s="205"/>
      <c r="G468" s="506"/>
    </row>
    <row r="469" spans="1:8" ht="43.15" customHeight="1" thickBot="1">
      <c r="A469" s="91"/>
      <c r="B469" s="204">
        <v>24</v>
      </c>
      <c r="C469" s="205" t="s">
        <v>839</v>
      </c>
      <c r="D469" s="520">
        <v>35640</v>
      </c>
      <c r="E469" s="373" t="s">
        <v>840</v>
      </c>
      <c r="F469" s="205" t="s">
        <v>841</v>
      </c>
      <c r="G469" s="506"/>
    </row>
    <row r="470" spans="1:8" ht="19.5" thickBot="1">
      <c r="A470" s="131" t="s">
        <v>329</v>
      </c>
      <c r="B470" s="106"/>
      <c r="C470" s="107"/>
      <c r="D470" s="224">
        <f>SUM(D452:D469)</f>
        <v>195039</v>
      </c>
      <c r="E470" s="422"/>
      <c r="F470" s="107"/>
      <c r="G470" s="481"/>
    </row>
    <row r="471" spans="1:8" ht="19.5" thickBot="1">
      <c r="A471" s="82"/>
      <c r="B471" s="79"/>
      <c r="C471" s="80"/>
      <c r="D471" s="81"/>
      <c r="E471" s="80"/>
      <c r="F471" s="82"/>
    </row>
    <row r="472" spans="1:8" ht="19.5" thickBot="1">
      <c r="A472" s="195" t="s">
        <v>284</v>
      </c>
      <c r="B472" s="196" t="s">
        <v>285</v>
      </c>
      <c r="C472" s="85" t="s">
        <v>286</v>
      </c>
      <c r="D472" s="86" t="s">
        <v>287</v>
      </c>
      <c r="E472" s="147" t="s">
        <v>288</v>
      </c>
      <c r="F472" s="147" t="s">
        <v>114</v>
      </c>
      <c r="G472" s="463" t="s">
        <v>308</v>
      </c>
    </row>
    <row r="473" spans="1:8" ht="56.65" customHeight="1" thickBot="1">
      <c r="A473" s="165" t="s">
        <v>42</v>
      </c>
      <c r="B473" s="290">
        <v>15</v>
      </c>
      <c r="C473" s="237" t="s">
        <v>842</v>
      </c>
      <c r="D473" s="291">
        <v>15480</v>
      </c>
      <c r="E473" s="237" t="s">
        <v>843</v>
      </c>
      <c r="F473" s="237" t="s">
        <v>844</v>
      </c>
      <c r="G473" s="509">
        <v>15</v>
      </c>
      <c r="H473" s="540"/>
    </row>
    <row r="474" spans="1:8" ht="19.5" thickBot="1">
      <c r="A474" s="131" t="s">
        <v>381</v>
      </c>
      <c r="B474" s="132"/>
      <c r="C474" s="133"/>
      <c r="D474" s="134">
        <f>SUM(D473:D473)</f>
        <v>15480</v>
      </c>
      <c r="E474" s="135"/>
      <c r="F474" s="135"/>
      <c r="G474" s="500"/>
    </row>
    <row r="475" spans="1:8" ht="19.5" thickBot="1">
      <c r="A475" s="82"/>
      <c r="B475" s="79"/>
      <c r="C475" s="80"/>
      <c r="D475" s="81"/>
      <c r="E475" s="80"/>
      <c r="F475" s="82"/>
    </row>
    <row r="476" spans="1:8" ht="19.5" thickBot="1">
      <c r="A476" s="195" t="s">
        <v>284</v>
      </c>
      <c r="B476" s="196" t="s">
        <v>285</v>
      </c>
      <c r="C476" s="85" t="s">
        <v>286</v>
      </c>
      <c r="D476" s="86" t="s">
        <v>287</v>
      </c>
      <c r="E476" s="147" t="s">
        <v>288</v>
      </c>
      <c r="F476" s="147" t="s">
        <v>114</v>
      </c>
      <c r="G476" s="463" t="s">
        <v>308</v>
      </c>
    </row>
    <row r="477" spans="1:8" ht="37.5">
      <c r="A477" s="154" t="s">
        <v>756</v>
      </c>
      <c r="B477" s="191">
        <v>16</v>
      </c>
      <c r="C477" s="192" t="s">
        <v>845</v>
      </c>
      <c r="D477" s="292">
        <v>15800</v>
      </c>
      <c r="E477" s="192" t="s">
        <v>846</v>
      </c>
      <c r="F477" s="237" t="s">
        <v>847</v>
      </c>
      <c r="G477" s="503">
        <v>16</v>
      </c>
    </row>
    <row r="478" spans="1:8" ht="37.5">
      <c r="A478" s="238"/>
      <c r="B478" s="239">
        <v>25</v>
      </c>
      <c r="C478" s="240" t="s">
        <v>848</v>
      </c>
      <c r="D478" s="293">
        <v>10800</v>
      </c>
      <c r="E478" s="375" t="s">
        <v>846</v>
      </c>
      <c r="F478" s="205" t="s">
        <v>847</v>
      </c>
      <c r="G478" s="510">
        <v>16</v>
      </c>
    </row>
    <row r="479" spans="1:8" ht="37.5">
      <c r="A479" s="181"/>
      <c r="B479" s="204">
        <v>26</v>
      </c>
      <c r="C479" s="205" t="s">
        <v>848</v>
      </c>
      <c r="D479" s="294">
        <v>18315</v>
      </c>
      <c r="E479" s="375" t="s">
        <v>846</v>
      </c>
      <c r="F479" s="205" t="s">
        <v>847</v>
      </c>
      <c r="G479" s="506">
        <v>16</v>
      </c>
    </row>
    <row r="480" spans="1:8" ht="37.5">
      <c r="A480" s="157"/>
      <c r="B480" s="374">
        <v>17</v>
      </c>
      <c r="C480" s="375" t="s">
        <v>849</v>
      </c>
      <c r="D480" s="403">
        <v>19206</v>
      </c>
      <c r="E480" s="375" t="s">
        <v>846</v>
      </c>
      <c r="F480" s="205" t="s">
        <v>847</v>
      </c>
      <c r="G480" s="496">
        <v>17</v>
      </c>
    </row>
    <row r="481" spans="1:7" ht="38.25" thickBot="1">
      <c r="A481" s="158"/>
      <c r="B481" s="193">
        <v>27</v>
      </c>
      <c r="C481" s="375" t="s">
        <v>849</v>
      </c>
      <c r="D481" s="403">
        <v>7980</v>
      </c>
      <c r="E481" s="375" t="s">
        <v>846</v>
      </c>
      <c r="F481" s="222" t="s">
        <v>847</v>
      </c>
      <c r="G481" s="497">
        <v>17</v>
      </c>
    </row>
    <row r="482" spans="1:7" ht="19.5" thickBot="1">
      <c r="A482" s="100" t="s">
        <v>762</v>
      </c>
      <c r="B482" s="140"/>
      <c r="C482" s="133"/>
      <c r="D482" s="134">
        <f>SUM(D477:D481)</f>
        <v>72101</v>
      </c>
      <c r="E482" s="133"/>
      <c r="F482" s="133"/>
      <c r="G482" s="486"/>
    </row>
    <row r="483" spans="1:7" ht="19.5" thickBot="1">
      <c r="A483" s="82"/>
      <c r="B483" s="79"/>
      <c r="C483" s="80"/>
      <c r="D483" s="81"/>
      <c r="E483" s="80"/>
      <c r="F483" s="82"/>
    </row>
    <row r="484" spans="1:7" ht="19.5" thickBot="1">
      <c r="A484" s="195" t="s">
        <v>284</v>
      </c>
      <c r="B484" s="196" t="s">
        <v>285</v>
      </c>
      <c r="C484" s="85" t="s">
        <v>286</v>
      </c>
      <c r="D484" s="86" t="s">
        <v>287</v>
      </c>
      <c r="E484" s="147" t="s">
        <v>288</v>
      </c>
      <c r="F484" s="147" t="s">
        <v>114</v>
      </c>
      <c r="G484" s="463" t="s">
        <v>308</v>
      </c>
    </row>
    <row r="485" spans="1:7" ht="37.5">
      <c r="A485" s="77" t="s">
        <v>45</v>
      </c>
      <c r="B485" s="191">
        <v>18</v>
      </c>
      <c r="C485" s="192" t="s">
        <v>850</v>
      </c>
      <c r="D485" s="289">
        <v>2160</v>
      </c>
      <c r="E485" s="192" t="s">
        <v>851</v>
      </c>
      <c r="F485" s="192"/>
      <c r="G485" s="503">
        <v>18</v>
      </c>
    </row>
    <row r="486" spans="1:7" ht="19.5" thickBot="1">
      <c r="A486" s="118"/>
      <c r="B486" s="409">
        <v>19</v>
      </c>
      <c r="C486" s="212" t="s">
        <v>852</v>
      </c>
      <c r="D486" s="410"/>
      <c r="E486" s="194" t="s">
        <v>853</v>
      </c>
      <c r="F486" s="194"/>
      <c r="G486" s="511"/>
    </row>
    <row r="487" spans="1:7" ht="19.5" thickBot="1">
      <c r="A487" s="100" t="s">
        <v>718</v>
      </c>
      <c r="B487" s="140"/>
      <c r="C487" s="141"/>
      <c r="D487" s="142">
        <f>SUM(D485:D486)</f>
        <v>2160</v>
      </c>
      <c r="E487" s="423"/>
      <c r="F487" s="133"/>
      <c r="G487" s="486"/>
    </row>
    <row r="488" spans="1:7" ht="19.5" thickBot="1">
      <c r="A488" s="14"/>
      <c r="B488" s="182"/>
      <c r="C488" s="183"/>
      <c r="D488" s="184"/>
      <c r="E488" s="183"/>
      <c r="F488" s="82"/>
    </row>
    <row r="489" spans="1:7" ht="19.5" thickBot="1">
      <c r="A489" s="195" t="s">
        <v>284</v>
      </c>
      <c r="B489" s="196" t="s">
        <v>285</v>
      </c>
      <c r="C489" s="85" t="s">
        <v>286</v>
      </c>
      <c r="D489" s="86" t="s">
        <v>287</v>
      </c>
      <c r="E489" s="147" t="s">
        <v>288</v>
      </c>
      <c r="F489" s="147" t="s">
        <v>114</v>
      </c>
      <c r="G489" s="463" t="s">
        <v>308</v>
      </c>
    </row>
    <row r="490" spans="1:7">
      <c r="A490" s="165" t="s">
        <v>50</v>
      </c>
      <c r="B490" s="290">
        <v>20</v>
      </c>
      <c r="C490" s="237" t="s">
        <v>854</v>
      </c>
      <c r="D490" s="517">
        <v>120</v>
      </c>
      <c r="E490" s="237" t="s">
        <v>855</v>
      </c>
      <c r="F490" s="237"/>
      <c r="G490" s="509"/>
    </row>
    <row r="491" spans="1:7" ht="19.5" thickBot="1">
      <c r="A491" s="519"/>
      <c r="B491" s="518">
        <v>28</v>
      </c>
      <c r="C491" s="375" t="s">
        <v>316</v>
      </c>
      <c r="D491" s="521">
        <v>660</v>
      </c>
      <c r="E491" s="376" t="s">
        <v>856</v>
      </c>
      <c r="F491" s="375"/>
      <c r="G491" s="496"/>
    </row>
    <row r="492" spans="1:7" ht="19.5" thickBot="1">
      <c r="A492" s="100" t="s">
        <v>345</v>
      </c>
      <c r="B492" s="140"/>
      <c r="C492" s="133"/>
      <c r="D492" s="134">
        <f>SUM(D490:D491)</f>
        <v>780</v>
      </c>
      <c r="E492" s="232"/>
      <c r="F492" s="133"/>
      <c r="G492" s="485"/>
    </row>
    <row r="493" spans="1:7" ht="19.5" thickBot="1">
      <c r="A493" s="82"/>
      <c r="B493" s="79"/>
      <c r="C493" s="80"/>
      <c r="D493" s="81"/>
      <c r="E493" s="80"/>
      <c r="F493" s="82"/>
    </row>
    <row r="494" spans="1:7" ht="19.5" thickBot="1">
      <c r="A494" s="170" t="s">
        <v>306</v>
      </c>
      <c r="B494" s="218"/>
      <c r="C494" s="219"/>
      <c r="D494" s="221">
        <f>SUM(D470,D482,D492,D474,D487)</f>
        <v>285560</v>
      </c>
      <c r="E494" s="175"/>
      <c r="F494" s="82"/>
    </row>
    <row r="495" spans="1:7">
      <c r="A495" s="82"/>
      <c r="B495" s="79"/>
      <c r="C495" s="80"/>
      <c r="D495" s="81"/>
      <c r="E495" s="80"/>
      <c r="F495" s="82"/>
    </row>
    <row r="496" spans="1:7" ht="20.25" thickBot="1">
      <c r="A496" s="116" t="s">
        <v>857</v>
      </c>
      <c r="B496" s="79"/>
      <c r="C496" s="80"/>
      <c r="D496" s="81"/>
      <c r="E496" s="80"/>
      <c r="F496" s="82"/>
    </row>
    <row r="497" spans="1:8" ht="19.5" thickBot="1">
      <c r="A497" s="195" t="s">
        <v>284</v>
      </c>
      <c r="B497" s="196" t="s">
        <v>285</v>
      </c>
      <c r="C497" s="85" t="s">
        <v>286</v>
      </c>
      <c r="D497" s="86" t="s">
        <v>287</v>
      </c>
      <c r="E497" s="147" t="s">
        <v>288</v>
      </c>
      <c r="F497" s="147" t="s">
        <v>114</v>
      </c>
      <c r="G497" s="463" t="s">
        <v>308</v>
      </c>
    </row>
    <row r="498" spans="1:8">
      <c r="A498" s="77" t="s">
        <v>95</v>
      </c>
      <c r="B498" s="88">
        <v>1</v>
      </c>
      <c r="C498" s="167" t="s">
        <v>858</v>
      </c>
      <c r="D498" s="287">
        <v>10814</v>
      </c>
      <c r="E498" s="167" t="s">
        <v>859</v>
      </c>
      <c r="F498" s="89" t="s">
        <v>860</v>
      </c>
      <c r="G498" s="482"/>
      <c r="H498" s="539"/>
    </row>
    <row r="499" spans="1:8">
      <c r="A499" s="188"/>
      <c r="B499" s="185">
        <v>2</v>
      </c>
      <c r="C499" s="93" t="s">
        <v>861</v>
      </c>
      <c r="D499" s="295">
        <v>2200</v>
      </c>
      <c r="E499" s="93" t="s">
        <v>859</v>
      </c>
      <c r="F499" s="189" t="s">
        <v>862</v>
      </c>
      <c r="G499" s="466"/>
      <c r="H499" s="539"/>
    </row>
    <row r="500" spans="1:8">
      <c r="A500" s="188"/>
      <c r="B500" s="300">
        <v>3</v>
      </c>
      <c r="C500" s="189" t="s">
        <v>863</v>
      </c>
      <c r="D500" s="396"/>
      <c r="E500" s="93" t="s">
        <v>864</v>
      </c>
      <c r="F500" s="93"/>
      <c r="G500" s="466"/>
    </row>
    <row r="501" spans="1:8" ht="19.5" thickBot="1">
      <c r="A501" s="127"/>
      <c r="B501" s="319">
        <v>4</v>
      </c>
      <c r="C501" s="169" t="s">
        <v>865</v>
      </c>
      <c r="D501" s="397"/>
      <c r="E501" s="97" t="s">
        <v>864</v>
      </c>
      <c r="F501" s="97"/>
      <c r="G501" s="491"/>
    </row>
    <row r="502" spans="1:8" ht="19.5" thickBot="1">
      <c r="A502" s="131" t="s">
        <v>329</v>
      </c>
      <c r="B502" s="106"/>
      <c r="C502" s="107"/>
      <c r="D502" s="224">
        <f>SUM(D498:D501)</f>
        <v>13014</v>
      </c>
      <c r="E502" s="422"/>
      <c r="F502" s="107"/>
      <c r="G502" s="481"/>
    </row>
    <row r="503" spans="1:8" ht="19.5" thickBot="1">
      <c r="A503" s="82"/>
      <c r="B503" s="79"/>
      <c r="C503" s="80"/>
      <c r="D503" s="81"/>
      <c r="E503" s="80"/>
      <c r="F503" s="82"/>
    </row>
    <row r="504" spans="1:8" ht="19.5" thickBot="1">
      <c r="A504" s="131" t="s">
        <v>306</v>
      </c>
      <c r="B504" s="201"/>
      <c r="C504" s="202"/>
      <c r="D504" s="203">
        <f>SUM(D502)</f>
        <v>13014</v>
      </c>
      <c r="E504" s="183"/>
      <c r="F504" s="82"/>
    </row>
    <row r="505" spans="1:8">
      <c r="A505" s="82"/>
      <c r="B505" s="79"/>
      <c r="C505" s="80"/>
      <c r="D505" s="81"/>
      <c r="E505" s="80"/>
      <c r="F505" s="82"/>
    </row>
    <row r="506" spans="1:8" ht="20.25" thickBot="1">
      <c r="A506" s="116" t="s">
        <v>866</v>
      </c>
      <c r="B506" s="79"/>
      <c r="C506" s="80"/>
      <c r="D506" s="81"/>
      <c r="E506" s="80"/>
      <c r="F506" s="82"/>
    </row>
    <row r="507" spans="1:8" ht="19.5" thickBot="1">
      <c r="A507" s="195" t="s">
        <v>284</v>
      </c>
      <c r="B507" s="196" t="s">
        <v>285</v>
      </c>
      <c r="C507" s="85" t="s">
        <v>286</v>
      </c>
      <c r="D507" s="86" t="s">
        <v>287</v>
      </c>
      <c r="E507" s="147" t="s">
        <v>288</v>
      </c>
      <c r="F507" s="147" t="s">
        <v>114</v>
      </c>
      <c r="G507" s="463" t="s">
        <v>308</v>
      </c>
    </row>
    <row r="508" spans="1:8">
      <c r="A508" s="165" t="s">
        <v>95</v>
      </c>
      <c r="B508" s="166">
        <v>1</v>
      </c>
      <c r="C508" s="237" t="s">
        <v>867</v>
      </c>
      <c r="D508" s="296">
        <v>4900</v>
      </c>
      <c r="E508" s="89" t="s">
        <v>868</v>
      </c>
      <c r="F508" s="89" t="s">
        <v>869</v>
      </c>
      <c r="G508" s="469">
        <v>1</v>
      </c>
      <c r="H508" s="539"/>
    </row>
    <row r="509" spans="1:8" ht="19.5" thickBot="1">
      <c r="A509" s="95"/>
      <c r="B509" s="96">
        <v>2</v>
      </c>
      <c r="C509" s="194" t="s">
        <v>867</v>
      </c>
      <c r="D509" s="297">
        <v>2770</v>
      </c>
      <c r="E509" s="97" t="s">
        <v>868</v>
      </c>
      <c r="F509" s="97" t="s">
        <v>870</v>
      </c>
      <c r="G509" s="470">
        <v>1</v>
      </c>
    </row>
    <row r="510" spans="1:8" ht="19.5" thickBot="1">
      <c r="A510" s="100" t="s">
        <v>329</v>
      </c>
      <c r="B510" s="140"/>
      <c r="C510" s="133"/>
      <c r="D510" s="142">
        <f>SUM(D508:D509)</f>
        <v>7670</v>
      </c>
      <c r="E510" s="423"/>
      <c r="F510" s="133"/>
      <c r="G510" s="486"/>
    </row>
    <row r="511" spans="1:8" ht="19.5" thickBot="1">
      <c r="A511" s="82"/>
      <c r="B511" s="79"/>
      <c r="C511" s="80"/>
      <c r="D511" s="81"/>
      <c r="E511" s="80"/>
      <c r="F511" s="82"/>
    </row>
    <row r="512" spans="1:8" ht="19.5" thickBot="1">
      <c r="A512" s="131" t="s">
        <v>306</v>
      </c>
      <c r="B512" s="201"/>
      <c r="C512" s="202"/>
      <c r="D512" s="203">
        <f>SUM(D510)</f>
        <v>7670</v>
      </c>
      <c r="E512" s="144"/>
      <c r="F512" s="82"/>
    </row>
    <row r="513" spans="1:7">
      <c r="A513" s="14"/>
      <c r="B513" s="182"/>
      <c r="C513" s="183"/>
      <c r="D513" s="184"/>
      <c r="E513" s="144"/>
      <c r="F513" s="82"/>
    </row>
    <row r="514" spans="1:7" ht="20.25" thickBot="1">
      <c r="A514" s="116" t="s">
        <v>871</v>
      </c>
      <c r="B514" s="182"/>
      <c r="C514" s="183"/>
      <c r="D514" s="184"/>
      <c r="E514" s="144"/>
      <c r="F514" s="82"/>
    </row>
    <row r="515" spans="1:7" ht="19.5" thickBot="1">
      <c r="A515" s="213" t="s">
        <v>284</v>
      </c>
      <c r="B515" s="214" t="s">
        <v>285</v>
      </c>
      <c r="C515" s="147" t="s">
        <v>286</v>
      </c>
      <c r="D515" s="148" t="s">
        <v>287</v>
      </c>
      <c r="E515" s="147" t="s">
        <v>288</v>
      </c>
      <c r="F515" s="147" t="s">
        <v>299</v>
      </c>
      <c r="G515" s="476" t="s">
        <v>289</v>
      </c>
    </row>
    <row r="516" spans="1:7" ht="19.5" thickBot="1">
      <c r="A516" s="14"/>
      <c r="B516" s="182"/>
      <c r="C516" s="183"/>
      <c r="D516" s="184"/>
      <c r="E516" s="144"/>
      <c r="F516" s="82"/>
    </row>
    <row r="517" spans="1:7" ht="19.5" thickBot="1">
      <c r="A517" s="131" t="s">
        <v>306</v>
      </c>
      <c r="B517" s="201"/>
      <c r="C517" s="202"/>
      <c r="D517" s="203">
        <f>0</f>
        <v>0</v>
      </c>
      <c r="E517" s="144"/>
      <c r="F517" s="82"/>
    </row>
    <row r="518" spans="1:7">
      <c r="A518" s="14"/>
      <c r="B518" s="182"/>
      <c r="C518" s="183"/>
      <c r="D518" s="184"/>
      <c r="E518" s="144"/>
      <c r="F518" s="82"/>
    </row>
    <row r="519" spans="1:7" ht="20.25" thickBot="1">
      <c r="A519" s="225" t="s">
        <v>872</v>
      </c>
      <c r="B519" s="182"/>
      <c r="C519" s="183"/>
      <c r="D519" s="184"/>
      <c r="E519" s="144"/>
      <c r="F519" s="82"/>
    </row>
    <row r="520" spans="1:7" ht="19.5" thickBot="1">
      <c r="A520" s="213" t="s">
        <v>284</v>
      </c>
      <c r="B520" s="214" t="s">
        <v>285</v>
      </c>
      <c r="C520" s="147" t="s">
        <v>286</v>
      </c>
      <c r="D520" s="148" t="s">
        <v>287</v>
      </c>
      <c r="E520" s="147" t="s">
        <v>288</v>
      </c>
      <c r="F520" s="147" t="s">
        <v>299</v>
      </c>
      <c r="G520" s="476" t="s">
        <v>289</v>
      </c>
    </row>
    <row r="521" spans="1:7" ht="19.5" thickBot="1">
      <c r="A521" s="14"/>
      <c r="B521" s="182"/>
      <c r="C521" s="183"/>
      <c r="D521" s="184"/>
      <c r="E521" s="144"/>
      <c r="F521" s="82"/>
    </row>
    <row r="522" spans="1:7" ht="19.5" thickBot="1">
      <c r="A522" s="131" t="s">
        <v>306</v>
      </c>
      <c r="B522" s="201"/>
      <c r="C522" s="202"/>
      <c r="D522" s="203">
        <v>0</v>
      </c>
      <c r="E522" s="144"/>
      <c r="F522" s="82"/>
    </row>
    <row r="523" spans="1:7" ht="19.5" thickBot="1">
      <c r="A523" s="82"/>
      <c r="B523" s="79"/>
      <c r="C523" s="80"/>
      <c r="D523" s="81"/>
      <c r="E523" s="80"/>
      <c r="F523" s="82"/>
    </row>
    <row r="524" spans="1:7" ht="20.25" thickBot="1">
      <c r="A524" s="119" t="s">
        <v>873</v>
      </c>
      <c r="B524" s="120"/>
      <c r="C524" s="121"/>
      <c r="D524" s="122">
        <f>SUM(D383,D431,D436,D448,D494,D504,D512,D517,D522)</f>
        <v>1356799</v>
      </c>
      <c r="E524" s="123"/>
      <c r="F524" s="82"/>
    </row>
    <row r="525" spans="1:7" ht="19.5" thickBot="1">
      <c r="A525" s="82"/>
      <c r="B525" s="79"/>
      <c r="C525" s="80"/>
      <c r="D525" s="81"/>
      <c r="E525" s="80"/>
      <c r="F525" s="82"/>
    </row>
    <row r="526" spans="1:7" ht="24.75" thickBot="1">
      <c r="A526" s="226" t="s">
        <v>874</v>
      </c>
      <c r="B526" s="227"/>
      <c r="C526" s="228"/>
      <c r="D526" s="229">
        <f>SUM(D20,D32,D78,D83,D140,D177,D198,D212,D308,D354,D524)</f>
        <v>13641216</v>
      </c>
      <c r="E526" s="230"/>
      <c r="F526" s="78"/>
    </row>
  </sheetData>
  <mergeCells count="1">
    <mergeCell ref="A4:B4"/>
  </mergeCells>
  <phoneticPr fontId="2"/>
  <pageMargins left="0.7" right="0.7" top="0.75" bottom="0.75" header="0.3" footer="0.3"/>
  <pageSetup paperSize="9" orientation="portrait" horizontalDpi="4294967293"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E4FFD-D6F2-49DE-B2EB-4E71FCE606B6}">
  <dimension ref="B1:J25"/>
  <sheetViews>
    <sheetView workbookViewId="0">
      <selection activeCell="B1" sqref="B1"/>
    </sheetView>
  </sheetViews>
  <sheetFormatPr defaultRowHeight="18.75"/>
  <cols>
    <col min="2" max="2" width="32.25" customWidth="1"/>
    <col min="4" max="4" width="22.75" customWidth="1"/>
  </cols>
  <sheetData>
    <row r="1" spans="2:10">
      <c r="B1" t="s">
        <v>875</v>
      </c>
    </row>
    <row r="3" spans="2:10" ht="19.5" thickBot="1">
      <c r="B3" t="s">
        <v>876</v>
      </c>
    </row>
    <row r="4" spans="2:10" ht="19.5" thickBot="1">
      <c r="B4" s="236" t="s">
        <v>877</v>
      </c>
      <c r="C4" s="236" t="s">
        <v>878</v>
      </c>
      <c r="D4" s="236" t="s">
        <v>879</v>
      </c>
      <c r="E4" s="236" t="s">
        <v>880</v>
      </c>
      <c r="F4" s="236" t="s">
        <v>881</v>
      </c>
    </row>
    <row r="5" spans="2:10" ht="19.5" thickBot="1">
      <c r="B5" s="215" t="s">
        <v>882</v>
      </c>
      <c r="C5" s="305" t="s">
        <v>883</v>
      </c>
      <c r="D5" s="306" t="s">
        <v>884</v>
      </c>
      <c r="E5" s="305">
        <v>30</v>
      </c>
      <c r="F5" s="307" t="s">
        <v>885</v>
      </c>
    </row>
    <row r="6" spans="2:10">
      <c r="B6" s="154" t="s">
        <v>886</v>
      </c>
      <c r="C6" s="233" t="s">
        <v>887</v>
      </c>
      <c r="D6" s="308" t="s">
        <v>888</v>
      </c>
      <c r="E6" s="233">
        <v>3</v>
      </c>
      <c r="F6" s="254" t="s">
        <v>889</v>
      </c>
    </row>
    <row r="7" spans="2:10">
      <c r="B7" s="181"/>
      <c r="C7" s="234"/>
      <c r="D7" s="309" t="s">
        <v>890</v>
      </c>
      <c r="E7" s="234">
        <v>3</v>
      </c>
      <c r="F7" s="255" t="s">
        <v>889</v>
      </c>
    </row>
    <row r="8" spans="2:10">
      <c r="B8" s="181"/>
      <c r="C8" s="234"/>
      <c r="D8" s="309" t="s">
        <v>891</v>
      </c>
      <c r="E8" s="234">
        <v>3</v>
      </c>
      <c r="F8" s="255" t="s">
        <v>889</v>
      </c>
    </row>
    <row r="9" spans="2:10">
      <c r="B9" s="181"/>
      <c r="C9" s="234"/>
      <c r="D9" s="309" t="s">
        <v>892</v>
      </c>
      <c r="E9" s="234">
        <v>3</v>
      </c>
      <c r="F9" s="255" t="s">
        <v>889</v>
      </c>
    </row>
    <row r="10" spans="2:10">
      <c r="B10" s="181"/>
      <c r="C10" s="234"/>
      <c r="D10" s="309" t="s">
        <v>893</v>
      </c>
      <c r="E10" s="234">
        <v>2</v>
      </c>
      <c r="F10" s="255" t="s">
        <v>894</v>
      </c>
    </row>
    <row r="11" spans="2:10" ht="19.5" thickBot="1">
      <c r="B11" s="241"/>
      <c r="C11" s="235"/>
      <c r="D11" s="310" t="s">
        <v>895</v>
      </c>
      <c r="E11" s="235">
        <v>2</v>
      </c>
      <c r="F11" s="311" t="s">
        <v>885</v>
      </c>
    </row>
    <row r="12" spans="2:10">
      <c r="B12" s="312" t="s">
        <v>896</v>
      </c>
      <c r="C12" s="313" t="s">
        <v>887</v>
      </c>
      <c r="D12" s="314" t="s">
        <v>897</v>
      </c>
      <c r="E12" s="313">
        <v>3</v>
      </c>
      <c r="F12" s="259" t="s">
        <v>889</v>
      </c>
      <c r="H12" t="s">
        <v>114</v>
      </c>
    </row>
    <row r="13" spans="2:10">
      <c r="B13" s="181"/>
      <c r="C13" s="234"/>
      <c r="D13" s="309" t="s">
        <v>892</v>
      </c>
      <c r="E13" s="234">
        <v>3</v>
      </c>
      <c r="F13" s="255" t="s">
        <v>889</v>
      </c>
      <c r="H13" t="s">
        <v>898</v>
      </c>
    </row>
    <row r="14" spans="2:10" ht="19.5" thickBot="1">
      <c r="B14" s="241"/>
      <c r="C14" s="235"/>
      <c r="D14" s="310" t="s">
        <v>893</v>
      </c>
      <c r="E14" s="235">
        <v>2</v>
      </c>
      <c r="F14" s="311" t="s">
        <v>894</v>
      </c>
      <c r="H14" t="s">
        <v>899</v>
      </c>
      <c r="J14" s="315"/>
    </row>
    <row r="17" spans="2:5" ht="19.5" thickBot="1">
      <c r="B17" t="s">
        <v>900</v>
      </c>
    </row>
    <row r="18" spans="2:5" ht="19.5" thickBot="1">
      <c r="B18" s="105" t="s">
        <v>901</v>
      </c>
      <c r="C18" s="105" t="s">
        <v>902</v>
      </c>
      <c r="D18" s="236" t="s">
        <v>880</v>
      </c>
      <c r="E18" s="303" t="s">
        <v>903</v>
      </c>
    </row>
    <row r="19" spans="2:5">
      <c r="B19" s="312" t="s">
        <v>904</v>
      </c>
      <c r="C19" s="312">
        <v>55</v>
      </c>
      <c r="D19" s="313">
        <v>30</v>
      </c>
      <c r="E19" s="317">
        <f>C19*D19</f>
        <v>1650</v>
      </c>
    </row>
    <row r="20" spans="2:5">
      <c r="B20" s="181" t="s">
        <v>905</v>
      </c>
      <c r="C20" s="316">
        <v>1016</v>
      </c>
      <c r="D20" s="234">
        <v>1</v>
      </c>
      <c r="E20" s="318">
        <f>C20*D20</f>
        <v>1016</v>
      </c>
    </row>
    <row r="21" spans="2:5">
      <c r="B21" s="181" t="s">
        <v>906</v>
      </c>
      <c r="C21" s="181">
        <v>376</v>
      </c>
      <c r="D21" s="234">
        <v>1</v>
      </c>
      <c r="E21" s="318">
        <f>C21*D21</f>
        <v>376</v>
      </c>
    </row>
    <row r="22" spans="2:5" ht="19.5" thickBot="1">
      <c r="B22" s="546" t="s">
        <v>895</v>
      </c>
      <c r="C22" s="546">
        <v>815</v>
      </c>
      <c r="D22" s="339">
        <v>2</v>
      </c>
      <c r="E22" s="547">
        <f>C22*D22</f>
        <v>1630</v>
      </c>
    </row>
    <row r="23" spans="2:5" ht="19.5" thickBot="1">
      <c r="B23" s="105" t="s">
        <v>131</v>
      </c>
      <c r="C23" s="105"/>
      <c r="D23" s="236"/>
      <c r="E23" s="548">
        <f>SUM(E19:E22)</f>
        <v>4672</v>
      </c>
    </row>
    <row r="25" spans="2:5">
      <c r="B25" t="s">
        <v>907</v>
      </c>
    </row>
  </sheetData>
  <phoneticPr fontId="2"/>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76EB5-C41C-4F0A-A025-C99DE1717F79}">
  <dimension ref="B2:D7"/>
  <sheetViews>
    <sheetView zoomScale="85" zoomScaleNormal="85" workbookViewId="0">
      <selection activeCell="D3" sqref="D3"/>
    </sheetView>
  </sheetViews>
  <sheetFormatPr defaultRowHeight="18.75"/>
  <cols>
    <col min="2" max="2" width="22" customWidth="1"/>
    <col min="3" max="3" width="12.625" customWidth="1"/>
    <col min="4" max="4" width="98.25" customWidth="1"/>
  </cols>
  <sheetData>
    <row r="2" spans="2:4">
      <c r="B2" t="s">
        <v>660</v>
      </c>
    </row>
    <row r="3" spans="2:4">
      <c r="B3" s="326" t="s">
        <v>908</v>
      </c>
      <c r="C3" s="326" t="s">
        <v>113</v>
      </c>
      <c r="D3" s="326" t="s">
        <v>114</v>
      </c>
    </row>
    <row r="4" spans="2:4">
      <c r="B4" s="326" t="s">
        <v>909</v>
      </c>
      <c r="C4" s="156">
        <v>30000</v>
      </c>
      <c r="D4" s="156"/>
    </row>
    <row r="5" spans="2:4" ht="21" customHeight="1">
      <c r="B5" s="93" t="s">
        <v>910</v>
      </c>
      <c r="C5" s="156">
        <v>5000</v>
      </c>
      <c r="D5" s="156"/>
    </row>
    <row r="6" spans="2:4" ht="21" customHeight="1">
      <c r="B6" s="93" t="s">
        <v>911</v>
      </c>
      <c r="C6" s="156">
        <v>40000</v>
      </c>
      <c r="D6" s="326" t="s">
        <v>912</v>
      </c>
    </row>
    <row r="7" spans="2:4">
      <c r="B7" s="93" t="s">
        <v>131</v>
      </c>
      <c r="C7" s="180">
        <f>SUM(C4:C6)</f>
        <v>75000</v>
      </c>
      <c r="D7" s="180"/>
    </row>
  </sheetData>
  <phoneticPr fontId="2"/>
  <pageMargins left="0.7" right="0.7" top="0.75" bottom="0.75" header="0.3" footer="0.3"/>
  <pageSetup paperSize="9" orientation="portrait" horizontalDpi="360" verticalDpi="36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946816FFA87146BE6EDC5DF7A85DF5" ma:contentTypeVersion="13" ma:contentTypeDescription="新しいドキュメントを作成します。" ma:contentTypeScope="" ma:versionID="98662789a6709d0078c14fdb395a509b">
  <xsd:schema xmlns:xsd="http://www.w3.org/2001/XMLSchema" xmlns:xs="http://www.w3.org/2001/XMLSchema" xmlns:p="http://schemas.microsoft.com/office/2006/metadata/properties" xmlns:ns2="cebf745d-e51e-41ef-a1f1-27fce0363cfd" xmlns:ns3="741f8599-2caa-4da6-a5b0-7d6ff7a9f30b" targetNamespace="http://schemas.microsoft.com/office/2006/metadata/properties" ma:root="true" ma:fieldsID="c321a975d326a4f01c17f38ea1565bbe" ns2:_="" ns3:_="">
    <xsd:import namespace="cebf745d-e51e-41ef-a1f1-27fce0363cfd"/>
    <xsd:import namespace="741f8599-2caa-4da6-a5b0-7d6ff7a9f3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Location"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bf745d-e51e-41ef-a1f1-27fce0363c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41f8599-2caa-4da6-a5b0-7d6ff7a9f30b"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A923AF-0611-41D4-BC31-16A94BFBC750}"/>
</file>

<file path=customXml/itemProps2.xml><?xml version="1.0" encoding="utf-8"?>
<ds:datastoreItem xmlns:ds="http://schemas.openxmlformats.org/officeDocument/2006/customXml" ds:itemID="{7E29CD40-693C-46AF-824C-AC6033C91D3B}"/>
</file>

<file path=customXml/itemProps3.xml><?xml version="1.0" encoding="utf-8"?>
<ds:datastoreItem xmlns:ds="http://schemas.openxmlformats.org/officeDocument/2006/customXml" ds:itemID="{F99C49BE-7080-4C05-B153-175DCFEA4B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萩原健太</dc:creator>
  <cp:keywords/>
  <dc:description/>
  <cp:lastModifiedBy>政近岳</cp:lastModifiedBy>
  <cp:revision/>
  <dcterms:created xsi:type="dcterms:W3CDTF">2020-05-19T05:47:29Z</dcterms:created>
  <dcterms:modified xsi:type="dcterms:W3CDTF">2022-02-24T10:25:33Z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0x0101008F946816FFA87146BE6EDC5DF7A85DF5</vt:lpwstr>
  </property>
</Properties>
</file>