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filterPrivacy="1" defaultThemeVersion="166925"/>
  <xr:revisionPtr revIDLastSave="0" documentId="13_ncr:1_{FB0A3FD2-352A-004F-ACDD-01D3AB0108F7}" xr6:coauthVersionLast="47" xr6:coauthVersionMax="47" xr10:uidLastSave="{00000000-0000-0000-0000-000000000000}"/>
  <bookViews>
    <workbookView xWindow="0" yWindow="880" windowWidth="22780" windowHeight="14540" firstSheet="2" activeTab="3" xr2:uid="{1C8BA5E6-621C-4594-8F52-E07A4ABB1A11}"/>
  </bookViews>
  <sheets>
    <sheet name="表紙" sheetId="15" r:id="rId1"/>
    <sheet name="目次" sheetId="26" r:id="rId2"/>
    <sheet name="1.クロス集計" sheetId="17" r:id="rId3"/>
    <sheet name="2.予算との比較" sheetId="25" r:id="rId4"/>
    <sheet name="3.収入詳細" sheetId="31" r:id="rId5"/>
    <sheet name="4.支出詳細" sheetId="32" r:id="rId6"/>
    <sheet name="資料1" sheetId="3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7" l="1"/>
  <c r="G408" i="32" l="1"/>
  <c r="G409" i="32" s="1"/>
  <c r="B62" i="25"/>
  <c r="B60" i="25"/>
  <c r="B65" i="25"/>
  <c r="B64" i="25"/>
  <c r="B63" i="25"/>
  <c r="B61" i="25"/>
  <c r="B59" i="25"/>
  <c r="B58" i="25"/>
  <c r="B57" i="25"/>
  <c r="G373" i="32"/>
  <c r="G374" i="32" s="1"/>
  <c r="K29" i="17"/>
  <c r="G566" i="32"/>
  <c r="G517" i="32"/>
  <c r="G507" i="32"/>
  <c r="G506" i="32"/>
  <c r="G89" i="32"/>
  <c r="G88" i="32"/>
  <c r="G87" i="32"/>
  <c r="G86" i="32"/>
  <c r="G84" i="32"/>
  <c r="G85" i="32"/>
  <c r="G64" i="32"/>
  <c r="G95" i="32"/>
  <c r="G45" i="32"/>
  <c r="G10" i="32"/>
  <c r="G562" i="32"/>
  <c r="G526" i="32"/>
  <c r="G462" i="32"/>
  <c r="G416" i="32"/>
  <c r="G354" i="32"/>
  <c r="G333" i="32"/>
  <c r="G327" i="32"/>
  <c r="G309" i="32"/>
  <c r="G296" i="32"/>
  <c r="G288" i="32"/>
  <c r="G289" i="32"/>
  <c r="G279" i="32"/>
  <c r="G246" i="32"/>
  <c r="G244" i="32"/>
  <c r="G242" i="32"/>
  <c r="G238" i="32"/>
  <c r="G234" i="32"/>
  <c r="G165" i="32"/>
  <c r="G159" i="32"/>
  <c r="G151" i="32"/>
  <c r="G135" i="32"/>
  <c r="G136" i="32" s="1"/>
  <c r="G93" i="32"/>
  <c r="G68" i="32"/>
  <c r="G62" i="32"/>
  <c r="G57" i="32"/>
  <c r="G51" i="32"/>
  <c r="G42" i="32"/>
  <c r="G34" i="32"/>
  <c r="G219" i="32"/>
  <c r="G183" i="32" l="1"/>
  <c r="G328" i="32"/>
  <c r="G329" i="32"/>
  <c r="G248" i="32"/>
  <c r="G205" i="32"/>
  <c r="G193" i="32"/>
  <c r="G330" i="32" l="1"/>
  <c r="I26" i="17" s="1"/>
  <c r="G96" i="32"/>
  <c r="G83" i="32"/>
  <c r="G63" i="32"/>
  <c r="G557" i="32"/>
  <c r="G433" i="32"/>
  <c r="G13" i="32"/>
  <c r="G455" i="32"/>
  <c r="G450" i="32"/>
  <c r="G451" i="32"/>
  <c r="G452" i="32"/>
  <c r="G453" i="32"/>
  <c r="G454" i="32"/>
  <c r="G311" i="32"/>
  <c r="G256" i="32"/>
  <c r="G257" i="32"/>
  <c r="G258" i="32"/>
  <c r="G259" i="32"/>
  <c r="G260" i="32"/>
  <c r="G261" i="32"/>
  <c r="G262" i="32"/>
  <c r="G263" i="32"/>
  <c r="G264" i="32"/>
  <c r="G255" i="32"/>
  <c r="G567" i="32"/>
  <c r="G558" i="32"/>
  <c r="G547" i="32"/>
  <c r="G548" i="32"/>
  <c r="G546" i="32"/>
  <c r="G513" i="32"/>
  <c r="G501" i="32"/>
  <c r="G486" i="32"/>
  <c r="G479" i="32"/>
  <c r="G480" i="32" s="1"/>
  <c r="G449" i="32"/>
  <c r="G378" i="32"/>
  <c r="G316" i="32"/>
  <c r="G317" i="32"/>
  <c r="G318" i="32"/>
  <c r="G319" i="32"/>
  <c r="G320" i="32"/>
  <c r="G321" i="32"/>
  <c r="G322" i="32"/>
  <c r="G323" i="32"/>
  <c r="G315" i="32"/>
  <c r="G297" i="32"/>
  <c r="G298" i="32"/>
  <c r="G299" i="32"/>
  <c r="G300" i="32"/>
  <c r="G301" i="32"/>
  <c r="G302" i="32"/>
  <c r="G303" i="32"/>
  <c r="G304" i="32"/>
  <c r="G305" i="32"/>
  <c r="G306" i="32"/>
  <c r="G307" i="32"/>
  <c r="G308" i="32"/>
  <c r="G310" i="32"/>
  <c r="G274" i="32"/>
  <c r="G239" i="32"/>
  <c r="G235" i="32"/>
  <c r="G220" i="32"/>
  <c r="G221" i="32"/>
  <c r="G222" i="32"/>
  <c r="G223" i="32"/>
  <c r="G224" i="32"/>
  <c r="G225" i="32"/>
  <c r="G226" i="32"/>
  <c r="G227" i="32"/>
  <c r="G228" i="32"/>
  <c r="G229" i="32"/>
  <c r="G230" i="32"/>
  <c r="G203" i="32"/>
  <c r="G201" i="32"/>
  <c r="G160" i="32"/>
  <c r="G161" i="32"/>
  <c r="G152" i="32"/>
  <c r="G140" i="32"/>
  <c r="G141" i="32"/>
  <c r="G142" i="32"/>
  <c r="G143" i="32"/>
  <c r="G144" i="32"/>
  <c r="G145" i="32"/>
  <c r="G146" i="32"/>
  <c r="G147" i="32"/>
  <c r="G139" i="32"/>
  <c r="G113" i="32"/>
  <c r="G94" i="32"/>
  <c r="G97" i="32" s="1"/>
  <c r="G52" i="32"/>
  <c r="G53" i="32"/>
  <c r="G54" i="32"/>
  <c r="G55" i="32"/>
  <c r="G56" i="32"/>
  <c r="G58" i="32"/>
  <c r="G59" i="32"/>
  <c r="G60" i="32"/>
  <c r="G61" i="32"/>
  <c r="G65" i="32"/>
  <c r="G66" i="32"/>
  <c r="G67" i="32"/>
  <c r="G69" i="32"/>
  <c r="G70" i="32"/>
  <c r="G71" i="32"/>
  <c r="G72" i="32"/>
  <c r="G73" i="32"/>
  <c r="G74" i="32"/>
  <c r="G75" i="32"/>
  <c r="G76" i="32"/>
  <c r="G77" i="32"/>
  <c r="G78" i="32"/>
  <c r="G79" i="32"/>
  <c r="G80" i="32"/>
  <c r="G81" i="32"/>
  <c r="G82" i="32"/>
  <c r="G43" i="32"/>
  <c r="G44" i="32"/>
  <c r="G46" i="32"/>
  <c r="G47" i="32"/>
  <c r="G38" i="32"/>
  <c r="G17" i="32"/>
  <c r="G491" i="32"/>
  <c r="G492" i="32" s="1"/>
  <c r="G407" i="32"/>
  <c r="G403" i="32"/>
  <c r="G404" i="32" s="1"/>
  <c r="G90" i="32" l="1"/>
  <c r="G265" i="32"/>
  <c r="H24" i="17" s="1"/>
  <c r="G148" i="32"/>
  <c r="G312" i="32"/>
  <c r="G48" i="32"/>
  <c r="G324" i="32"/>
  <c r="B66" i="25"/>
  <c r="F5" i="17"/>
  <c r="H27" i="17"/>
  <c r="G432" i="32"/>
  <c r="G552" i="32"/>
  <c r="G563" i="32"/>
  <c r="G564" i="32"/>
  <c r="G544" i="32"/>
  <c r="G545" i="32"/>
  <c r="G543" i="32"/>
  <c r="G530" i="32"/>
  <c r="G532" i="32"/>
  <c r="G534" i="32"/>
  <c r="G536" i="32"/>
  <c r="G528" i="32"/>
  <c r="G512" i="32"/>
  <c r="G499" i="32"/>
  <c r="G469" i="32"/>
  <c r="G470" i="32" s="1"/>
  <c r="G463" i="32"/>
  <c r="G438" i="32"/>
  <c r="G439" i="32"/>
  <c r="G437" i="32"/>
  <c r="G425" i="32"/>
  <c r="G421" i="32"/>
  <c r="G422" i="32" s="1"/>
  <c r="G417" i="32"/>
  <c r="G418" i="32"/>
  <c r="G396" i="32"/>
  <c r="G372" i="32"/>
  <c r="G365" i="32"/>
  <c r="G366" i="32"/>
  <c r="G367" i="32"/>
  <c r="G368" i="32"/>
  <c r="G369" i="32"/>
  <c r="G370" i="32"/>
  <c r="G371" i="32"/>
  <c r="G364" i="32"/>
  <c r="G344" i="32"/>
  <c r="G345" i="32"/>
  <c r="G346" i="32"/>
  <c r="G347" i="32"/>
  <c r="G343" i="32"/>
  <c r="G283" i="32"/>
  <c r="G282" i="32"/>
  <c r="G269" i="32"/>
  <c r="G270" i="32"/>
  <c r="G271" i="32"/>
  <c r="G272" i="32"/>
  <c r="G273" i="32"/>
  <c r="G268" i="32"/>
  <c r="G247" i="32"/>
  <c r="G245" i="32"/>
  <c r="G243" i="32"/>
  <c r="G249" i="32" s="1"/>
  <c r="G217" i="32"/>
  <c r="G218" i="32"/>
  <c r="G216" i="32"/>
  <c r="G214" i="32"/>
  <c r="G210" i="32"/>
  <c r="G209" i="32"/>
  <c r="G204" i="32"/>
  <c r="G192" i="32"/>
  <c r="G194" i="32"/>
  <c r="G195" i="32"/>
  <c r="G196" i="32"/>
  <c r="G197" i="32"/>
  <c r="G198" i="32"/>
  <c r="G199" i="32"/>
  <c r="G200" i="32"/>
  <c r="G191" i="32"/>
  <c r="G175" i="32"/>
  <c r="G176" i="32"/>
  <c r="G177" i="32"/>
  <c r="G178" i="32"/>
  <c r="G179" i="32"/>
  <c r="G180" i="32"/>
  <c r="G181" i="32"/>
  <c r="G182" i="32"/>
  <c r="G184" i="32"/>
  <c r="G174" i="32"/>
  <c r="G170" i="32"/>
  <c r="G112" i="32"/>
  <c r="G111" i="32"/>
  <c r="G104" i="32"/>
  <c r="G105" i="32"/>
  <c r="G106" i="32"/>
  <c r="G107" i="32"/>
  <c r="G108" i="32"/>
  <c r="G103" i="32"/>
  <c r="G36" i="32"/>
  <c r="G37" i="32"/>
  <c r="G35" i="32"/>
  <c r="G27" i="32"/>
  <c r="G26" i="32"/>
  <c r="G22" i="32"/>
  <c r="G18" i="32"/>
  <c r="G12" i="32"/>
  <c r="G11" i="32"/>
  <c r="G14" i="32" s="1"/>
  <c r="E17" i="17"/>
  <c r="B18" i="25"/>
  <c r="C5" i="17"/>
  <c r="L5" i="17" s="1"/>
  <c r="B6" i="25"/>
  <c r="D21" i="31"/>
  <c r="G448" i="32"/>
  <c r="G341" i="32"/>
  <c r="G342" i="32"/>
  <c r="G355" i="32"/>
  <c r="G356" i="32" s="1"/>
  <c r="J25" i="17" s="1"/>
  <c r="E18" i="17"/>
  <c r="B19" i="25"/>
  <c r="C83" i="31"/>
  <c r="L18" i="17"/>
  <c r="D19" i="17"/>
  <c r="G19" i="17"/>
  <c r="H19" i="17"/>
  <c r="I19" i="17"/>
  <c r="J19" i="17"/>
  <c r="B19" i="17"/>
  <c r="K16" i="17"/>
  <c r="B16" i="25"/>
  <c r="K15" i="17"/>
  <c r="L15" i="17" s="1"/>
  <c r="G14" i="17"/>
  <c r="E13" i="17"/>
  <c r="L13" i="17" s="1"/>
  <c r="E12" i="17"/>
  <c r="E19" i="17" s="1"/>
  <c r="C20" i="25"/>
  <c r="D19" i="25"/>
  <c r="U21" i="31"/>
  <c r="B15" i="25"/>
  <c r="B14" i="25"/>
  <c r="B13" i="25"/>
  <c r="U19" i="31"/>
  <c r="U6" i="31"/>
  <c r="U7" i="31"/>
  <c r="U8" i="31"/>
  <c r="U9" i="31"/>
  <c r="U10" i="31"/>
  <c r="U11" i="31"/>
  <c r="U12" i="31"/>
  <c r="U13" i="31"/>
  <c r="U14" i="31"/>
  <c r="U15" i="31"/>
  <c r="U16" i="31"/>
  <c r="U17" i="31"/>
  <c r="U18" i="31"/>
  <c r="U5" i="31"/>
  <c r="C81" i="31"/>
  <c r="N99" i="31"/>
  <c r="I12" i="31" s="1"/>
  <c r="N91" i="31"/>
  <c r="I11" i="31" s="1"/>
  <c r="I10" i="31"/>
  <c r="N52" i="31"/>
  <c r="I9" i="31" s="1"/>
  <c r="N43" i="31"/>
  <c r="I8" i="31" s="1"/>
  <c r="N31" i="31"/>
  <c r="I7" i="31" s="1"/>
  <c r="N22" i="31"/>
  <c r="I6" i="31" s="1"/>
  <c r="I78" i="31"/>
  <c r="I5" i="31" s="1"/>
  <c r="L6" i="17"/>
  <c r="L14" i="17"/>
  <c r="L16" i="17"/>
  <c r="C11" i="17"/>
  <c r="L11" i="17" s="1"/>
  <c r="C10" i="17"/>
  <c r="L10" i="17" s="1"/>
  <c r="C9" i="17"/>
  <c r="L9" i="17" s="1"/>
  <c r="C4" i="17"/>
  <c r="L4" i="17" s="1"/>
  <c r="E5" i="33"/>
  <c r="E6" i="33"/>
  <c r="E4" i="33"/>
  <c r="G496" i="32"/>
  <c r="G497" i="32"/>
  <c r="G498" i="32"/>
  <c r="G495" i="32"/>
  <c r="G166" i="32"/>
  <c r="G167" i="32" s="1"/>
  <c r="G119" i="32"/>
  <c r="G118" i="32"/>
  <c r="E18" i="33"/>
  <c r="E19" i="33"/>
  <c r="E13" i="33"/>
  <c r="E14" i="33"/>
  <c r="E15" i="33"/>
  <c r="E16" i="33"/>
  <c r="E17" i="33"/>
  <c r="E8" i="33"/>
  <c r="E9" i="33"/>
  <c r="E10" i="33"/>
  <c r="E11" i="33"/>
  <c r="E12" i="33"/>
  <c r="E7" i="33"/>
  <c r="G514" i="32"/>
  <c r="T26" i="31"/>
  <c r="T27" i="31"/>
  <c r="T25" i="31"/>
  <c r="T28" i="31" s="1"/>
  <c r="L12" i="17" l="1"/>
  <c r="K19" i="17"/>
  <c r="C19" i="17"/>
  <c r="G275" i="32"/>
  <c r="H25" i="17" s="1"/>
  <c r="G120" i="32"/>
  <c r="E26" i="17" s="1"/>
  <c r="J28" i="17"/>
  <c r="G171" i="32"/>
  <c r="F32" i="17" s="1"/>
  <c r="G206" i="32"/>
  <c r="G185" i="32"/>
  <c r="F33" i="17" s="1"/>
  <c r="G440" i="32"/>
  <c r="G348" i="32"/>
  <c r="I33" i="17" s="1"/>
  <c r="J32" i="17"/>
  <c r="E20" i="33"/>
  <c r="D510" i="32" s="1"/>
  <c r="G510" i="32" s="1"/>
  <c r="G515" i="32" s="1"/>
  <c r="B9" i="25"/>
  <c r="F8" i="17"/>
  <c r="L8" i="17" s="1"/>
  <c r="I13" i="31"/>
  <c r="B8" i="25"/>
  <c r="F7" i="17"/>
  <c r="F17" i="17"/>
  <c r="L17" i="17" s="1"/>
  <c r="G502" i="32"/>
  <c r="G500" i="32"/>
  <c r="G503" i="32" s="1"/>
  <c r="G109" i="32"/>
  <c r="G114" i="32" s="1"/>
  <c r="G565" i="32"/>
  <c r="G568" i="32" s="1"/>
  <c r="G554" i="32"/>
  <c r="G555" i="32"/>
  <c r="G556" i="32"/>
  <c r="G553" i="32"/>
  <c r="G542" i="32"/>
  <c r="G549" i="32" s="1"/>
  <c r="G538" i="32"/>
  <c r="G523" i="32"/>
  <c r="G524" i="32"/>
  <c r="G525" i="32"/>
  <c r="G522" i="32"/>
  <c r="G521" i="32"/>
  <c r="G511" i="32"/>
  <c r="G487" i="32"/>
  <c r="G488" i="32" s="1"/>
  <c r="G475" i="32"/>
  <c r="G474" i="32"/>
  <c r="G473" i="32"/>
  <c r="G465" i="32"/>
  <c r="G464" i="32"/>
  <c r="G447" i="32"/>
  <c r="G446" i="32"/>
  <c r="G428" i="32"/>
  <c r="G429" i="32"/>
  <c r="G430" i="32"/>
  <c r="G431" i="32"/>
  <c r="G427" i="32"/>
  <c r="G426" i="32"/>
  <c r="G360" i="32"/>
  <c r="G359" i="32"/>
  <c r="G399" i="32"/>
  <c r="G398" i="32"/>
  <c r="G397" i="32"/>
  <c r="G395" i="32"/>
  <c r="G394" i="32"/>
  <c r="G393" i="32"/>
  <c r="G391" i="32"/>
  <c r="G392" i="32"/>
  <c r="G390" i="32"/>
  <c r="G388" i="32"/>
  <c r="G387" i="32"/>
  <c r="G380" i="32"/>
  <c r="G381" i="32"/>
  <c r="G382" i="32"/>
  <c r="G383" i="32"/>
  <c r="G384" i="32"/>
  <c r="G385" i="32"/>
  <c r="G386" i="32"/>
  <c r="G379" i="32"/>
  <c r="G377" i="32"/>
  <c r="G336" i="32"/>
  <c r="G335" i="32"/>
  <c r="G338" i="32" s="1"/>
  <c r="I25" i="17"/>
  <c r="G284" i="32"/>
  <c r="H28" i="17" s="1"/>
  <c r="G29" i="17"/>
  <c r="G211" i="32"/>
  <c r="G26" i="17" s="1"/>
  <c r="G215" i="32"/>
  <c r="F26" i="17"/>
  <c r="G162" i="32"/>
  <c r="G153" i="32"/>
  <c r="E33" i="17" s="1"/>
  <c r="E29" i="17"/>
  <c r="G124" i="32"/>
  <c r="G125" i="32"/>
  <c r="G126" i="32"/>
  <c r="G127" i="32"/>
  <c r="G128" i="32"/>
  <c r="G129" i="32"/>
  <c r="G130" i="32"/>
  <c r="G131" i="32"/>
  <c r="G123" i="32"/>
  <c r="C33" i="17"/>
  <c r="G39" i="32"/>
  <c r="G99" i="32" s="1"/>
  <c r="G28" i="32"/>
  <c r="B32" i="17" s="1"/>
  <c r="G23" i="32"/>
  <c r="B27" i="17" s="1"/>
  <c r="G19" i="32"/>
  <c r="D11" i="25"/>
  <c r="D14" i="25"/>
  <c r="D6" i="25"/>
  <c r="D7" i="25"/>
  <c r="D8" i="25"/>
  <c r="D9" i="25"/>
  <c r="D10" i="25"/>
  <c r="D12" i="25"/>
  <c r="D13" i="25"/>
  <c r="D15" i="25"/>
  <c r="D16" i="25"/>
  <c r="D17" i="25"/>
  <c r="L7" i="17" l="1"/>
  <c r="L19" i="17" s="1"/>
  <c r="F19" i="17"/>
  <c r="G539" i="32"/>
  <c r="G570" i="32" s="1"/>
  <c r="G350" i="32"/>
  <c r="G361" i="32"/>
  <c r="J26" i="17" s="1"/>
  <c r="G476" i="32"/>
  <c r="G434" i="32"/>
  <c r="G442" i="32" s="1"/>
  <c r="G187" i="32"/>
  <c r="G132" i="32"/>
  <c r="G155" i="32" s="1"/>
  <c r="G466" i="32"/>
  <c r="G559" i="32"/>
  <c r="G400" i="32"/>
  <c r="G231" i="32"/>
  <c r="G27" i="17" s="1"/>
  <c r="G30" i="32"/>
  <c r="I27" i="17"/>
  <c r="K33" i="17"/>
  <c r="K26" i="17"/>
  <c r="I24" i="17"/>
  <c r="E25" i="17"/>
  <c r="G28" i="17"/>
  <c r="F24" i="17"/>
  <c r="E30" i="17"/>
  <c r="L30" i="17" s="1"/>
  <c r="C32" i="17"/>
  <c r="L32" i="17" s="1"/>
  <c r="C31" i="17"/>
  <c r="C24" i="17"/>
  <c r="B25" i="17"/>
  <c r="B24" i="17"/>
  <c r="G33" i="17"/>
  <c r="G24" i="17"/>
  <c r="B20" i="25"/>
  <c r="G411" i="32" l="1"/>
  <c r="G251" i="32"/>
  <c r="G482" i="32"/>
  <c r="E28" i="17"/>
  <c r="L28" i="17" s="1"/>
  <c r="B35" i="17"/>
  <c r="L27" i="17"/>
  <c r="L31" i="17"/>
  <c r="L26" i="17"/>
  <c r="J29" i="17"/>
  <c r="L25" i="17"/>
  <c r="E35" i="17" l="1"/>
  <c r="L29" i="17"/>
  <c r="J33" i="17"/>
  <c r="D18" i="25"/>
  <c r="D63" i="25" l="1"/>
  <c r="D35" i="17"/>
  <c r="C68" i="25"/>
  <c r="D5" i="25"/>
  <c r="D20" i="25" s="1"/>
  <c r="D64" i="25" l="1"/>
  <c r="D60" i="25"/>
  <c r="J35" i="17" l="1"/>
  <c r="D61" i="25"/>
  <c r="F35" i="17"/>
  <c r="D59" i="25"/>
  <c r="I35" i="17"/>
  <c r="G35" i="17"/>
  <c r="D58" i="25"/>
  <c r="D65" i="25" l="1"/>
  <c r="D62" i="25"/>
  <c r="G456" i="32" l="1"/>
  <c r="D57" i="25" l="1"/>
  <c r="G458" i="32"/>
  <c r="G572" i="32" s="1"/>
  <c r="K24" i="17"/>
  <c r="L24" i="17" s="1"/>
  <c r="K35" i="17" l="1"/>
  <c r="G290" i="32"/>
  <c r="H33" i="17" s="1"/>
  <c r="H35" i="17" s="1"/>
  <c r="C34" i="17" l="1"/>
  <c r="G292" i="32"/>
  <c r="G575" i="32" s="1"/>
  <c r="L33" i="17"/>
  <c r="D66" i="25" l="1"/>
  <c r="B67" i="25"/>
  <c r="D67" i="25" s="1"/>
  <c r="L34" i="17"/>
  <c r="L35" i="17" s="1"/>
  <c r="C35" i="17"/>
  <c r="B68" i="25" l="1"/>
  <c r="D68"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tc={538BEF19-ABC8-9A48-9643-38EC7A81CA1D}</author>
  </authors>
  <commentList>
    <comment ref="B4" authorId="0" shapeId="0" xr:uid="{538BEF19-ABC8-9A48-9643-38EC7A81CA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令和6年度かと思われます。
支出詳細等が出揃っていないため、作成が難しい場合には、枠組みを整えたうえで、その記載ができないところは空白等にしていただけますと助かります。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tc={9510E7BD-2BE5-1146-A57E-ECF8B6A8C87E}</author>
  </authors>
  <commentList>
    <comment ref="L59" authorId="0" shapeId="0" xr:uid="{9510E7BD-2BE5-1146-A57E-ECF8B6A8C8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この表だけフォーマットが統一されておらず、少しわかりにくくなっているため、計算に必要な値（人数や口数）は欄外に記載して必要であれば計算式も書くようにお願いいたします。
欄内に記載するのは個人協賛であるということだけを書く方がわかりやすいと思います。</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tc={45F2B994-6224-B44C-A611-7461EF2065AF}</author>
    <author>tc={1ADECE53-B114-2C4D-8BE5-F8FF48EE3329}</author>
    <author>tc={2F1B0015-BF81-6B48-B9E3-0056689B3A82}</author>
    <author>tc={6EEF861C-2408-3A4A-9926-DE0E7D584F6C}</author>
    <author>tc={EC9B7F52-875A-6A40-86DC-692B0094FC29}</author>
    <author>tc={BBBE950E-14B9-3A44-B7A6-5F789E436660}</author>
    <author>tc={6191CD2F-52A9-B24B-B4E7-FD9DB26C966B}</author>
    <author>tc={AEFAD9F2-1B62-1F43-B71B-ECF81FB76080}</author>
    <author>tc={C4327229-FA42-2D48-9688-25D21B1B3535}</author>
    <author>tc={013937DA-88C5-B34C-AA9C-5512DEE2B1B8}</author>
    <author>tc={26701A62-12AD-EB44-87B4-9B6CBFED0B49}</author>
    <author>tc={C8E5DC76-122E-5843-8DE1-B1F42B02C5C0}</author>
    <author>tc={3F474F64-F1F9-894A-86EB-4D7124FF53F6}</author>
    <author>tc={ABE28194-6F72-B648-A72A-2BB65C44CBAD}</author>
    <author>tc={D1AA8A8C-3E4E-2E49-82F7-E61D6DCBF9D6}</author>
    <author>tc={9871DF46-2576-564A-A93C-A4835A76E27E}</author>
    <author>tc={C06ADD7C-2F9D-AD4F-9F78-07B9E0798F2C}</author>
    <author>tc={A77E7A8F-AD5D-3048-B0DC-D29442458AF6}</author>
    <author>tc={1B3D4228-62EE-2247-875A-A47C4E4FE35E}</author>
    <author>tc={1E2CEB02-5B57-1D46-93E7-118E1DA031DC}</author>
    <author>tc={8FB5C438-4E03-2243-AF8A-544D9112A656}</author>
    <author>tc={2D797BBD-6D66-7545-8991-BDA1FAF09650}</author>
    <author>tc={6E1200C3-061C-D749-A8C9-667BF9E06143}</author>
    <author>tc={AA919E56-4C29-9247-A6DC-D5D59AE589F1}</author>
    <author>tc={69A78A32-4945-453E-9B90-9352F412311F}</author>
    <author>tc={EA37FDAC-3380-D647-B937-852B9D58BF50}</author>
    <author>tc={9D27F5CD-9B26-EB4F-A39D-2D913D950493}</author>
    <author>tc={9D7C0B28-45E3-B24B-8A2C-5F836E22931B}</author>
  </authors>
  <commentList>
    <comment ref="A2" authorId="0" shapeId="0" xr:uid="{45F2B994-6224-B44C-A611-7461EF2065A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こちら価格及び個数に変更がないものかと思われます。</t>
      </text>
    </comment>
    <comment ref="A3" authorId="1" shapeId="0" xr:uid="{1ADECE53-B114-2C4D-8BE5-F8FF48EE33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個数の間違いかと思います。</t>
      </text>
    </comment>
    <comment ref="J34" authorId="2" shapeId="0" xr:uid="{2F1B0015-BF81-6B48-B9E3-0056689B3A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44" authorId="3" shapeId="0" xr:uid="{6EEF861C-2408-3A4A-9926-DE0E7D584F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46" authorId="4" shapeId="0" xr:uid="{EC9B7F52-875A-6A40-86DC-692B0094FC2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47" authorId="5" shapeId="0" xr:uid="{BBBE950E-14B9-3A44-B7A6-5F789E4366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52" authorId="6" shapeId="0" xr:uid="{6191CD2F-52A9-B24B-B4E7-FD9DB26C966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55" authorId="7" shapeId="0" xr:uid="{AEFAD9F2-1B62-1F43-B71B-ECF81FB760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増額の理由を記載してください。</t>
      </text>
    </comment>
    <comment ref="J58" authorId="8" shapeId="0" xr:uid="{C4327229-FA42-2D48-9688-25D21B1B353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66" authorId="9" shapeId="0" xr:uid="{013937DA-88C5-B34C-AA9C-5512DEE2B1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67" authorId="10" shapeId="0" xr:uid="{26701A62-12AD-EB44-87B4-9B6CBFED0B4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G97" authorId="11" shapeId="0" xr:uid="{C8E5DC76-122E-5843-8DE1-B1F42B02C5C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Sumの範囲にG87が入っておらず、合計金額にズレが生じております。</t>
      </text>
    </comment>
    <comment ref="G136" authorId="12" shapeId="0" xr:uid="{3F474F64-F1F9-894A-86EB-4D7124FF53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sumで表すようにお願いいたします。</t>
      </text>
    </comment>
    <comment ref="G147" authorId="13" shapeId="0" xr:uid="{ABE28194-6F72-B648-A72A-2BB65C44C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単価と数量の掛け算で表すようにお願いいたします。</t>
      </text>
    </comment>
    <comment ref="G203" authorId="14" shapeId="0" xr:uid="{D1AA8A8C-3E4E-2E49-82F7-E61D6DCBF9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単価と数量の掛け算で表すようにお願いいたします。</t>
      </text>
    </comment>
    <comment ref="J307" authorId="15" shapeId="0" xr:uid="{9871DF46-2576-564A-A93C-A4835A76E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311" authorId="16" shapeId="0" xr:uid="{C06ADD7C-2F9D-AD4F-9F78-07B9E0798F2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機械かと思われます。</t>
      </text>
    </comment>
    <comment ref="J323" authorId="17" shapeId="0" xr:uid="{A77E7A8F-AD5D-3048-B0DC-D29442458AF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にんしょう、しよう、など、漢字に直していただけますと良いかと思います。</t>
      </text>
    </comment>
    <comment ref="G327" authorId="18" shapeId="0" xr:uid="{1B3D4228-62EE-2247-875A-A47C4E4FE3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太字になってしまっているので、通常の文字にしてください。</t>
      </text>
    </comment>
    <comment ref="D333" authorId="19" shapeId="0" xr:uid="{1E2CEB02-5B57-1D46-93E7-118E1DA031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なぜ2つにまたがっているのか、分けて記載することはできないのかをご教示いただければ幸いです。
返信:
企業側からこれら二つを統合した形で金額を提示され、内訳が不明のため、このように記載いたしました。</t>
      </text>
    </comment>
    <comment ref="J335" authorId="20" shapeId="0" xr:uid="{8FB5C438-4E03-2243-AF8A-544D9112A6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342" authorId="21" shapeId="0" xr:uid="{2D797BBD-6D66-7545-8991-BDA1FAF096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344" authorId="22" shapeId="0" xr:uid="{6E1200C3-061C-D749-A8C9-667BF9E0614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増額の理由を記載してください。（総定額より増えた理由を記載してください。）</t>
      </text>
    </comment>
    <comment ref="J369" authorId="23" shapeId="0" xr:uid="{AA919E56-4C29-9247-A6DC-D5D59AE589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 ref="J500" authorId="24" shapeId="0" xr:uid="{69A78A32-4945-453E-9B90-9352F41231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こちら「協賛していただいた酒造」かと思われます。以下J491まで同じです。</t>
      </text>
    </comment>
    <comment ref="G513" authorId="25" shapeId="0" xr:uid="{EA37FDAC-3380-D647-B937-852B9D58BF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単価と数量の掛け算で表すようにお願いいたします。</t>
      </text>
    </comment>
    <comment ref="J548" authorId="26" shapeId="0" xr:uid="{9D27F5CD-9B26-EB4F-A39D-2D913D95049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増額の理由を記載してください。</t>
      </text>
    </comment>
    <comment ref="J558" authorId="27" shapeId="0" xr:uid="{9D7C0B28-45E3-B24B-8A2C-5F836E2293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減額の理由を記載してください。</t>
      </text>
    </comment>
  </commentList>
</comments>
</file>

<file path=xl/sharedStrings.xml><?xml version="1.0" encoding="utf-8"?>
<sst xmlns="http://schemas.openxmlformats.org/spreadsheetml/2006/main" count="2861" uniqueCount="1128">
  <si>
    <t>筑波大学学園祭実行委員会
　令和6年度決算報告書</t>
    <phoneticPr fontId="2"/>
  </si>
  <si>
    <t>令和6年度　財務局 決算担当　湯浅 晴彦</t>
    <rPh sb="0" eb="2">
      <t>レイワ</t>
    </rPh>
    <rPh sb="3" eb="5">
      <t>ネンド</t>
    </rPh>
    <rPh sb="6" eb="8">
      <t>ザイム</t>
    </rPh>
    <rPh sb="8" eb="9">
      <t>キョク</t>
    </rPh>
    <rPh sb="10" eb="14">
      <t>ケッサンタントウ</t>
    </rPh>
    <rPh sb="15" eb="17">
      <t>ユアサ</t>
    </rPh>
    <rPh sb="18" eb="20">
      <t>ハルヒコ</t>
    </rPh>
    <phoneticPr fontId="2"/>
  </si>
  <si>
    <t>1.クロス集計</t>
    <rPh sb="5" eb="7">
      <t>シュウケイ</t>
    </rPh>
    <phoneticPr fontId="2"/>
  </si>
  <si>
    <t>1.1収入の部</t>
    <rPh sb="3" eb="5">
      <t>シュウニュウ</t>
    </rPh>
    <rPh sb="6" eb="7">
      <t>ブ</t>
    </rPh>
    <phoneticPr fontId="2"/>
  </si>
  <si>
    <t>1.2支出の部</t>
    <rPh sb="3" eb="5">
      <t>シシュツ</t>
    </rPh>
    <rPh sb="6" eb="7">
      <t>ブ</t>
    </rPh>
    <phoneticPr fontId="2"/>
  </si>
  <si>
    <t>2.予算との比較</t>
    <rPh sb="2" eb="4">
      <t>ヨサン</t>
    </rPh>
    <rPh sb="6" eb="8">
      <t>ヒカク</t>
    </rPh>
    <phoneticPr fontId="2"/>
  </si>
  <si>
    <t>2.1収入の部</t>
    <rPh sb="3" eb="5">
      <t>シュウニュウ</t>
    </rPh>
    <rPh sb="6" eb="7">
      <t>ブ</t>
    </rPh>
    <phoneticPr fontId="2"/>
  </si>
  <si>
    <t>2.2支出の部</t>
    <rPh sb="3" eb="5">
      <t>シシュツ</t>
    </rPh>
    <rPh sb="6" eb="7">
      <t>ブ</t>
    </rPh>
    <phoneticPr fontId="2"/>
  </si>
  <si>
    <t>3.収入詳細</t>
    <rPh sb="2" eb="4">
      <t>シュウニュウ</t>
    </rPh>
    <rPh sb="4" eb="6">
      <t>ショウサイ</t>
    </rPh>
    <phoneticPr fontId="2"/>
  </si>
  <si>
    <t>4.支出詳細</t>
    <rPh sb="2" eb="4">
      <t>シシュツ</t>
    </rPh>
    <rPh sb="4" eb="6">
      <t>ショウサイ</t>
    </rPh>
    <phoneticPr fontId="2"/>
  </si>
  <si>
    <t>資料1</t>
    <rPh sb="0" eb="2">
      <t>シリョウ</t>
    </rPh>
    <phoneticPr fontId="2"/>
  </si>
  <si>
    <t>1.1.収入の部</t>
    <rPh sb="4" eb="6">
      <t>シュウニュウ</t>
    </rPh>
    <rPh sb="7" eb="8">
      <t>ブ</t>
    </rPh>
    <phoneticPr fontId="2"/>
  </si>
  <si>
    <t>科目</t>
    <rPh sb="0" eb="2">
      <t>カモク</t>
    </rPh>
    <phoneticPr fontId="2"/>
  </si>
  <si>
    <t>委員長団</t>
    <rPh sb="0" eb="3">
      <t>イインチョウ</t>
    </rPh>
    <rPh sb="3" eb="4">
      <t>ダン</t>
    </rPh>
    <phoneticPr fontId="2"/>
  </si>
  <si>
    <t>財務局</t>
    <rPh sb="0" eb="3">
      <t>ザイムキョク</t>
    </rPh>
    <phoneticPr fontId="2"/>
  </si>
  <si>
    <t>総務局</t>
    <rPh sb="0" eb="3">
      <t>ソウムキョク</t>
    </rPh>
    <phoneticPr fontId="2"/>
  </si>
  <si>
    <t>広報
宣伝局</t>
    <rPh sb="0" eb="2">
      <t>コウホウ</t>
    </rPh>
    <rPh sb="3" eb="5">
      <t>センデン</t>
    </rPh>
    <rPh sb="5" eb="6">
      <t>キョク</t>
    </rPh>
    <phoneticPr fontId="2"/>
  </si>
  <si>
    <t>渉外局</t>
    <rPh sb="0" eb="2">
      <t>ショウガイ</t>
    </rPh>
    <rPh sb="2" eb="3">
      <t>キョク</t>
    </rPh>
    <phoneticPr fontId="2"/>
  </si>
  <si>
    <t>推進局</t>
    <rPh sb="0" eb="3">
      <t>スイシンキョク</t>
    </rPh>
    <phoneticPr fontId="2"/>
  </si>
  <si>
    <t>総合
計画局</t>
    <rPh sb="0" eb="2">
      <t>ソウゴウ</t>
    </rPh>
    <rPh sb="3" eb="5">
      <t>ケイカク</t>
    </rPh>
    <rPh sb="5" eb="6">
      <t>キョク</t>
    </rPh>
    <phoneticPr fontId="2"/>
  </si>
  <si>
    <t>情報メディアシステム局</t>
    <rPh sb="0" eb="2">
      <t>ジョウホウ</t>
    </rPh>
    <rPh sb="10" eb="11">
      <t>キョク</t>
    </rPh>
    <phoneticPr fontId="2"/>
  </si>
  <si>
    <t>ステージ
管理局</t>
    <rPh sb="5" eb="8">
      <t>カンリキョク</t>
    </rPh>
    <phoneticPr fontId="2"/>
  </si>
  <si>
    <t>本部
企画局</t>
    <rPh sb="0" eb="2">
      <t>ホンブ</t>
    </rPh>
    <rPh sb="3" eb="6">
      <t>キカクキョク</t>
    </rPh>
    <phoneticPr fontId="2"/>
  </si>
  <si>
    <t>全体</t>
    <rPh sb="0" eb="2">
      <t>ゼンタイ</t>
    </rPh>
    <phoneticPr fontId="2"/>
  </si>
  <si>
    <t>前期繰越金</t>
    <rPh sb="0" eb="2">
      <t>ゼンキ</t>
    </rPh>
    <rPh sb="2" eb="5">
      <t>クリコシキン</t>
    </rPh>
    <phoneticPr fontId="2"/>
  </si>
  <si>
    <t>利息</t>
    <rPh sb="0" eb="2">
      <t>リソク</t>
    </rPh>
    <phoneticPr fontId="2"/>
  </si>
  <si>
    <t>学園祭学生分担金</t>
    <rPh sb="0" eb="3">
      <t>ガクエンサイ</t>
    </rPh>
    <rPh sb="3" eb="5">
      <t>ガクセイ</t>
    </rPh>
    <rPh sb="5" eb="8">
      <t>ブンタンキン</t>
    </rPh>
    <phoneticPr fontId="2"/>
  </si>
  <si>
    <t>構成員援助金</t>
    <rPh sb="0" eb="6">
      <t>コウセイインエンジョキン</t>
    </rPh>
    <phoneticPr fontId="2"/>
  </si>
  <si>
    <t>協賛金</t>
    <rPh sb="0" eb="3">
      <t>キョウサンキン</t>
    </rPh>
    <phoneticPr fontId="2"/>
  </si>
  <si>
    <t>筑波大学紫峰会基金</t>
    <rPh sb="0" eb="4">
      <t>ツクバダイガク</t>
    </rPh>
    <rPh sb="4" eb="7">
      <t>シホウカイ</t>
    </rPh>
    <rPh sb="7" eb="9">
      <t>キキン</t>
    </rPh>
    <phoneticPr fontId="2"/>
  </si>
  <si>
    <t>筑波大学基金</t>
    <rPh sb="0" eb="4">
      <t>ツクバダイガク</t>
    </rPh>
    <rPh sb="4" eb="6">
      <t>キキン</t>
    </rPh>
    <phoneticPr fontId="2"/>
  </si>
  <si>
    <t>茗溪会援助金</t>
    <rPh sb="0" eb="3">
      <t>メイケイカイ</t>
    </rPh>
    <rPh sb="3" eb="6">
      <t>エンジョキン</t>
    </rPh>
    <phoneticPr fontId="2"/>
  </si>
  <si>
    <t>雙峰祭公式グッズ販売</t>
    <rPh sb="0" eb="3">
      <t>ソウホウサイ</t>
    </rPh>
    <rPh sb="3" eb="5">
      <t>コウシキ</t>
    </rPh>
    <rPh sb="8" eb="10">
      <t>ハンバイ</t>
    </rPh>
    <phoneticPr fontId="2"/>
  </si>
  <si>
    <t>パンフレット販売収入</t>
    <rPh sb="6" eb="8">
      <t>ハンバイ</t>
    </rPh>
    <rPh sb="8" eb="10">
      <t>シュウニュウ</t>
    </rPh>
    <phoneticPr fontId="2"/>
  </si>
  <si>
    <t>調理企画からの収入</t>
    <rPh sb="0" eb="4">
      <t>チョウリキカク</t>
    </rPh>
    <rPh sb="7" eb="9">
      <t>シュウニュウ</t>
    </rPh>
    <phoneticPr fontId="2"/>
  </si>
  <si>
    <t>雙峰祭50周年特別ステージ企画チケット収入</t>
    <rPh sb="0" eb="3">
      <t>ソウホウサイ</t>
    </rPh>
    <rPh sb="5" eb="7">
      <t>シュウネン</t>
    </rPh>
    <rPh sb="7" eb="9">
      <t>トクベツ</t>
    </rPh>
    <rPh sb="13" eb="15">
      <t>キカク</t>
    </rPh>
    <rPh sb="19" eb="21">
      <t>シュウニュウ</t>
    </rPh>
    <phoneticPr fontId="2"/>
  </si>
  <si>
    <t>脱出企画参加費徴収</t>
    <rPh sb="0" eb="2">
      <t>ダッシュツ</t>
    </rPh>
    <rPh sb="2" eb="4">
      <t>キカク</t>
    </rPh>
    <rPh sb="4" eb="6">
      <t>サンカ</t>
    </rPh>
    <rPh sb="7" eb="9">
      <t>チョウシュウ</t>
    </rPh>
    <phoneticPr fontId="2"/>
  </si>
  <si>
    <t>雑収入</t>
    <rPh sb="0" eb="3">
      <t>ザツシュウニュウ</t>
    </rPh>
    <phoneticPr fontId="2"/>
  </si>
  <si>
    <t>雑益</t>
  </si>
  <si>
    <t>収入総計</t>
    <rPh sb="0" eb="2">
      <t>シュウニュウ</t>
    </rPh>
    <rPh sb="2" eb="4">
      <t>ソウケイ</t>
    </rPh>
    <phoneticPr fontId="2"/>
  </si>
  <si>
    <t>1.2.支出の部</t>
    <rPh sb="4" eb="6">
      <t>シシュツ</t>
    </rPh>
    <rPh sb="7" eb="8">
      <t>ブ</t>
    </rPh>
    <phoneticPr fontId="2"/>
  </si>
  <si>
    <t>広報
宣伝局</t>
    <rPh sb="0" eb="2">
      <t>コウホウ</t>
    </rPh>
    <rPh sb="3" eb="6">
      <t>センデンキョク</t>
    </rPh>
    <phoneticPr fontId="2"/>
  </si>
  <si>
    <t>総合
計画局</t>
    <rPh sb="0" eb="2">
      <t>ソウゴウ</t>
    </rPh>
    <rPh sb="3" eb="6">
      <t>ケイカクキョク</t>
    </rPh>
    <phoneticPr fontId="2"/>
  </si>
  <si>
    <t>消耗品器具費</t>
    <rPh sb="0" eb="3">
      <t>ショウモウヒン</t>
    </rPh>
    <rPh sb="3" eb="5">
      <t>キグ</t>
    </rPh>
    <rPh sb="5" eb="6">
      <t>ヒ</t>
    </rPh>
    <phoneticPr fontId="2"/>
  </si>
  <si>
    <t>通信運搬費</t>
    <rPh sb="0" eb="2">
      <t>ツウシン</t>
    </rPh>
    <rPh sb="2" eb="4">
      <t>ウンパン</t>
    </rPh>
    <rPh sb="4" eb="5">
      <t>ヒ</t>
    </rPh>
    <phoneticPr fontId="2"/>
  </si>
  <si>
    <t>交通費</t>
    <rPh sb="0" eb="3">
      <t>コウツウヒ</t>
    </rPh>
    <phoneticPr fontId="2"/>
  </si>
  <si>
    <t>賃借料</t>
    <rPh sb="0" eb="3">
      <t>チンシャクリョウ</t>
    </rPh>
    <phoneticPr fontId="2"/>
  </si>
  <si>
    <t>外注費</t>
    <rPh sb="0" eb="3">
      <t>ガイチュウヒ</t>
    </rPh>
    <phoneticPr fontId="2"/>
  </si>
  <si>
    <t>謝礼費</t>
    <rPh sb="0" eb="2">
      <t>シャレイ</t>
    </rPh>
    <rPh sb="2" eb="3">
      <t>ヒ</t>
    </rPh>
    <phoneticPr fontId="2"/>
  </si>
  <si>
    <t>広告宣伝費</t>
    <rPh sb="0" eb="2">
      <t>コウコク</t>
    </rPh>
    <rPh sb="2" eb="5">
      <t>センデンヒ</t>
    </rPh>
    <phoneticPr fontId="2"/>
  </si>
  <si>
    <t>支払保険料</t>
    <rPh sb="0" eb="2">
      <t>シハライ</t>
    </rPh>
    <rPh sb="2" eb="5">
      <t>ホケンリョウ</t>
    </rPh>
    <phoneticPr fontId="2"/>
  </si>
  <si>
    <t>支払手数料</t>
    <rPh sb="0" eb="2">
      <t>シハラ</t>
    </rPh>
    <rPh sb="2" eb="5">
      <t>テスウリョウ</t>
    </rPh>
    <phoneticPr fontId="2"/>
  </si>
  <si>
    <t>雑費</t>
    <rPh sb="0" eb="2">
      <t>ザッピ</t>
    </rPh>
    <phoneticPr fontId="2"/>
  </si>
  <si>
    <t>当期繰越金</t>
    <rPh sb="0" eb="2">
      <t>トウキ</t>
    </rPh>
    <rPh sb="2" eb="4">
      <t>クリコシ</t>
    </rPh>
    <rPh sb="4" eb="5">
      <t>キン</t>
    </rPh>
    <phoneticPr fontId="2"/>
  </si>
  <si>
    <t>支出総計</t>
    <rPh sb="0" eb="2">
      <t>シシュツ</t>
    </rPh>
    <rPh sb="2" eb="4">
      <t>ソウケイ</t>
    </rPh>
    <phoneticPr fontId="2"/>
  </si>
  <si>
    <t>科目</t>
    <rPh sb="0" eb="2">
      <t>カモク</t>
    </rPh>
    <phoneticPr fontId="6"/>
  </si>
  <si>
    <t>令和6年度決算</t>
    <rPh sb="0" eb="2">
      <t>レイワ</t>
    </rPh>
    <rPh sb="3" eb="5">
      <t>ネンド</t>
    </rPh>
    <rPh sb="5" eb="7">
      <t>ケッサン</t>
    </rPh>
    <phoneticPr fontId="6"/>
  </si>
  <si>
    <t>令和6年度予算</t>
    <rPh sb="0" eb="2">
      <t>レイワ</t>
    </rPh>
    <rPh sb="3" eb="5">
      <t>ネンド</t>
    </rPh>
    <rPh sb="5" eb="7">
      <t>ヨサン</t>
    </rPh>
    <phoneticPr fontId="6"/>
  </si>
  <si>
    <t>令和6年度決算-令和6年度予算</t>
    <rPh sb="0" eb="2">
      <t>レイワ</t>
    </rPh>
    <rPh sb="3" eb="5">
      <t>ネンド</t>
    </rPh>
    <rPh sb="5" eb="7">
      <t>ケッサン</t>
    </rPh>
    <rPh sb="8" eb="10">
      <t>レイワ</t>
    </rPh>
    <rPh sb="11" eb="13">
      <t>ネンド</t>
    </rPh>
    <rPh sb="13" eb="15">
      <t>ヨサン</t>
    </rPh>
    <phoneticPr fontId="2"/>
  </si>
  <si>
    <t>前期繰越金</t>
    <rPh sb="0" eb="2">
      <t>ゼンキ</t>
    </rPh>
    <rPh sb="2" eb="5">
      <t>クリコシキン</t>
    </rPh>
    <phoneticPr fontId="6"/>
  </si>
  <si>
    <t>利息　</t>
    <rPh sb="0" eb="2">
      <t>リソク</t>
    </rPh>
    <phoneticPr fontId="6"/>
  </si>
  <si>
    <t>学園祭学生分担金</t>
    <rPh sb="0" eb="3">
      <t>ガクエンサイ</t>
    </rPh>
    <rPh sb="3" eb="5">
      <t>ガクセイ</t>
    </rPh>
    <rPh sb="5" eb="8">
      <t>ブンタンキン</t>
    </rPh>
    <phoneticPr fontId="6"/>
  </si>
  <si>
    <t>構成員援助金</t>
    <rPh sb="0" eb="3">
      <t>コウセイイン</t>
    </rPh>
    <rPh sb="3" eb="6">
      <t>エンジョキン</t>
    </rPh>
    <phoneticPr fontId="6"/>
  </si>
  <si>
    <t>協賛金</t>
    <rPh sb="0" eb="2">
      <t>キョ</t>
    </rPh>
    <rPh sb="2" eb="3">
      <t>キフキン</t>
    </rPh>
    <phoneticPr fontId="6"/>
  </si>
  <si>
    <t>筑波大学紫峰会基金</t>
    <phoneticPr fontId="6"/>
  </si>
  <si>
    <t>筑波大学基金</t>
    <phoneticPr fontId="6"/>
  </si>
  <si>
    <t>茗溪会援助金</t>
    <rPh sb="0" eb="1">
      <t>メイ</t>
    </rPh>
    <rPh sb="1" eb="2">
      <t>ケイ</t>
    </rPh>
    <rPh sb="2" eb="3">
      <t>カイ</t>
    </rPh>
    <rPh sb="3" eb="6">
      <t>エンジョキン</t>
    </rPh>
    <phoneticPr fontId="6"/>
  </si>
  <si>
    <t>調理企画からの収入</t>
    <rPh sb="0" eb="2">
      <t>チョウリ</t>
    </rPh>
    <rPh sb="2" eb="4">
      <t>キカク</t>
    </rPh>
    <rPh sb="7" eb="9">
      <t>シュウニュウ</t>
    </rPh>
    <phoneticPr fontId="2"/>
  </si>
  <si>
    <t>脱出企画参加費徴収</t>
  </si>
  <si>
    <t>雑収入</t>
    <rPh sb="0" eb="3">
      <t>ザッシュウニュウ</t>
    </rPh>
    <phoneticPr fontId="2"/>
  </si>
  <si>
    <t>収入合計</t>
    <rPh sb="0" eb="2">
      <t>シュウニュウ</t>
    </rPh>
    <rPh sb="2" eb="4">
      <t>ゴウケイ</t>
    </rPh>
    <phoneticPr fontId="6"/>
  </si>
  <si>
    <t>収入の部比較詳細</t>
  </si>
  <si>
    <t>変化なし</t>
    <rPh sb="0" eb="2">
      <t>ヘンカ</t>
    </rPh>
    <phoneticPr fontId="2"/>
  </si>
  <si>
    <t>大幅に増加</t>
    <rPh sb="3" eb="5">
      <t>ゾウカ</t>
    </rPh>
    <phoneticPr fontId="2"/>
  </si>
  <si>
    <t>学園祭学生分担金</t>
  </si>
  <si>
    <t>構成員援助金</t>
    <rPh sb="0" eb="3">
      <t>コウセイイン</t>
    </rPh>
    <rPh sb="3" eb="6">
      <t>エンジョキン</t>
    </rPh>
    <phoneticPr fontId="2"/>
  </si>
  <si>
    <t>減少</t>
  </si>
  <si>
    <t>協賛金</t>
    <rPh sb="0" eb="2">
      <t>キョウサン</t>
    </rPh>
    <rPh sb="2" eb="3">
      <t>キフキン</t>
    </rPh>
    <phoneticPr fontId="2"/>
  </si>
  <si>
    <t>大幅に減少</t>
  </si>
  <si>
    <t>昨年度の協賛結果をもとに予測したため</t>
  </si>
  <si>
    <t>紫峰会援助金</t>
    <rPh sb="0" eb="1">
      <t>ムラサキ</t>
    </rPh>
    <rPh sb="1" eb="2">
      <t>ミネ</t>
    </rPh>
    <rPh sb="2" eb="3">
      <t>カイ</t>
    </rPh>
    <rPh sb="3" eb="6">
      <t>エンジョキン</t>
    </rPh>
    <phoneticPr fontId="2"/>
  </si>
  <si>
    <t>変化なし</t>
  </si>
  <si>
    <t>茗溪会援助金</t>
    <rPh sb="0" eb="1">
      <t>メイ</t>
    </rPh>
    <rPh sb="1" eb="2">
      <t>ケイ</t>
    </rPh>
    <rPh sb="2" eb="3">
      <t>カイ</t>
    </rPh>
    <rPh sb="3" eb="6">
      <t>エンジョキン</t>
    </rPh>
    <phoneticPr fontId="2"/>
  </si>
  <si>
    <t>販売数が予測より大幅に下回ったため</t>
  </si>
  <si>
    <t>雙峰祭50周年特別ステージ企画チケット収入</t>
    <rPh sb="0" eb="3">
      <t>ソウホウサイ</t>
    </rPh>
    <rPh sb="5" eb="9">
      <t>シュウネントクベツ</t>
    </rPh>
    <rPh sb="13" eb="15">
      <t>キカク</t>
    </rPh>
    <rPh sb="19" eb="21">
      <t>シュウニュウ</t>
    </rPh>
    <phoneticPr fontId="2"/>
  </si>
  <si>
    <t>脱出企画参加費徴収</t>
    <rPh sb="0" eb="4">
      <t>ダッシュツキカク</t>
    </rPh>
    <rPh sb="4" eb="7">
      <t>サンカヒ</t>
    </rPh>
    <rPh sb="7" eb="9">
      <t>チョウシュウ</t>
    </rPh>
    <phoneticPr fontId="2"/>
  </si>
  <si>
    <t>増加</t>
  </si>
  <si>
    <t>予測していなかった収入であったため</t>
  </si>
  <si>
    <t>パンフレットおよび公式グッズの販売にて、金銭授受ミスがあったため</t>
  </si>
  <si>
    <t>2.2支出の部</t>
    <rPh sb="3" eb="5">
      <t>シシュツ</t>
    </rPh>
    <rPh sb="6" eb="7">
      <t>ブ</t>
    </rPh>
    <phoneticPr fontId="6"/>
  </si>
  <si>
    <t>消耗品器具費</t>
    <rPh sb="0" eb="2">
      <t>ショウモウ</t>
    </rPh>
    <rPh sb="2" eb="3">
      <t>ヒン</t>
    </rPh>
    <rPh sb="3" eb="5">
      <t>キグ</t>
    </rPh>
    <rPh sb="5" eb="6">
      <t>ヒ</t>
    </rPh>
    <phoneticPr fontId="6"/>
  </si>
  <si>
    <t>通信運搬費</t>
    <rPh sb="0" eb="2">
      <t>ツウシン</t>
    </rPh>
    <rPh sb="2" eb="4">
      <t>ウンパン</t>
    </rPh>
    <rPh sb="4" eb="5">
      <t>ヒ</t>
    </rPh>
    <phoneticPr fontId="6"/>
  </si>
  <si>
    <t>交通費</t>
    <rPh sb="0" eb="3">
      <t>コウツウヒ</t>
    </rPh>
    <phoneticPr fontId="6"/>
  </si>
  <si>
    <t>賃借料</t>
    <rPh sb="0" eb="3">
      <t>チンシャクリョウ</t>
    </rPh>
    <phoneticPr fontId="6"/>
  </si>
  <si>
    <t>外注費</t>
    <rPh sb="0" eb="3">
      <t>ガイチュウヒ</t>
    </rPh>
    <phoneticPr fontId="6"/>
  </si>
  <si>
    <t>謝礼費</t>
    <rPh sb="0" eb="2">
      <t>シャレイ</t>
    </rPh>
    <rPh sb="2" eb="3">
      <t>ヒ</t>
    </rPh>
    <phoneticPr fontId="6"/>
  </si>
  <si>
    <t>広告宣伝費</t>
    <rPh sb="0" eb="2">
      <t>コウコク</t>
    </rPh>
    <rPh sb="2" eb="5">
      <t>センデンヒ</t>
    </rPh>
    <phoneticPr fontId="6"/>
  </si>
  <si>
    <t>支払保険料</t>
    <rPh sb="0" eb="2">
      <t>シハラ</t>
    </rPh>
    <rPh sb="2" eb="5">
      <t>ホケンリョウ</t>
    </rPh>
    <phoneticPr fontId="6"/>
  </si>
  <si>
    <t>雑費</t>
    <rPh sb="0" eb="2">
      <t>ザッピ</t>
    </rPh>
    <phoneticPr fontId="6"/>
  </si>
  <si>
    <t>支出合計</t>
    <rPh sb="0" eb="2">
      <t>シシュツ</t>
    </rPh>
    <rPh sb="2" eb="4">
      <t>ゴウケイ</t>
    </rPh>
    <phoneticPr fontId="6"/>
  </si>
  <si>
    <t>支出の部比較詳細</t>
  </si>
  <si>
    <t>消耗品器具費</t>
    <rPh sb="0" eb="2">
      <t>ショウモウ</t>
    </rPh>
    <rPh sb="2" eb="3">
      <t>ヒン</t>
    </rPh>
    <rPh sb="3" eb="5">
      <t>キグ</t>
    </rPh>
    <rPh sb="5" eb="6">
      <t>ヒ</t>
    </rPh>
    <phoneticPr fontId="2"/>
  </si>
  <si>
    <t>大幅な減少</t>
    <rPh sb="0" eb="2">
      <t>オオハバ</t>
    </rPh>
    <rPh sb="3" eb="5">
      <t>ゲンショウ</t>
    </rPh>
    <phoneticPr fontId="2"/>
  </si>
  <si>
    <t>予算で計上したが購入しなかったものや、単価が安くなったものが多く存在したため。</t>
    <rPh sb="0" eb="2">
      <t>ヨサン</t>
    </rPh>
    <rPh sb="3" eb="5">
      <t>ケイジョウ</t>
    </rPh>
    <rPh sb="8" eb="10">
      <t>コウニュウ</t>
    </rPh>
    <rPh sb="19" eb="21">
      <t>タンカ</t>
    </rPh>
    <rPh sb="22" eb="23">
      <t>ヤス</t>
    </rPh>
    <rPh sb="30" eb="31">
      <t>オオ</t>
    </rPh>
    <rPh sb="32" eb="34">
      <t>ソンザイ</t>
    </rPh>
    <phoneticPr fontId="2"/>
  </si>
  <si>
    <t>減少</t>
    <rPh sb="0" eb="2">
      <t>ゲンショウ</t>
    </rPh>
    <phoneticPr fontId="2"/>
  </si>
  <si>
    <t>交通費</t>
    <phoneticPr fontId="2"/>
  </si>
  <si>
    <t>割引や業者の変更により、単価を安くすることができたため</t>
    <rPh sb="0" eb="2">
      <t>ワリビキ</t>
    </rPh>
    <rPh sb="3" eb="5">
      <t>ギョウシャ</t>
    </rPh>
    <rPh sb="6" eb="8">
      <t>ヘンコウ</t>
    </rPh>
    <rPh sb="12" eb="14">
      <t>タンカ</t>
    </rPh>
    <rPh sb="15" eb="16">
      <t>ヤス</t>
    </rPh>
    <phoneticPr fontId="2"/>
  </si>
  <si>
    <t>増加</t>
    <rPh sb="0" eb="2">
      <t>ゾウカ</t>
    </rPh>
    <phoneticPr fontId="2"/>
  </si>
  <si>
    <t>支払保険料</t>
    <rPh sb="0" eb="2">
      <t>シハラ</t>
    </rPh>
    <rPh sb="2" eb="5">
      <t>ホケンリョウ</t>
    </rPh>
    <phoneticPr fontId="2"/>
  </si>
  <si>
    <t>大幅な増加</t>
    <rPh sb="0" eb="2">
      <t>オオハバ</t>
    </rPh>
    <rPh sb="3" eb="5">
      <t>ゾウカ</t>
    </rPh>
    <phoneticPr fontId="2"/>
  </si>
  <si>
    <t>想定以上の振込支払があり、振込手数料予備費が増えたため</t>
    <rPh sb="0" eb="4">
      <t>ソウテイイジョウ</t>
    </rPh>
    <rPh sb="5" eb="6">
      <t>フ</t>
    </rPh>
    <rPh sb="6" eb="7">
      <t>コ</t>
    </rPh>
    <rPh sb="7" eb="9">
      <t>シハライ</t>
    </rPh>
    <rPh sb="13" eb="18">
      <t>フリコミテスウリョウ</t>
    </rPh>
    <rPh sb="18" eb="21">
      <t>ヨビヒ</t>
    </rPh>
    <rPh sb="22" eb="23">
      <t>フ</t>
    </rPh>
    <phoneticPr fontId="2"/>
  </si>
  <si>
    <t>未払いだった昨年度の著作権料を支払ったため</t>
    <rPh sb="0" eb="2">
      <t>ミバラ</t>
    </rPh>
    <rPh sb="6" eb="9">
      <t>サクネンド</t>
    </rPh>
    <rPh sb="10" eb="14">
      <t>チョサクケンリョウ</t>
    </rPh>
    <rPh sb="15" eb="17">
      <t>シハラ</t>
    </rPh>
    <phoneticPr fontId="2"/>
  </si>
  <si>
    <t>当期繰越金</t>
  </si>
  <si>
    <t>※予算の額から10パーセント以上の増減があったものに関して「大幅に～」と記載する。</t>
    <rPh sb="1" eb="3">
      <t>ヨサン</t>
    </rPh>
    <rPh sb="4" eb="5">
      <t>ガク</t>
    </rPh>
    <rPh sb="14" eb="16">
      <t>イジョウ</t>
    </rPh>
    <rPh sb="17" eb="19">
      <t>ゾウゲン</t>
    </rPh>
    <rPh sb="26" eb="27">
      <t>カン</t>
    </rPh>
    <rPh sb="30" eb="32">
      <t>オオハバ</t>
    </rPh>
    <rPh sb="36" eb="38">
      <t>キサイ</t>
    </rPh>
    <phoneticPr fontId="2"/>
  </si>
  <si>
    <t>3.収入詳細</t>
  </si>
  <si>
    <t>協賛金</t>
    <phoneticPr fontId="2"/>
  </si>
  <si>
    <t>公式グッズ販売</t>
  </si>
  <si>
    <t xml:space="preserve"> 備考 </t>
  </si>
  <si>
    <t>前期繰越金</t>
    <phoneticPr fontId="2"/>
  </si>
  <si>
    <t>合計金額</t>
    <rPh sb="0" eb="4">
      <t>ゴウケイキンガク</t>
    </rPh>
    <phoneticPr fontId="2"/>
  </si>
  <si>
    <t>2)Web協賛</t>
  </si>
  <si>
    <t>販売品名</t>
  </si>
  <si>
    <t>発注先</t>
  </si>
  <si>
    <t>金額</t>
  </si>
  <si>
    <t>値段</t>
  </si>
  <si>
    <t>売上個数</t>
  </si>
  <si>
    <t>一般協賛</t>
    <rPh sb="0" eb="2">
      <t>イッパン</t>
    </rPh>
    <rPh sb="2" eb="4">
      <t>キョウサン</t>
    </rPh>
    <phoneticPr fontId="2"/>
  </si>
  <si>
    <t>1)パンフレット協賛</t>
    <rPh sb="8" eb="10">
      <t>キョウサン</t>
    </rPh>
    <phoneticPr fontId="2"/>
  </si>
  <si>
    <t>Web協賛は主にWeb広告協賛とWebリスト協賛の2種類の協賛で構成されている。</t>
  </si>
  <si>
    <t>缶バッチA</t>
  </si>
  <si>
    <t>万邦通商</t>
  </si>
  <si>
    <t>筑波大学紫峰会基金</t>
    <rPh sb="0" eb="9">
      <t>ツクバd</t>
    </rPh>
    <phoneticPr fontId="2"/>
  </si>
  <si>
    <t>2)Web協賛</t>
    <rPh sb="5" eb="7">
      <t>キョウサン</t>
    </rPh>
    <phoneticPr fontId="2"/>
  </si>
  <si>
    <t>Web広告協賛ではHP上のバナーサイズを3種類用意し、Webリスト協賛はHP上に企業名のみを掲載した。</t>
  </si>
  <si>
    <t>缶バッチB</t>
  </si>
  <si>
    <t>筑波大学紫峰会基金</t>
    <rPh sb="0" eb="9">
      <t>ツクバ</t>
    </rPh>
    <phoneticPr fontId="2"/>
  </si>
  <si>
    <t>3)企団連協賛</t>
  </si>
  <si>
    <t>価格については、Web広告協賛はそれぞれ大30,000円、中20,000円、小10,000円、Webリスト協賛は5,000円以下の任意の額と設定した。</t>
  </si>
  <si>
    <t>クリアファイル</t>
  </si>
  <si>
    <t>4)ステージ協賛</t>
  </si>
  <si>
    <t>ステッカー</t>
  </si>
  <si>
    <t>筑波大学基金</t>
  </si>
  <si>
    <t>5)SNS協賛</t>
  </si>
  <si>
    <t>　</t>
  </si>
  <si>
    <t>企業名</t>
  </si>
  <si>
    <t>付箋</t>
  </si>
  <si>
    <t>特殊協賛</t>
    <rPh sb="0" eb="2">
      <t>トクシュ</t>
    </rPh>
    <rPh sb="2" eb="4">
      <t>キョウサン</t>
    </rPh>
    <phoneticPr fontId="2"/>
  </si>
  <si>
    <t>5)個人協賛</t>
    <rPh sb="2" eb="6">
      <t>コジンキョウサン</t>
    </rPh>
    <phoneticPr fontId="2"/>
  </si>
  <si>
    <t>暁飯島工業</t>
  </si>
  <si>
    <t>トートバッグ</t>
  </si>
  <si>
    <t>6)構成員援助金</t>
    <rPh sb="2" eb="5">
      <t>コウセイイン</t>
    </rPh>
    <rPh sb="5" eb="8">
      <t>エンジョキン</t>
    </rPh>
    <phoneticPr fontId="2"/>
  </si>
  <si>
    <t>株式会社イーゲル</t>
  </si>
  <si>
    <t>キーホルダー</t>
  </si>
  <si>
    <t>茗渓会援助金</t>
    <rPh sb="0" eb="3">
      <t>メイケイカイ</t>
    </rPh>
    <rPh sb="3" eb="6">
      <t>エンジョキン</t>
    </rPh>
    <phoneticPr fontId="2"/>
  </si>
  <si>
    <t>7)その他</t>
    <rPh sb="4" eb="5">
      <t>タ</t>
    </rPh>
    <phoneticPr fontId="2"/>
  </si>
  <si>
    <t>つくでん</t>
  </si>
  <si>
    <t>フェイスタオル</t>
  </si>
  <si>
    <t>茗渓会</t>
    <rPh sb="0" eb="3">
      <t>メイケイカイ</t>
    </rPh>
    <phoneticPr fontId="2"/>
  </si>
  <si>
    <t>合計</t>
    <rPh sb="0" eb="2">
      <t>ゴウケイ</t>
    </rPh>
    <phoneticPr fontId="2"/>
  </si>
  <si>
    <t>東成商事株式会社</t>
  </si>
  <si>
    <t>動く耳帽子</t>
  </si>
  <si>
    <t>スクールIE</t>
  </si>
  <si>
    <t>セットA(クリアファイル・付箋・ステッカー)</t>
  </si>
  <si>
    <t>受取利息</t>
    <rPh sb="0" eb="2">
      <t>ウケトリ</t>
    </rPh>
    <rPh sb="2" eb="4">
      <t>リソク</t>
    </rPh>
    <phoneticPr fontId="2"/>
  </si>
  <si>
    <t>1)パンフレット協賛</t>
  </si>
  <si>
    <t>関東鉄道株式会社</t>
  </si>
  <si>
    <t>セットB(トートバッグ・キーホルダー・付箋)</t>
  </si>
  <si>
    <t>ゆうちょ銀行前期</t>
    <rPh sb="4" eb="6">
      <t>ギンコウ</t>
    </rPh>
    <rPh sb="6" eb="8">
      <t>ゼンキ</t>
    </rPh>
    <phoneticPr fontId="2"/>
  </si>
  <si>
    <t>株式会社つくば研究支援センター</t>
  </si>
  <si>
    <t>セットC(缶バッジA、B・タオル・動く耳帽子)</t>
  </si>
  <si>
    <t>ゆうちょ銀行後期</t>
    <rPh sb="4" eb="6">
      <t>ギンコウ</t>
    </rPh>
    <rPh sb="6" eb="8">
      <t>コウキ</t>
    </rPh>
    <phoneticPr fontId="2"/>
  </si>
  <si>
    <t>平砂理容室</t>
  </si>
  <si>
    <t>株式会社常陽銀行</t>
  </si>
  <si>
    <t>セットD(缶バッチA、B・クリアファイル・ステッカー・付箋・トートバック・キーホルダーフェイスタオル・動く耳帽子)</t>
  </si>
  <si>
    <t>常陽銀行前期</t>
    <rPh sb="0" eb="2">
      <t>ジョウヨウ</t>
    </rPh>
    <rPh sb="2" eb="4">
      <t>ギンコウ</t>
    </rPh>
    <rPh sb="4" eb="6">
      <t>ゼンキ</t>
    </rPh>
    <phoneticPr fontId="2"/>
  </si>
  <si>
    <t>飯岡医院</t>
  </si>
  <si>
    <t>イオンモール株式会社イオンモールつくば</t>
  </si>
  <si>
    <t>復刻ガチャ</t>
  </si>
  <si>
    <t>常陽銀行後期</t>
    <rPh sb="0" eb="2">
      <t>ジョウヨウ</t>
    </rPh>
    <rPh sb="2" eb="4">
      <t>ギンコウ</t>
    </rPh>
    <rPh sb="4" eb="6">
      <t>コウキ</t>
    </rPh>
    <phoneticPr fontId="2"/>
  </si>
  <si>
    <t>イーアス筑波美味コレクション</t>
  </si>
  <si>
    <t>株式会社十和観光</t>
  </si>
  <si>
    <t>計</t>
  </si>
  <si>
    <t>博多ラーメン一休</t>
  </si>
  <si>
    <t>一誠商事株式会社</t>
  </si>
  <si>
    <t>実現金在高</t>
  </si>
  <si>
    <t>北方園</t>
  </si>
  <si>
    <t>ネクストギアーズ株式会社</t>
  </si>
  <si>
    <t>雑損益</t>
  </si>
  <si>
    <t>印象堂</t>
  </si>
  <si>
    <t>合計</t>
  </si>
  <si>
    <t>学園祭学生分担金(学分金)</t>
    <rPh sb="0" eb="3">
      <t>ガクエンサイ</t>
    </rPh>
    <rPh sb="3" eb="5">
      <t>ガクセイ</t>
    </rPh>
    <rPh sb="5" eb="8">
      <t>ブンタンキン</t>
    </rPh>
    <rPh sb="9" eb="12">
      <t>ガクブンキン</t>
    </rPh>
    <phoneticPr fontId="2"/>
  </si>
  <si>
    <t>おふくろ弁当</t>
  </si>
  <si>
    <t>前年度以前学分金預かり金振替</t>
    <rPh sb="0" eb="3">
      <t>ゼンネンド</t>
    </rPh>
    <rPh sb="3" eb="5">
      <t>イゼン</t>
    </rPh>
    <rPh sb="5" eb="8">
      <t>ガクブンキン</t>
    </rPh>
    <rPh sb="8" eb="9">
      <t>アズ</t>
    </rPh>
    <rPh sb="11" eb="12">
      <t>キン</t>
    </rPh>
    <rPh sb="12" eb="14">
      <t>フリカエ</t>
    </rPh>
    <phoneticPr fontId="2"/>
  </si>
  <si>
    <t>BAR　DALI</t>
  </si>
  <si>
    <t>チケット種類</t>
    <rPh sb="4" eb="6">
      <t>シュルイ</t>
    </rPh>
    <phoneticPr fontId="2"/>
  </si>
  <si>
    <t>値段</t>
    <rPh sb="0" eb="2">
      <t>ネダン</t>
    </rPh>
    <phoneticPr fontId="2"/>
  </si>
  <si>
    <t>枚数</t>
    <rPh sb="0" eb="2">
      <t>マイスウ</t>
    </rPh>
    <phoneticPr fontId="2"/>
  </si>
  <si>
    <t>人文学類</t>
    <rPh sb="0" eb="4">
      <t>ジンブンガクルイ</t>
    </rPh>
    <phoneticPr fontId="1"/>
  </si>
  <si>
    <t>日本郵便株式会社筑波大学内郵便局</t>
  </si>
  <si>
    <t>筑波大学生チケット</t>
    <rPh sb="0" eb="5">
      <t>ツクバダイガクセイ</t>
    </rPh>
    <phoneticPr fontId="2"/>
  </si>
  <si>
    <t>比較文化学類</t>
    <rPh sb="0" eb="6">
      <t>ヒカクブンカガクルイ</t>
    </rPh>
    <phoneticPr fontId="1"/>
  </si>
  <si>
    <t>ばほばほ</t>
  </si>
  <si>
    <t>学外学生チケット</t>
    <rPh sb="0" eb="4">
      <t>ガクガイガクセイ</t>
    </rPh>
    <phoneticPr fontId="2"/>
  </si>
  <si>
    <t>日本語・日本文化学類</t>
    <rPh sb="0" eb="3">
      <t>ニホンゴ</t>
    </rPh>
    <rPh sb="4" eb="10">
      <t>ニホンブンカガクルイ</t>
    </rPh>
    <phoneticPr fontId="1"/>
  </si>
  <si>
    <t>わかたろう</t>
  </si>
  <si>
    <t>一般チケット</t>
    <rPh sb="0" eb="2">
      <t>イッパン</t>
    </rPh>
    <phoneticPr fontId="2"/>
  </si>
  <si>
    <t>社会学類</t>
    <rPh sb="0" eb="4">
      <t>シャカイガクルイ</t>
    </rPh>
    <phoneticPr fontId="1"/>
  </si>
  <si>
    <t>TAIRAYA</t>
  </si>
  <si>
    <t>espajio</t>
  </si>
  <si>
    <t>国際総合学類</t>
    <rPh sb="0" eb="6">
      <t>コクサイソウゴウガクルイ</t>
    </rPh>
    <phoneticPr fontId="1"/>
  </si>
  <si>
    <t>suplis hairdesign</t>
  </si>
  <si>
    <t>株式会社ユニークピース</t>
  </si>
  <si>
    <t>手数料</t>
  </si>
  <si>
    <t>△34,404</t>
  </si>
  <si>
    <t>教育学類</t>
    <rPh sb="0" eb="2">
      <t>キョウイク</t>
    </rPh>
    <rPh sb="2" eb="4">
      <t>ガクルイ</t>
    </rPh>
    <phoneticPr fontId="2"/>
  </si>
  <si>
    <t>PLUS ONE CAFÉ GARDEN</t>
  </si>
  <si>
    <t>株式会社万邦通商</t>
  </si>
  <si>
    <t>収入</t>
  </si>
  <si>
    <t>心理学類</t>
    <rPh sb="0" eb="4">
      <t>シンリガクルイ</t>
    </rPh>
    <phoneticPr fontId="2"/>
  </si>
  <si>
    <t>松美タクシー</t>
  </si>
  <si>
    <t>障害科学類</t>
    <rPh sb="0" eb="5">
      <t>ショウガイカガクルイ</t>
    </rPh>
    <phoneticPr fontId="2"/>
  </si>
  <si>
    <t>医療法人水清会つくば学園クリニック</t>
  </si>
  <si>
    <t>生物学類</t>
    <rPh sb="0" eb="2">
      <t>セイブツ</t>
    </rPh>
    <rPh sb="2" eb="4">
      <t>ガクルイ</t>
    </rPh>
    <phoneticPr fontId="1"/>
  </si>
  <si>
    <t>株式会社カスミフードスクエアカスミテクノパーク桜店</t>
  </si>
  <si>
    <t>生物資源学類</t>
    <rPh sb="0" eb="6">
      <t>セイブツシゲンガクルイ</t>
    </rPh>
    <phoneticPr fontId="1"/>
  </si>
  <si>
    <t>ホテル山久</t>
  </si>
  <si>
    <t>地球学類</t>
    <rPh sb="0" eb="4">
      <t>チキュウガクルイ</t>
    </rPh>
    <phoneticPr fontId="1"/>
  </si>
  <si>
    <t>つくばデザイン不動産株式会社</t>
  </si>
  <si>
    <t>数学類</t>
    <rPh sb="0" eb="3">
      <t>スウガクルイ</t>
    </rPh>
    <phoneticPr fontId="1"/>
  </si>
  <si>
    <t>ウォーク株式会社</t>
  </si>
  <si>
    <t>物理学類</t>
    <rPh sb="0" eb="4">
      <t>ブツリガクルイ</t>
    </rPh>
    <phoneticPr fontId="1"/>
  </si>
  <si>
    <t>竹園セントラル歯科医院</t>
  </si>
  <si>
    <t>レクサスつくば</t>
  </si>
  <si>
    <t>化学類</t>
    <rPh sb="0" eb="3">
      <t>カガクルイ</t>
    </rPh>
    <phoneticPr fontId="1"/>
  </si>
  <si>
    <t>井上サイクル</t>
  </si>
  <si>
    <t>CYBERDYNE株式会社</t>
  </si>
  <si>
    <t>応用理工学類</t>
    <rPh sb="0" eb="6">
      <t>オウヨウリコウガクルイ</t>
    </rPh>
    <phoneticPr fontId="1"/>
  </si>
  <si>
    <t>株式会社朝日新聞都市販売</t>
  </si>
  <si>
    <t>関彰商事株式会社</t>
  </si>
  <si>
    <t>工学システム学類</t>
    <rPh sb="0" eb="2">
      <t>コウガク</t>
    </rPh>
    <rPh sb="6" eb="8">
      <t>ガクルイ</t>
    </rPh>
    <phoneticPr fontId="1"/>
  </si>
  <si>
    <t>中島モーターサイクル</t>
  </si>
  <si>
    <t>社会工学類</t>
    <rPh sb="0" eb="5">
      <t>シャカイコウガクルイ</t>
    </rPh>
    <phoneticPr fontId="1"/>
  </si>
  <si>
    <t>東京背油銀の豚</t>
  </si>
  <si>
    <t>免キラ</t>
  </si>
  <si>
    <t>情報科学類</t>
    <rPh sb="0" eb="5">
      <t>ジョウホウカガクルイ</t>
    </rPh>
    <phoneticPr fontId="1"/>
  </si>
  <si>
    <t>満載物産</t>
  </si>
  <si>
    <t>桂不動産株式会社</t>
  </si>
  <si>
    <t>情報メディア創成学類</t>
    <rPh sb="0" eb="2">
      <t>ジョウホウ</t>
    </rPh>
    <rPh sb="6" eb="8">
      <t>ソウセイ</t>
    </rPh>
    <rPh sb="8" eb="10">
      <t>ガクルイ</t>
    </rPh>
    <phoneticPr fontId="1"/>
  </si>
  <si>
    <t>株式会社井上フード</t>
  </si>
  <si>
    <t>知識情報・図書館学類</t>
    <rPh sb="0" eb="4">
      <t>チシキジョウホウ</t>
    </rPh>
    <rPh sb="5" eb="10">
      <t>トショカンガクルイ</t>
    </rPh>
    <phoneticPr fontId="1"/>
  </si>
  <si>
    <t>伝説のすた丼屋つくば大学店</t>
  </si>
  <si>
    <t>医学類</t>
    <rPh sb="0" eb="3">
      <t>イガクルイ</t>
    </rPh>
    <phoneticPr fontId="1"/>
  </si>
  <si>
    <t>株式会社トヨタレンタリース茨城</t>
  </si>
  <si>
    <t>看護学類</t>
    <rPh sb="0" eb="4">
      <t>カンゴガクルイ</t>
    </rPh>
    <phoneticPr fontId="1"/>
  </si>
  <si>
    <t>夢屋</t>
  </si>
  <si>
    <t>医療科学類</t>
    <rPh sb="0" eb="5">
      <t>イリョウカガクルイ</t>
    </rPh>
    <phoneticPr fontId="1"/>
  </si>
  <si>
    <t>春日歯科医院</t>
  </si>
  <si>
    <t>芸術専門学群</t>
    <rPh sb="0" eb="6">
      <t>ゲイジュツセンモンガクグン</t>
    </rPh>
    <phoneticPr fontId="2"/>
  </si>
  <si>
    <t>ファミリーマートつくば春日四丁目店</t>
  </si>
  <si>
    <t>体育専門学群</t>
    <rPh sb="0" eb="6">
      <t>タイイクセンモンガクグン</t>
    </rPh>
    <phoneticPr fontId="2"/>
  </si>
  <si>
    <t>灯禾軒</t>
  </si>
  <si>
    <t>総合学域群第1類</t>
    <rPh sb="0" eb="5">
      <t>ソウゴウガクイキグン</t>
    </rPh>
    <rPh sb="5" eb="6">
      <t>ダイ</t>
    </rPh>
    <rPh sb="7" eb="8">
      <t>ルイ</t>
    </rPh>
    <phoneticPr fontId="2"/>
  </si>
  <si>
    <t>さくら歯科医院</t>
  </si>
  <si>
    <t>株式会社筑波商事</t>
  </si>
  <si>
    <t>総合学域群第2類</t>
    <rPh sb="0" eb="5">
      <t>ソウゴウガクイキグン</t>
    </rPh>
    <rPh sb="5" eb="6">
      <t>ダイ</t>
    </rPh>
    <rPh sb="7" eb="8">
      <t>ルイ</t>
    </rPh>
    <phoneticPr fontId="2"/>
  </si>
  <si>
    <t>高麗</t>
  </si>
  <si>
    <t>第一地所</t>
  </si>
  <si>
    <t>総合学域群第3類</t>
    <rPh sb="0" eb="5">
      <t>ソウゴウガクイキグン</t>
    </rPh>
    <rPh sb="5" eb="6">
      <t>ダイ</t>
    </rPh>
    <rPh sb="7" eb="8">
      <t>ルイ</t>
    </rPh>
    <phoneticPr fontId="2"/>
  </si>
  <si>
    <t>生物資源学類2年次編入</t>
    <rPh sb="0" eb="2">
      <t>セイブツ</t>
    </rPh>
    <rPh sb="2" eb="4">
      <t>シゲン</t>
    </rPh>
    <rPh sb="4" eb="5">
      <t>ガク</t>
    </rPh>
    <rPh sb="5" eb="6">
      <t>ルイ</t>
    </rPh>
    <rPh sb="7" eb="9">
      <t>ネンジ</t>
    </rPh>
    <rPh sb="9" eb="11">
      <t>ヘンニュウ</t>
    </rPh>
    <phoneticPr fontId="2"/>
  </si>
  <si>
    <t>牛角つくばテクノパーク桜店</t>
  </si>
  <si>
    <t>社会学類3年次編入</t>
    <rPh sb="0" eb="2">
      <t>シャカイ</t>
    </rPh>
    <rPh sb="2" eb="4">
      <t>ガクルイ</t>
    </rPh>
    <rPh sb="5" eb="7">
      <t>ネンジ</t>
    </rPh>
    <rPh sb="7" eb="9">
      <t>ヘンニュウ</t>
    </rPh>
    <phoneticPr fontId="2"/>
  </si>
  <si>
    <t>創作中華えん弥</t>
  </si>
  <si>
    <t>6)個人協賛</t>
  </si>
  <si>
    <t>生物学類3年次編入</t>
    <rPh sb="0" eb="2">
      <t>セイブツ</t>
    </rPh>
    <rPh sb="2" eb="4">
      <t>ガクルイ</t>
    </rPh>
    <rPh sb="5" eb="7">
      <t>ネンジ</t>
    </rPh>
    <rPh sb="7" eb="9">
      <t>ヘンニュウ</t>
    </rPh>
    <phoneticPr fontId="2"/>
  </si>
  <si>
    <t>株式会社秀和不動産</t>
  </si>
  <si>
    <t>個人からの雙峰祭への金銭協賛を受け付ける。</t>
  </si>
  <si>
    <t>生物資源学類3年次編入</t>
    <rPh sb="0" eb="2">
      <t>セイブツ</t>
    </rPh>
    <rPh sb="2" eb="4">
      <t>シゲン</t>
    </rPh>
    <rPh sb="4" eb="5">
      <t>ガク</t>
    </rPh>
    <rPh sb="5" eb="6">
      <t>ルイ</t>
    </rPh>
    <rPh sb="7" eb="11">
      <t>ネンジヘンンy</t>
    </rPh>
    <phoneticPr fontId="2"/>
  </si>
  <si>
    <t>有限会社ハッピーコーポレーション</t>
  </si>
  <si>
    <t xml:space="preserve"> 1口1000円であり、基本的に振込手数料は先方が負担する。 </t>
  </si>
  <si>
    <t>地球学類3年次編入</t>
    <rPh sb="0" eb="2">
      <t>チキュウ</t>
    </rPh>
    <rPh sb="2" eb="4">
      <t>ガクルイ</t>
    </rPh>
    <rPh sb="5" eb="7">
      <t>ネンジ</t>
    </rPh>
    <rPh sb="7" eb="9">
      <t>ヘンニュウ</t>
    </rPh>
    <phoneticPr fontId="2"/>
  </si>
  <si>
    <t>つくば都市緑化株式会社</t>
  </si>
  <si>
    <t xml:space="preserve"> なお、個人協賛の返礼品として、1口～4口の場合にはクリアファイル1枚を、5口以上の場合にはそれに加えてタオルまたは付箋を渡した。 </t>
  </si>
  <si>
    <t>物理学類3年次編入</t>
    <rPh sb="0" eb="4">
      <t>ブツリガクルイ</t>
    </rPh>
    <rPh sb="5" eb="7">
      <t>ネンジ</t>
    </rPh>
    <rPh sb="7" eb="9">
      <t>ヘンニュウ</t>
    </rPh>
    <phoneticPr fontId="1"/>
  </si>
  <si>
    <t>化学類3年次編入</t>
    <rPh sb="0" eb="3">
      <t>カガクルイ</t>
    </rPh>
    <rPh sb="4" eb="6">
      <t>ネンジ</t>
    </rPh>
    <rPh sb="6" eb="8">
      <t>ヘンニュウ</t>
    </rPh>
    <phoneticPr fontId="2"/>
  </si>
  <si>
    <t>(株)アジア住販</t>
  </si>
  <si>
    <t>66人</t>
  </si>
  <si>
    <t>398口</t>
  </si>
  <si>
    <t>応用理工学類3年次編入</t>
    <rPh sb="0" eb="4">
      <t>オウヨウリコウ</t>
    </rPh>
    <rPh sb="4" eb="6">
      <t>ガクルイ</t>
    </rPh>
    <rPh sb="7" eb="9">
      <t>ネンジ</t>
    </rPh>
    <rPh sb="9" eb="11">
      <t>ヘンニュウ</t>
    </rPh>
    <phoneticPr fontId="2"/>
  </si>
  <si>
    <t>工学システム学類3年次編入</t>
    <rPh sb="0" eb="2">
      <t>コウガク</t>
    </rPh>
    <rPh sb="6" eb="8">
      <t>ガクルイ</t>
    </rPh>
    <rPh sb="9" eb="11">
      <t>ネンジ</t>
    </rPh>
    <rPh sb="11" eb="13">
      <t>ヘンニュウ</t>
    </rPh>
    <phoneticPr fontId="1"/>
  </si>
  <si>
    <t>株式会社志ち乃</t>
  </si>
  <si>
    <t>7)構成員援助金</t>
  </si>
  <si>
    <t>社会工学類3年次編入</t>
    <rPh sb="0" eb="2">
      <t>シャカイ</t>
    </rPh>
    <rPh sb="2" eb="4">
      <t>コウガク</t>
    </rPh>
    <rPh sb="4" eb="5">
      <t>ルイ</t>
    </rPh>
    <rPh sb="6" eb="8">
      <t>ネンジ</t>
    </rPh>
    <rPh sb="8" eb="10">
      <t>ヘンニュウ</t>
    </rPh>
    <phoneticPr fontId="2"/>
  </si>
  <si>
    <t>上総屋不動産株式会社筑波大学前支店</t>
  </si>
  <si>
    <t>情報科学類3年次編入</t>
  </si>
  <si>
    <t>人文学類</t>
  </si>
  <si>
    <t>情報メディア創成学類3年次編入</t>
    <rPh sb="0" eb="2">
      <t>ジョウホウ</t>
    </rPh>
    <rPh sb="6" eb="8">
      <t>ソウセイ</t>
    </rPh>
    <rPh sb="8" eb="10">
      <t>ガクルイ</t>
    </rPh>
    <rPh sb="11" eb="13">
      <t>ネンジ</t>
    </rPh>
    <rPh sb="13" eb="15">
      <t>ヘンニュウ</t>
    </rPh>
    <phoneticPr fontId="1"/>
  </si>
  <si>
    <t>ことわざ検定</t>
  </si>
  <si>
    <t>比較文化学類</t>
  </si>
  <si>
    <t>知識情報・図書館学類3年次編入</t>
  </si>
  <si>
    <t>広沢土地倉庫</t>
  </si>
  <si>
    <t>日本語・日本文化学類</t>
  </si>
  <si>
    <t>看護学類3年次編入</t>
    <rPh sb="0" eb="3">
      <t>カンゴガク</t>
    </rPh>
    <rPh sb="3" eb="4">
      <t>ルイ</t>
    </rPh>
    <rPh sb="5" eb="9">
      <t>ネンジヘンニュウ</t>
    </rPh>
    <phoneticPr fontId="2"/>
  </si>
  <si>
    <t>朝日印刷株式会社</t>
  </si>
  <si>
    <t>社会学類</t>
  </si>
  <si>
    <t>医療科学類3年次編入</t>
    <rPh sb="0" eb="5">
      <t>イリョウカガクルイ</t>
    </rPh>
    <rPh sb="6" eb="8">
      <t>ネンジ</t>
    </rPh>
    <rPh sb="8" eb="10">
      <t>ヘンニュウ</t>
    </rPh>
    <phoneticPr fontId="1"/>
  </si>
  <si>
    <t>株式会社広報社DESIGNSTUDIO T.</t>
  </si>
  <si>
    <t>国際総合学類</t>
  </si>
  <si>
    <t>現金過不足金</t>
    <rPh sb="0" eb="5">
      <t>ゲンキンカフソク</t>
    </rPh>
    <rPh sb="5" eb="6">
      <t>キン</t>
    </rPh>
    <phoneticPr fontId="2"/>
  </si>
  <si>
    <t>タイヨー学園の森店・ビッグハウス緑の店</t>
  </si>
  <si>
    <t>教育学類</t>
  </si>
  <si>
    <t>来年度以降の学分金への振替</t>
    <rPh sb="0" eb="3">
      <t>ライネンド</t>
    </rPh>
    <rPh sb="3" eb="5">
      <t>イコウ</t>
    </rPh>
    <rPh sb="6" eb="7">
      <t>ガク</t>
    </rPh>
    <rPh sb="7" eb="8">
      <t>ブン</t>
    </rPh>
    <rPh sb="8" eb="9">
      <t>キン</t>
    </rPh>
    <rPh sb="11" eb="13">
      <t>フリカエ</t>
    </rPh>
    <phoneticPr fontId="2"/>
  </si>
  <si>
    <t>アサクラスポーツ株式会社</t>
  </si>
  <si>
    <t>心理学類</t>
  </si>
  <si>
    <t>市進教育グループ茨進</t>
  </si>
  <si>
    <t>障害科学類</t>
  </si>
  <si>
    <t>株式会社ハース</t>
  </si>
  <si>
    <t>生物学類</t>
  </si>
  <si>
    <t>ガトープーリア</t>
  </si>
  <si>
    <t>生物資源学類</t>
  </si>
  <si>
    <t>株式会社塚越産業</t>
  </si>
  <si>
    <t>地球学類</t>
  </si>
  <si>
    <t>株式会社塚本建装</t>
  </si>
  <si>
    <t>数学類</t>
  </si>
  <si>
    <t>脱出企画参加費</t>
    <phoneticPr fontId="2"/>
  </si>
  <si>
    <t>株式会社エンザイム・センサ</t>
  </si>
  <si>
    <t>物理学類</t>
  </si>
  <si>
    <t>合計金額</t>
  </si>
  <si>
    <t>参加人数</t>
  </si>
  <si>
    <t>総合資格学院</t>
  </si>
  <si>
    <t>化学類</t>
  </si>
  <si>
    <t>ユーピーアール株式会社</t>
  </si>
  <si>
    <t>応用理工学類</t>
  </si>
  <si>
    <t>工学システム学類</t>
  </si>
  <si>
    <t>パンフレット販売収入</t>
  </si>
  <si>
    <t>社会工学類</t>
  </si>
  <si>
    <t>部数</t>
  </si>
  <si>
    <t>情報科学類</t>
  </si>
  <si>
    <t>情報メディア創成学類</t>
  </si>
  <si>
    <t>知識情報・図書館学類</t>
  </si>
  <si>
    <t>医学類</t>
  </si>
  <si>
    <t>看護学類</t>
  </si>
  <si>
    <t>雑収入</t>
  </si>
  <si>
    <t>医療科学類</t>
  </si>
  <si>
    <t>学園祭キャラクター総選挙　SNS賞</t>
  </si>
  <si>
    <t>体育専門学群</t>
  </si>
  <si>
    <t>芸術専門学群</t>
  </si>
  <si>
    <t>フォーム無し</t>
  </si>
  <si>
    <t>その他</t>
  </si>
  <si>
    <t>役員・職員</t>
  </si>
  <si>
    <t>8)その他</t>
  </si>
  <si>
    <t>株式会社futurelabo</t>
  </si>
  <si>
    <t>日産自動車</t>
  </si>
  <si>
    <t>黄緑:価格及び個数が無いもの</t>
    <rPh sb="0" eb="2">
      <t>キミドリ</t>
    </rPh>
    <rPh sb="3" eb="5">
      <t>カカク</t>
    </rPh>
    <rPh sb="5" eb="6">
      <t>オヨ</t>
    </rPh>
    <rPh sb="7" eb="9">
      <t>コスウ</t>
    </rPh>
    <rPh sb="10" eb="11">
      <t>ナ</t>
    </rPh>
    <phoneticPr fontId="2"/>
  </si>
  <si>
    <t>橙:価格及び嘉数が変更になったもの</t>
    <rPh sb="0" eb="1">
      <t>ダイダイ</t>
    </rPh>
    <rPh sb="2" eb="4">
      <t>カカク</t>
    </rPh>
    <rPh sb="4" eb="5">
      <t>オヨ</t>
    </rPh>
    <rPh sb="6" eb="8">
      <t>カスウ</t>
    </rPh>
    <rPh sb="9" eb="11">
      <t>ヘンコウ</t>
    </rPh>
    <phoneticPr fontId="2"/>
  </si>
  <si>
    <t>蒼:追加で計上したもの</t>
  </si>
  <si>
    <t>斜線:購入しなかったもの</t>
    <rPh sb="0" eb="2">
      <t>シャセン</t>
    </rPh>
    <rPh sb="3" eb="5">
      <t>コウニュウ</t>
    </rPh>
    <phoneticPr fontId="2"/>
  </si>
  <si>
    <t>委員長団</t>
  </si>
  <si>
    <t>科目</t>
  </si>
  <si>
    <t>番号</t>
  </si>
  <si>
    <t>摘要</t>
  </si>
  <si>
    <t>単価</t>
  </si>
  <si>
    <t>数量</t>
  </si>
  <si>
    <t>単位</t>
  </si>
  <si>
    <t>購入時期</t>
  </si>
  <si>
    <t>用途</t>
  </si>
  <si>
    <t>備考</t>
    <rPh sb="0" eb="2">
      <t>ビコウ</t>
    </rPh>
    <phoneticPr fontId="2"/>
  </si>
  <si>
    <t>消耗品器具費</t>
  </si>
  <si>
    <t>鍵付きBOX　4個セット</t>
  </si>
  <si>
    <t>セット</t>
  </si>
  <si>
    <t>9月上旬</t>
  </si>
  <si>
    <t>パンフレット販売時の金銭の保管のため</t>
  </si>
  <si>
    <t>IPSIO SP C830 トナー　マゼンタ</t>
  </si>
  <si>
    <t>個</t>
  </si>
  <si>
    <t>10月</t>
  </si>
  <si>
    <t>学実委の保有するプリンターの補充用</t>
  </si>
  <si>
    <t>IPSIO SP C830 感光体ドラム</t>
  </si>
  <si>
    <t>クーポン割引により1,100円の減額されたため</t>
    <rPh sb="4" eb="6">
      <t>ワリビキ</t>
    </rPh>
    <rPh sb="14" eb="15">
      <t>エン</t>
    </rPh>
    <rPh sb="16" eb="18">
      <t>ゲンガク</t>
    </rPh>
    <phoneticPr fontId="2"/>
  </si>
  <si>
    <t>IPSIO SP C830H トナー　ブラック</t>
  </si>
  <si>
    <t>個</t>
    <phoneticPr fontId="2"/>
  </si>
  <si>
    <t>10月</t>
    <rPh sb="2" eb="3">
      <t>ガツ</t>
    </rPh>
    <phoneticPr fontId="2"/>
  </si>
  <si>
    <t>想定以上にプリンターを使用したため</t>
    <rPh sb="0" eb="4">
      <t>ソウテイイジョウ</t>
    </rPh>
    <rPh sb="11" eb="13">
      <t>シヨウ</t>
    </rPh>
    <phoneticPr fontId="2"/>
  </si>
  <si>
    <t>消耗品器具費　小計</t>
  </si>
  <si>
    <t>通信運搬費</t>
  </si>
  <si>
    <t>LINEアカウント運営費</t>
  </si>
  <si>
    <t>月</t>
  </si>
  <si>
    <t>4~5月</t>
    <rPh sb="3" eb="4">
      <t>ガツ</t>
    </rPh>
    <phoneticPr fontId="2"/>
  </si>
  <si>
    <t>新歓運営のため</t>
  </si>
  <si>
    <t>かけ放題オプション</t>
  </si>
  <si>
    <t>台</t>
  </si>
  <si>
    <t>本祭前</t>
  </si>
  <si>
    <t>移動支部長の業務を円滑に行うため</t>
  </si>
  <si>
    <t>使用する台数が減ったため</t>
    <rPh sb="0" eb="2">
      <t>シヨウ</t>
    </rPh>
    <rPh sb="4" eb="6">
      <t>ダイスウ</t>
    </rPh>
    <rPh sb="7" eb="8">
      <t>ヘ</t>
    </rPh>
    <phoneticPr fontId="2"/>
  </si>
  <si>
    <t>通信運搬費　小計</t>
  </si>
  <si>
    <t>賃借料</t>
  </si>
  <si>
    <t>Wi-Fiレンタルどっとこむ Softbank E5785 無制限(4台)</t>
  </si>
  <si>
    <t>日</t>
  </si>
  <si>
    <t>本部、案内所運営のため（4台×4日）、1台あたりの単価は496円</t>
  </si>
  <si>
    <t>賃借料　小計</t>
  </si>
  <si>
    <t>支払手数料</t>
  </si>
  <si>
    <t>Wi-Fiレンタルどっとこむ Softbank E5785 受取手数料</t>
  </si>
  <si>
    <t>Wi-Fiレンタル機器を受け取るため</t>
  </si>
  <si>
    <t>Wi-Fiレンタルどっとこむ Softbank E5785 返却手数料</t>
  </si>
  <si>
    <t>本祭後</t>
  </si>
  <si>
    <t>Wi-Fiレンタル機器を返却するため</t>
  </si>
  <si>
    <t>支払手数料　小計</t>
  </si>
  <si>
    <t>委員長団　合計</t>
  </si>
  <si>
    <t>財務局</t>
  </si>
  <si>
    <t>KOKUYO Campus note A4 40枚</t>
  </si>
  <si>
    <t>冊</t>
  </si>
  <si>
    <t>9月</t>
    <rPh sb="1" eb="2">
      <t>ガツ</t>
    </rPh>
    <phoneticPr fontId="2"/>
  </si>
  <si>
    <t>領収書を管理するため</t>
  </si>
  <si>
    <t>大学内の丸善で購入したことで10%値引きされたため</t>
    <rPh sb="0" eb="3">
      <t>ダイガクナイ</t>
    </rPh>
    <rPh sb="4" eb="6">
      <t>マルゼン</t>
    </rPh>
    <rPh sb="7" eb="9">
      <t>コウニュウ</t>
    </rPh>
    <rPh sb="17" eb="19">
      <t>ネビ</t>
    </rPh>
    <phoneticPr fontId="2"/>
  </si>
  <si>
    <t>Ace A55 SP512GBSS3A55S25(PC用ストレージ）</t>
  </si>
  <si>
    <t>6月</t>
  </si>
  <si>
    <t>財務局保有のPCのストレージとして使用するため</t>
  </si>
  <si>
    <t>財務局保有のPCを使用しなかったため</t>
    <rPh sb="0" eb="3">
      <t>ザイムキョク</t>
    </rPh>
    <rPh sb="3" eb="5">
      <t>ホユウ</t>
    </rPh>
    <rPh sb="9" eb="11">
      <t>シヨウ</t>
    </rPh>
    <phoneticPr fontId="2"/>
  </si>
  <si>
    <t>ADP003 PC-VP-BP98（PC用　ACアダプタ）</t>
  </si>
  <si>
    <t>財務局保有のPCの電源として利用するため</t>
  </si>
  <si>
    <t>PC3L-12800S DDR3L-1600 4GB（PC用メモリ）</t>
  </si>
  <si>
    <t>財務局保有のPCのメモリを増設するため</t>
  </si>
  <si>
    <t>KANTA 硬貨選別計数機 DCV-10</t>
  </si>
  <si>
    <t>10月</t>
    <phoneticPr fontId="2"/>
  </si>
  <si>
    <t>硬貨を計数するため</t>
  </si>
  <si>
    <t>予算計上の際とは別のレンタル会社から借りたため</t>
    <rPh sb="0" eb="4">
      <t>ヨサンケイジョウ</t>
    </rPh>
    <rPh sb="5" eb="6">
      <t>サイ</t>
    </rPh>
    <rPh sb="8" eb="9">
      <t>ベツ</t>
    </rPh>
    <rPh sb="14" eb="16">
      <t>ガイシャ</t>
    </rPh>
    <rPh sb="18" eb="19">
      <t>カ</t>
    </rPh>
    <phoneticPr fontId="2"/>
  </si>
  <si>
    <t>支払保険料</t>
  </si>
  <si>
    <t>施設賠償責任保険</t>
  </si>
  <si>
    <t>式</t>
  </si>
  <si>
    <t>筑波大学周辺の歩道橋に設置する、学実委所有の横断幕を対象とする保険の保険料</t>
  </si>
  <si>
    <t>来場者やその所持品に対し学実委側の不手際によって発生した賠償責任を対象とする保険の保険料</t>
  </si>
  <si>
    <t>生産物賠償責任保険</t>
  </si>
  <si>
    <t>学園祭で販売された飲食物が原因で発生した賠償責任を対象とする保険の保険料</t>
  </si>
  <si>
    <t>予算では44,270*1となっているところから変更されている</t>
    <rPh sb="0" eb="2">
      <t>ヨサン</t>
    </rPh>
    <rPh sb="23" eb="25">
      <t>ヘンコウ</t>
    </rPh>
    <phoneticPr fontId="2"/>
  </si>
  <si>
    <t>式</t>
    <phoneticPr fontId="2"/>
  </si>
  <si>
    <t>12月</t>
    <rPh sb="2" eb="3">
      <t>ガツ</t>
    </rPh>
    <phoneticPr fontId="2"/>
  </si>
  <si>
    <t>予算では44,270*1となっているところから変更されている、企画の収入が想定より多く追徴費用がかかったため</t>
    <rPh sb="0" eb="2">
      <t>ヨサン</t>
    </rPh>
    <rPh sb="23" eb="25">
      <t>ヘンコウ</t>
    </rPh>
    <rPh sb="31" eb="33">
      <t>キカク</t>
    </rPh>
    <rPh sb="34" eb="36">
      <t>シュウニュウ</t>
    </rPh>
    <rPh sb="37" eb="39">
      <t>ソウテイ</t>
    </rPh>
    <rPh sb="41" eb="42">
      <t>オオ</t>
    </rPh>
    <rPh sb="43" eb="47">
      <t>ツイチョウヒヨウ</t>
    </rPh>
    <phoneticPr fontId="2"/>
  </si>
  <si>
    <t>動産総合保険</t>
  </si>
  <si>
    <t>学内外から借用する機材の破損を対象とする保険のため</t>
  </si>
  <si>
    <t>昨年度の金額を参考に予算計上したため</t>
    <rPh sb="0" eb="3">
      <t>サクネンド</t>
    </rPh>
    <rPh sb="4" eb="6">
      <t>キンガク</t>
    </rPh>
    <rPh sb="7" eb="9">
      <t>サンコウ</t>
    </rPh>
    <rPh sb="10" eb="14">
      <t>ヨサンケイジョウ</t>
    </rPh>
    <phoneticPr fontId="2"/>
  </si>
  <si>
    <t>普通傷害保険</t>
  </si>
  <si>
    <t>ステージ出演者及び、準備日、本祭当日、片付け日の業務に参加する学園祭実行委員会、サポートメンバーのうち運営中に発生した傷病者を対象とする保険のため</t>
  </si>
  <si>
    <t>支払保険料　小計</t>
  </si>
  <si>
    <t>入出金照会手数料</t>
  </si>
  <si>
    <t>回</t>
  </si>
  <si>
    <t>7月</t>
    <rPh sb="1" eb="2">
      <t>ガツ</t>
    </rPh>
    <phoneticPr fontId="2"/>
  </si>
  <si>
    <t>学分金の振り込みの確認のため (財務局)</t>
  </si>
  <si>
    <t>パンフレット印刷費用の振り込み手数料</t>
  </si>
  <si>
    <t>11月</t>
    <phoneticPr fontId="2"/>
  </si>
  <si>
    <t>振り込みに手数料がかかるため(広報宣伝局)</t>
  </si>
  <si>
    <t>パンフレット印刷費が単価の変更により減少したため</t>
    <rPh sb="6" eb="9">
      <t>インサツヒ</t>
    </rPh>
    <rPh sb="10" eb="12">
      <t>タンカ</t>
    </rPh>
    <rPh sb="13" eb="15">
      <t>ヘンコウ</t>
    </rPh>
    <rPh sb="18" eb="20">
      <t>ゲンショウ</t>
    </rPh>
    <phoneticPr fontId="2"/>
  </si>
  <si>
    <t>駅ポスター掲示費振込手数料</t>
  </si>
  <si>
    <t>グッズ振込手数料</t>
  </si>
  <si>
    <t>【テント】振込手数料(テント収納袋)</t>
  </si>
  <si>
    <t>9月</t>
    <phoneticPr fontId="2"/>
  </si>
  <si>
    <t>鉄骨収納袋の振り込みに手数料がかかるため(推進局)</t>
  </si>
  <si>
    <t>他行宛に振り込んだため</t>
    <rPh sb="0" eb="2">
      <t>タコウ</t>
    </rPh>
    <rPh sb="2" eb="3">
      <t>ア</t>
    </rPh>
    <rPh sb="4" eb="5">
      <t>フ</t>
    </rPh>
    <rPh sb="6" eb="7">
      <t>コ</t>
    </rPh>
    <phoneticPr fontId="2"/>
  </si>
  <si>
    <t>【無線機】振込手数料(無線機返却費用)</t>
  </si>
  <si>
    <t>11月</t>
  </si>
  <si>
    <t>無線機レンタル代を業者に振り込むため(推進局)</t>
  </si>
  <si>
    <t>【レンタル】振込手数料(レンタル物品)</t>
  </si>
  <si>
    <t>10月下旬</t>
  </si>
  <si>
    <t>レンタル代金を業者に振り込むため(推進局)</t>
  </si>
  <si>
    <t>【ガス】振込手数料(ガス関連物品)</t>
  </si>
  <si>
    <t>ガスボンベ代を振り込むため(推進局)</t>
  </si>
  <si>
    <t>常陽銀行宛に振り込んだため減額</t>
    <rPh sb="0" eb="4">
      <t>ジョウヨウギンコウ</t>
    </rPh>
    <rPh sb="4" eb="5">
      <t>ア</t>
    </rPh>
    <rPh sb="6" eb="7">
      <t>フ</t>
    </rPh>
    <rPh sb="8" eb="9">
      <t>コ</t>
    </rPh>
    <rPh sb="13" eb="15">
      <t>ゲンガク</t>
    </rPh>
    <phoneticPr fontId="2"/>
  </si>
  <si>
    <t>発電機レンタル振込手数料</t>
  </si>
  <si>
    <t>-</t>
  </si>
  <si>
    <t>振り込みのため(総合計画局)</t>
  </si>
  <si>
    <t>使用電力の調整により、発電機をレンタルする必要がなくなったため</t>
  </si>
  <si>
    <t>仮設電源・コンセント工事費振込手数料</t>
  </si>
  <si>
    <t>振込手数料</t>
  </si>
  <si>
    <t>8月</t>
  </si>
  <si>
    <t>振り込みのため(情報メディアシステム局)</t>
  </si>
  <si>
    <t>予算では880*5となっているところから変更されているため</t>
  </si>
  <si>
    <t>振込手数料</t>
    <rPh sb="0" eb="5">
      <t>フリコミテスウリョウ</t>
    </rPh>
    <phoneticPr fontId="2"/>
  </si>
  <si>
    <t>回</t>
    <phoneticPr fontId="2"/>
  </si>
  <si>
    <t>11月</t>
    <rPh sb="2" eb="3">
      <t>ガツ</t>
    </rPh>
    <phoneticPr fontId="2"/>
  </si>
  <si>
    <t>予算では880*5となっているところから変更されているため</t>
    <phoneticPr fontId="2"/>
  </si>
  <si>
    <t>大学会館ステージ設営振込手数料</t>
  </si>
  <si>
    <t>大学会館ステージ設営費振込の際に発生するため(ステージ管理局)</t>
  </si>
  <si>
    <t>9月</t>
  </si>
  <si>
    <t>花火打ち上げ費振り込みの際に発生するため(ステージ管理局)</t>
  </si>
  <si>
    <t>謝礼金振込手数料</t>
  </si>
  <si>
    <t>8～10月</t>
  </si>
  <si>
    <t>謝礼金を支払う際に発生すると考えられるため(50周年特別ライブ)</t>
  </si>
  <si>
    <t>つくばお笑いライブ：謝礼金を支払う際に発生するため(夜祭企画)</t>
  </si>
  <si>
    <t>振込手数料予備費</t>
  </si>
  <si>
    <t>7月</t>
  </si>
  <si>
    <t>予備費（※振込手数料は財務局予算として一括で計上）</t>
    <rPh sb="5" eb="10">
      <t>フリコミテスウリョウ</t>
    </rPh>
    <rPh sb="11" eb="16">
      <t>ザイムキョクヨサン</t>
    </rPh>
    <rPh sb="19" eb="21">
      <t>イッカツ</t>
    </rPh>
    <rPh sb="22" eb="24">
      <t>ケイジョウ</t>
    </rPh>
    <phoneticPr fontId="2"/>
  </si>
  <si>
    <t>予算では550*10となっているところから変更されているため</t>
  </si>
  <si>
    <t>振込手数料予備費</t>
    <rPh sb="0" eb="5">
      <t>フリコミテスウリョウ</t>
    </rPh>
    <rPh sb="5" eb="8">
      <t>ヨビヒ</t>
    </rPh>
    <phoneticPr fontId="2"/>
  </si>
  <si>
    <t>雑費</t>
  </si>
  <si>
    <t>硬貨計数機送料</t>
  </si>
  <si>
    <t>硬貨計数機の送料のため</t>
  </si>
  <si>
    <t>予算計上した際とは別のレンタル会社から借りたため</t>
    <rPh sb="0" eb="2">
      <t>ヨサン</t>
    </rPh>
    <rPh sb="2" eb="4">
      <t>ケイジョウ</t>
    </rPh>
    <rPh sb="6" eb="7">
      <t>サイ</t>
    </rPh>
    <rPh sb="9" eb="10">
      <t>ベツ</t>
    </rPh>
    <rPh sb="15" eb="17">
      <t>ガイシャ</t>
    </rPh>
    <rPh sb="19" eb="20">
      <t>カ</t>
    </rPh>
    <phoneticPr fontId="2"/>
  </si>
  <si>
    <t>両替手数料</t>
  </si>
  <si>
    <t>返金対応やパンフ販売での硬貨処理のため</t>
  </si>
  <si>
    <t>予算では25,000*1となっているところから変更されている、想定より両替する硬貨の枚数が少なかったため</t>
    <rPh sb="31" eb="33">
      <t>ソウテイ</t>
    </rPh>
    <rPh sb="35" eb="37">
      <t>リョウガエ</t>
    </rPh>
    <rPh sb="39" eb="41">
      <t>コウカ</t>
    </rPh>
    <rPh sb="42" eb="44">
      <t>マイスウ</t>
    </rPh>
    <rPh sb="45" eb="46">
      <t>スク</t>
    </rPh>
    <phoneticPr fontId="2"/>
  </si>
  <si>
    <t>予算では25,000*2となっているところから変更されている、想定より両替する硬貨の枚数が少なかったため</t>
    <rPh sb="31" eb="33">
      <t>ソウテイ</t>
    </rPh>
    <rPh sb="35" eb="37">
      <t>リョウガエ</t>
    </rPh>
    <rPh sb="39" eb="41">
      <t>コウカ</t>
    </rPh>
    <rPh sb="42" eb="44">
      <t>マイスウ</t>
    </rPh>
    <rPh sb="45" eb="46">
      <t>スク</t>
    </rPh>
    <phoneticPr fontId="2"/>
  </si>
  <si>
    <t>封筒代</t>
    <rPh sb="0" eb="2">
      <t>フウトウ</t>
    </rPh>
    <rPh sb="2" eb="3">
      <t>ダイ</t>
    </rPh>
    <phoneticPr fontId="2"/>
  </si>
  <si>
    <t>枚</t>
    <rPh sb="0" eb="1">
      <t>マイ</t>
    </rPh>
    <phoneticPr fontId="2"/>
  </si>
  <si>
    <t>返金の際に使用するため</t>
    <rPh sb="0" eb="2">
      <t>ヘンキン</t>
    </rPh>
    <rPh sb="3" eb="4">
      <t>サイ</t>
    </rPh>
    <rPh sb="5" eb="7">
      <t>シヨウ</t>
    </rPh>
    <phoneticPr fontId="2"/>
  </si>
  <si>
    <t>想定以上の消費により在庫がなくなったため</t>
    <rPh sb="0" eb="4">
      <t>ソウテイイジョウ</t>
    </rPh>
    <rPh sb="5" eb="7">
      <t>ショウヒ</t>
    </rPh>
    <rPh sb="10" eb="12">
      <t>ザイコ</t>
    </rPh>
    <phoneticPr fontId="2"/>
  </si>
  <si>
    <t>雑費　小計</t>
  </si>
  <si>
    <t>財務局　合計</t>
  </si>
  <si>
    <t>広報宣伝局</t>
  </si>
  <si>
    <t>Adobe Creative Cloud コンプリートプラン 100GB(10か月分)</t>
  </si>
  <si>
    <t>ライセンス</t>
  </si>
  <si>
    <t>2月~11月</t>
  </si>
  <si>
    <t>名刺・ポスター・パンフレット等デザイン全般で使用するため</t>
  </si>
  <si>
    <t>契約期間が10カ月間から9カ月間に変更されたため</t>
    <rPh sb="0" eb="4">
      <t>ケイヤクキカン</t>
    </rPh>
    <rPh sb="8" eb="9">
      <t>ゲツ</t>
    </rPh>
    <rPh sb="9" eb="10">
      <t>カン</t>
    </rPh>
    <rPh sb="14" eb="15">
      <t>ゲツ</t>
    </rPh>
    <rPh sb="15" eb="16">
      <t>カン</t>
    </rPh>
    <rPh sb="17" eb="19">
      <t>ヘンコウ</t>
    </rPh>
    <phoneticPr fontId="2"/>
  </si>
  <si>
    <t>Adobe Creative Cloud コンプリートプラン(9カ月分)</t>
  </si>
  <si>
    <t>3月~11月</t>
  </si>
  <si>
    <t>契約期間が9か月間×2ライセンスから8カ月間×1ライセンス+7カ月間×1ライセンスに変更されたため</t>
    <rPh sb="0" eb="4">
      <t>ケイヤクキカン</t>
    </rPh>
    <rPh sb="7" eb="9">
      <t>ゲツカン</t>
    </rPh>
    <rPh sb="20" eb="21">
      <t>ゲツ</t>
    </rPh>
    <rPh sb="21" eb="22">
      <t>カン</t>
    </rPh>
    <rPh sb="32" eb="34">
      <t>ゲツカン</t>
    </rPh>
    <rPh sb="42" eb="44">
      <t>ヘンコウ</t>
    </rPh>
    <phoneticPr fontId="2"/>
  </si>
  <si>
    <t>契約期間が9か月間から8か月間に変更されたため</t>
    <rPh sb="0" eb="4">
      <t>ケイヤクキカン</t>
    </rPh>
    <rPh sb="7" eb="9">
      <t>ゲツカン</t>
    </rPh>
    <rPh sb="13" eb="15">
      <t>ゲツカン</t>
    </rPh>
    <rPh sb="16" eb="18">
      <t>ヘンコウ</t>
    </rPh>
    <phoneticPr fontId="2"/>
  </si>
  <si>
    <t>Adobe Illustlator　月々プラン(2か月分)</t>
  </si>
  <si>
    <t>7月~8月</t>
  </si>
  <si>
    <t>1年生にデザインの仕事に慣れてもらうため)</t>
  </si>
  <si>
    <t>Adobe Illustlator　年間プラン月々払い(2カ月分)</t>
  </si>
  <si>
    <t>Adobe Creative Cloud　コンプリートプラン 解約手数料(3ヶ月分)</t>
  </si>
  <si>
    <t>AdobeCCの解約に際し途中解約金が発生するため</t>
  </si>
  <si>
    <t>予算で2,607*2となっているところから変更されている、解約時期を早めたため</t>
    <rPh sb="0" eb="2">
      <t>ヨサン</t>
    </rPh>
    <rPh sb="21" eb="23">
      <t>ヘンコウ</t>
    </rPh>
    <rPh sb="29" eb="33">
      <t>カイヤクジキ</t>
    </rPh>
    <rPh sb="34" eb="35">
      <t>ハヤ</t>
    </rPh>
    <phoneticPr fontId="2"/>
  </si>
  <si>
    <t>ライセンス</t>
    <phoneticPr fontId="2"/>
  </si>
  <si>
    <t>予算で2,607*2となっているところから変更されている、解約時期が遅くなったため</t>
    <rPh sb="0" eb="2">
      <t>ヨサン</t>
    </rPh>
    <rPh sb="21" eb="23">
      <t>ヘンコウ</t>
    </rPh>
    <rPh sb="29" eb="33">
      <t>カイヤクジキ</t>
    </rPh>
    <rPh sb="34" eb="35">
      <t>オソ</t>
    </rPh>
    <phoneticPr fontId="2"/>
  </si>
  <si>
    <t>Adobe Creative Cloud　コンプリートプラン 解約手数料(3カ月)</t>
  </si>
  <si>
    <t>解約時期を早めたため</t>
    <rPh sb="0" eb="4">
      <t>カイヤクジキ</t>
    </rPh>
    <rPh sb="5" eb="6">
      <t>ハヤ</t>
    </rPh>
    <phoneticPr fontId="2"/>
  </si>
  <si>
    <t>Adobe Creative Cloud　コンプリートプラン 解約手数料(2カ月)</t>
  </si>
  <si>
    <t>解約しなかったため</t>
    <rPh sb="0" eb="2">
      <t>カイヤク</t>
    </rPh>
    <phoneticPr fontId="2"/>
  </si>
  <si>
    <t>用途</t>
    <rPh sb="0" eb="2">
      <t>ヨウト</t>
    </rPh>
    <phoneticPr fontId="2"/>
  </si>
  <si>
    <t>備考</t>
    <phoneticPr fontId="2"/>
  </si>
  <si>
    <t>交通費</t>
  </si>
  <si>
    <t>ガソリン代</t>
  </si>
  <si>
    <t>L</t>
  </si>
  <si>
    <t>横断幕やオフィシャルポスターなどの貼りまわりの際に使用するため</t>
  </si>
  <si>
    <t>自家用車の使用を想定したが、実際は使用しなかったため</t>
  </si>
  <si>
    <t>レンタカー代</t>
  </si>
  <si>
    <t>予算では4,000*2となっているところから変更されているため</t>
  </si>
  <si>
    <t>交通費　小計</t>
  </si>
  <si>
    <t>外注費</t>
  </si>
  <si>
    <t>缶バッチ</t>
  </si>
  <si>
    <t>雙峰祭公式グッズとして販売するため</t>
  </si>
  <si>
    <t>枚</t>
  </si>
  <si>
    <t>雙峰祭公式グッズとしての販売及び協賛への返礼品とするため</t>
  </si>
  <si>
    <t>小数点以下の消費税を計上していなかったため</t>
    <rPh sb="0" eb="5">
      <t>ショウスウテンイカ</t>
    </rPh>
    <rPh sb="6" eb="9">
      <t>ショウヒゼイ</t>
    </rPh>
    <rPh sb="10" eb="12">
      <t>ケイジョウ</t>
    </rPh>
    <phoneticPr fontId="2"/>
  </si>
  <si>
    <t>タオル</t>
  </si>
  <si>
    <t>小数点以下の消費税を計上していなかったため</t>
  </si>
  <si>
    <t>動く耳カチューシャ</t>
  </si>
  <si>
    <t>動く耳カチューシャサンプル作成代</t>
  </si>
  <si>
    <t>外注費　小計</t>
  </si>
  <si>
    <t>謝礼費</t>
  </si>
  <si>
    <t>テーマ考案者への謝礼</t>
  </si>
  <si>
    <t>テーマ考案者へ図書カード3000円分を進呈するため</t>
  </si>
  <si>
    <t>謝礼費　小計</t>
  </si>
  <si>
    <t>広告宣伝費</t>
  </si>
  <si>
    <t>A2オフィシャルポスター(300枚)</t>
  </si>
  <si>
    <t>学外への学園祭開催の周知のため</t>
  </si>
  <si>
    <t xml:space="preserve"> A4オフィシャルポスター(200枚)</t>
  </si>
  <si>
    <t>B2オフィシャルポスター</t>
  </si>
  <si>
    <t>駅ポスター掲示費</t>
  </si>
  <si>
    <t>取扱手数料(6,600円)がかかったため</t>
    <rPh sb="0" eb="2">
      <t>トリアツカイ</t>
    </rPh>
    <rPh sb="2" eb="5">
      <t>テスウリョウ</t>
    </rPh>
    <rPh sb="11" eb="12">
      <t>エン</t>
    </rPh>
    <phoneticPr fontId="2"/>
  </si>
  <si>
    <t>オフィシャルパンフレット印刷費</t>
  </si>
  <si>
    <t>部</t>
  </si>
  <si>
    <t>学園祭来場者に企画・場所等の周知をするため</t>
  </si>
  <si>
    <t>ページ数の減少により単価が安くなったため、単価に消費税を計上したところ小数点が含まれた</t>
    <rPh sb="3" eb="4">
      <t>スウ</t>
    </rPh>
    <rPh sb="5" eb="7">
      <t>ゲンショウ</t>
    </rPh>
    <rPh sb="10" eb="12">
      <t>タンカ</t>
    </rPh>
    <rPh sb="13" eb="14">
      <t>ヤス</t>
    </rPh>
    <rPh sb="21" eb="23">
      <t>タンカ</t>
    </rPh>
    <rPh sb="24" eb="27">
      <t>ショウヒゼイ</t>
    </rPh>
    <rPh sb="28" eb="30">
      <t>ケイジョウ</t>
    </rPh>
    <rPh sb="35" eb="38">
      <t>ショウスウテン</t>
    </rPh>
    <rPh sb="39" eb="40">
      <t>フク</t>
    </rPh>
    <phoneticPr fontId="2"/>
  </si>
  <si>
    <t>懸垂幕(日付シール)</t>
  </si>
  <si>
    <t>学内への学園祭の周知のため</t>
  </si>
  <si>
    <t>2枚で発注が進んでいたが、1枚しか予算計上していなかったため</t>
    <phoneticPr fontId="2"/>
  </si>
  <si>
    <t>横断幕</t>
  </si>
  <si>
    <t>横断幕(日付部分)</t>
  </si>
  <si>
    <t>パンフレット修整用シール</t>
    <rPh sb="6" eb="9">
      <t>シュウセイヨウ</t>
    </rPh>
    <phoneticPr fontId="2"/>
  </si>
  <si>
    <t>箱</t>
    <rPh sb="0" eb="1">
      <t>ハコ</t>
    </rPh>
    <phoneticPr fontId="2"/>
  </si>
  <si>
    <t>パンフレットの修正事項を記載するため</t>
    <rPh sb="7" eb="11">
      <t>シュウセイジコウ</t>
    </rPh>
    <rPh sb="12" eb="14">
      <t>キサイ</t>
    </rPh>
    <phoneticPr fontId="2"/>
  </si>
  <si>
    <t>パンフレットに誤記載があり、修正用紙を挟む必要があったため</t>
    <rPh sb="7" eb="10">
      <t>ゴキサイ</t>
    </rPh>
    <rPh sb="14" eb="16">
      <t>シュウセイ</t>
    </rPh>
    <rPh sb="16" eb="18">
      <t>ヨウシ</t>
    </rPh>
    <rPh sb="19" eb="20">
      <t>ハサ</t>
    </rPh>
    <rPh sb="21" eb="23">
      <t>ヒツヨウ</t>
    </rPh>
    <phoneticPr fontId="2"/>
  </si>
  <si>
    <t>広告宣伝費　小計</t>
  </si>
  <si>
    <t>駅ポスター送付費</t>
  </si>
  <si>
    <t>駅ポスターを掲示する際に、ポスターを会社へ送付するため</t>
    <phoneticPr fontId="2"/>
  </si>
  <si>
    <t>送付する部数を変更したため</t>
    <rPh sb="0" eb="2">
      <t>ソウフ</t>
    </rPh>
    <rPh sb="4" eb="6">
      <t>ブスウ</t>
    </rPh>
    <rPh sb="7" eb="9">
      <t>ヘンコウ</t>
    </rPh>
    <phoneticPr fontId="2"/>
  </si>
  <si>
    <t>関係校へのポスター送付費(定形郵便100ｇ)</t>
  </si>
  <si>
    <t>各学校にオフィシャルポスターを送付するため</t>
  </si>
  <si>
    <t>送付する部数と箱のサイズを変更したため</t>
    <rPh sb="0" eb="2">
      <t>ソウフ</t>
    </rPh>
    <rPh sb="4" eb="6">
      <t>ブスウ</t>
    </rPh>
    <rPh sb="7" eb="8">
      <t>ハコ</t>
    </rPh>
    <rPh sb="13" eb="15">
      <t>ヘンコウ</t>
    </rPh>
    <phoneticPr fontId="2"/>
  </si>
  <si>
    <t>広報宣伝局　合計</t>
  </si>
  <si>
    <t>渉外局</t>
  </si>
  <si>
    <t>Babenoun製本ブックコートフィルム45cm×20m巻</t>
  </si>
  <si>
    <t>巻</t>
  </si>
  <si>
    <t>ステージ看板の表面を保護する目的で使用するため(Amazonで購入予定)、昨年まで使用していたカバーフィルムの代用</t>
  </si>
  <si>
    <t>ルミナスUVインク 30mL（4,180円）</t>
  </si>
  <si>
    <t>本</t>
  </si>
  <si>
    <t>9~10月</t>
  </si>
  <si>
    <t>福引所にて参加者の確認を行うため使用するため(Amazonで購入予定)</t>
  </si>
  <si>
    <t>実委内の在庫で対応できたため</t>
    <rPh sb="0" eb="3">
      <t>ジツイナイ</t>
    </rPh>
    <rPh sb="4" eb="6">
      <t>ザイコ</t>
    </rPh>
    <rPh sb="7" eb="9">
      <t>タイオウ</t>
    </rPh>
    <phoneticPr fontId="2"/>
  </si>
  <si>
    <t>角形2号封筒 フレッシュトーン ベージュ 100g/m2 〒枠無</t>
  </si>
  <si>
    <t>パック</t>
  </si>
  <si>
    <t>個人協賛の返礼品郵送のため(封筒印刷製作所で注文予定)</t>
  </si>
  <si>
    <t>電話番号変更の可能性を考慮して、購入する封筒の半数に電話番号をいれなかったため</t>
    <rPh sb="0" eb="4">
      <t>デンワバンゴウ</t>
    </rPh>
    <rPh sb="4" eb="6">
      <t>ヘンコウ</t>
    </rPh>
    <rPh sb="7" eb="10">
      <t>カノウセイ</t>
    </rPh>
    <rPh sb="11" eb="13">
      <t>コウリョ</t>
    </rPh>
    <rPh sb="16" eb="18">
      <t>コウニュウ</t>
    </rPh>
    <rPh sb="20" eb="22">
      <t>フウトウ</t>
    </rPh>
    <rPh sb="23" eb="25">
      <t>ハンスウ</t>
    </rPh>
    <rPh sb="26" eb="30">
      <t>デンワバンゴウ</t>
    </rPh>
    <phoneticPr fontId="2"/>
  </si>
  <si>
    <t>協賛活動のための交通費（つくばー東京近郊分）</t>
  </si>
  <si>
    <t>回(人)</t>
  </si>
  <si>
    <t>5～11月</t>
  </si>
  <si>
    <t>一般協賛に係る協賛企業訪問、物品協賛に係る協賛品受け取りのため</t>
  </si>
  <si>
    <t>車を使わなかったため</t>
    <rPh sb="0" eb="1">
      <t>クルマ</t>
    </rPh>
    <rPh sb="2" eb="3">
      <t>ツカ</t>
    </rPh>
    <phoneticPr fontId="2"/>
  </si>
  <si>
    <t>協賛活動のための交通費（つくば周辺分）</t>
  </si>
  <si>
    <t>6月</t>
    <rPh sb="1" eb="2">
      <t>ガツ</t>
    </rPh>
    <phoneticPr fontId="2"/>
  </si>
  <si>
    <t>予算では700*6となっているところから変更されているため</t>
  </si>
  <si>
    <t>一般協賛 振込手数料</t>
  </si>
  <si>
    <t>5～10月</t>
  </si>
  <si>
    <t>一般協賛 振込手数料を負担するため</t>
  </si>
  <si>
    <t>振込手数料は協賛企業が負担することになったため</t>
    <rPh sb="0" eb="2">
      <t>フリコミ</t>
    </rPh>
    <rPh sb="2" eb="5">
      <t>テスウリョウ</t>
    </rPh>
    <rPh sb="6" eb="10">
      <t>キョウサンキギョウ</t>
    </rPh>
    <rPh sb="11" eb="13">
      <t>フタン</t>
    </rPh>
    <phoneticPr fontId="2"/>
  </si>
  <si>
    <t>一般協賛依頼文書等送料（定形外・規格内・100ｇ以内）</t>
  </si>
  <si>
    <t>円</t>
  </si>
  <si>
    <t>依頼文書・企画書・承諾書の郵送を希望する企業等に依頼文書等を送付するため</t>
  </si>
  <si>
    <t>郵送する協賛企業がなかったため</t>
    <rPh sb="0" eb="2">
      <t>ユウソウ</t>
    </rPh>
    <rPh sb="4" eb="8">
      <t>キョウサンキギョウ</t>
    </rPh>
    <phoneticPr fontId="2"/>
  </si>
  <si>
    <t>一般協賛請求書送料（定形内・規格内・50g以内）</t>
  </si>
  <si>
    <t>請求書の郵送を希望する企業に請求書を送付するため</t>
  </si>
  <si>
    <t>一般協賛お礼状等送料（定形内・規格内・50g以内）</t>
  </si>
  <si>
    <t>協賛企業にお礼文書・報告書・パンフレット等を郵送するため</t>
  </si>
  <si>
    <t>一般協賛お礼状等送料（定形外・規格内・150g以内）</t>
  </si>
  <si>
    <t>物品協賛 依頼文書等送料（定形外・規格内・100g以内）</t>
  </si>
  <si>
    <t>依頼文書・企画書・承諾書の郵送を希望する企業に依頼文書等を送付するため</t>
  </si>
  <si>
    <t>物品協賛 お礼文書等送料（定形外・規格内・150g以内）</t>
  </si>
  <si>
    <t>お礼文書等を郵送する協賛先が想定よりも減ったため</t>
    <rPh sb="1" eb="4">
      <t>レイブンショ</t>
    </rPh>
    <rPh sb="4" eb="5">
      <t>トウ</t>
    </rPh>
    <rPh sb="6" eb="8">
      <t>ユウソウ</t>
    </rPh>
    <rPh sb="10" eb="13">
      <t>キョウサンサキ</t>
    </rPh>
    <rPh sb="14" eb="16">
      <t>ソウテイ</t>
    </rPh>
    <rPh sb="19" eb="20">
      <t>ヘ</t>
    </rPh>
    <phoneticPr fontId="2"/>
  </si>
  <si>
    <t>物品協賛 着払い送料・手数料 渉外局負担分（ゆうパック120サイズ・東京→茨城）</t>
  </si>
  <si>
    <t>"協賛品のうち、送料を渉外局が負担するものについての送料・手数料を負担するため ※協賛企業負担が原則"</t>
  </si>
  <si>
    <t>物品協賛 レンタル物品協賛送料・返送料・手数料 渉外局負担分（ゆうパック120サイズ・東京←→茨城）</t>
  </si>
  <si>
    <t>"協賛品のうち、レンタルするものについての送料・返送料・手数料を負担するため ※協賛企業負担が原則"</t>
  </si>
  <si>
    <t>個人協賛　返礼品等送料（定形外・規格内・100g以内）</t>
  </si>
  <si>
    <t>協賛者に返礼品とお礼の文書を郵送するため</t>
  </si>
  <si>
    <t>予算では180*10となっているところから変更されている、お礼文書等を郵送する協賛先が想定よりも減ったため</t>
    <rPh sb="0" eb="2">
      <t>ヨサン</t>
    </rPh>
    <rPh sb="21" eb="23">
      <t>ヘンコウ</t>
    </rPh>
    <phoneticPr fontId="2"/>
  </si>
  <si>
    <t>円</t>
    <phoneticPr fontId="2"/>
  </si>
  <si>
    <t>個人協賛　返礼品等送料（定形外・規格内・250g以内）</t>
  </si>
  <si>
    <t>渉外局　合計</t>
  </si>
  <si>
    <t>推進局</t>
  </si>
  <si>
    <t>【ガス】5Kボンベ充填</t>
  </si>
  <si>
    <t>本　</t>
  </si>
  <si>
    <t>調理企画に必要なため</t>
  </si>
  <si>
    <t>充填するボンベの量が減少したため</t>
    <rPh sb="0" eb="2">
      <t>ジュウテン</t>
    </rPh>
    <rPh sb="8" eb="9">
      <t>リョウ</t>
    </rPh>
    <rPh sb="10" eb="12">
      <t>ゲンショウ</t>
    </rPh>
    <phoneticPr fontId="2"/>
  </si>
  <si>
    <t>【ガス】5Kボンベ容器(交換)</t>
  </si>
  <si>
    <t>ガスボンベの交換を行わなかったため</t>
    <rPh sb="6" eb="8">
      <t>コウカン</t>
    </rPh>
    <rPh sb="9" eb="10">
      <t>オコナ</t>
    </rPh>
    <phoneticPr fontId="2"/>
  </si>
  <si>
    <t>【ガス】5Kボンベ検査料</t>
    <rPh sb="9" eb="12">
      <t>ケンサリョウ</t>
    </rPh>
    <phoneticPr fontId="2"/>
  </si>
  <si>
    <t>本</t>
    <rPh sb="0" eb="1">
      <t>ホン</t>
    </rPh>
    <phoneticPr fontId="2"/>
  </si>
  <si>
    <t>ガスボンベの検査のため</t>
    <rPh sb="6" eb="8">
      <t>ケンサ</t>
    </rPh>
    <phoneticPr fontId="2"/>
  </si>
  <si>
    <t>経年劣化により検査が必要であったため</t>
    <rPh sb="0" eb="4">
      <t>ケイネンレッカ</t>
    </rPh>
    <rPh sb="7" eb="9">
      <t>ケンサ</t>
    </rPh>
    <rPh sb="10" eb="12">
      <t>ヒツヨウ</t>
    </rPh>
    <phoneticPr fontId="2"/>
  </si>
  <si>
    <t>【ガス】調整機</t>
  </si>
  <si>
    <t>【ガス】ニップル</t>
  </si>
  <si>
    <t>【ガス】ゴムホース（50m）</t>
  </si>
  <si>
    <t>【ガス】１重巻きコンロ（大）</t>
    <rPh sb="12" eb="13">
      <t>ダイ</t>
    </rPh>
    <phoneticPr fontId="2"/>
  </si>
  <si>
    <t>予算計上時とはサイズの異なる商品を購入したため</t>
    <rPh sb="0" eb="2">
      <t>ヨサン</t>
    </rPh>
    <rPh sb="2" eb="5">
      <t>ケイジョウジ</t>
    </rPh>
    <rPh sb="11" eb="12">
      <t>コト</t>
    </rPh>
    <rPh sb="14" eb="16">
      <t>ショウヒン</t>
    </rPh>
    <rPh sb="17" eb="19">
      <t>コウニュウ</t>
    </rPh>
    <phoneticPr fontId="2"/>
  </si>
  <si>
    <t>【ガス】シールテープ</t>
  </si>
  <si>
    <t>調整機を保護するため</t>
  </si>
  <si>
    <t>【ガス】消火器の引き取り</t>
  </si>
  <si>
    <t>使用済みであるため</t>
  </si>
  <si>
    <t>ガスボンベの交換とともに行うつもりだったが、今年度はガスボンベの交換を行わなかったため</t>
    <rPh sb="6" eb="8">
      <t>コウカン</t>
    </rPh>
    <rPh sb="12" eb="13">
      <t>オコナ</t>
    </rPh>
    <rPh sb="22" eb="25">
      <t>コンネンド</t>
    </rPh>
    <rPh sb="32" eb="34">
      <t>コウカン</t>
    </rPh>
    <rPh sb="35" eb="36">
      <t>オコナ</t>
    </rPh>
    <phoneticPr fontId="2"/>
  </si>
  <si>
    <t>【ガス】2口コック</t>
  </si>
  <si>
    <t>【調理】3点機能付き透明フィルム</t>
  </si>
  <si>
    <t>仕込場の机を覆うため</t>
  </si>
  <si>
    <t>【調理】あす楽 色上質紙 厚口 A4 50枚 さくら</t>
  </si>
  <si>
    <t>包</t>
  </si>
  <si>
    <t>８月中旬</t>
  </si>
  <si>
    <t>調理企画構成員証を作成するため</t>
  </si>
  <si>
    <t>自局で所有している紙で賄えたため</t>
    <rPh sb="0" eb="2">
      <t>ジキョク</t>
    </rPh>
    <rPh sb="3" eb="5">
      <t>ショユウ</t>
    </rPh>
    <rPh sb="9" eb="10">
      <t>カミ</t>
    </rPh>
    <rPh sb="11" eb="12">
      <t>マカナ</t>
    </rPh>
    <phoneticPr fontId="2"/>
  </si>
  <si>
    <t>【調理】キッチンタオル</t>
    <rPh sb="1" eb="3">
      <t>チョウリ</t>
    </rPh>
    <phoneticPr fontId="2"/>
  </si>
  <si>
    <t>枚</t>
    <phoneticPr fontId="2"/>
  </si>
  <si>
    <t>仕込場・水道の清掃をするため</t>
    <rPh sb="0" eb="2">
      <t>シコ</t>
    </rPh>
    <rPh sb="2" eb="3">
      <t>バ</t>
    </rPh>
    <rPh sb="4" eb="6">
      <t>スイドウ</t>
    </rPh>
    <rPh sb="7" eb="9">
      <t>セイソウ</t>
    </rPh>
    <phoneticPr fontId="2"/>
  </si>
  <si>
    <t>予算申請時の想定を超えて使用したため</t>
    <rPh sb="0" eb="5">
      <t>ヨサンシンセイジ</t>
    </rPh>
    <rPh sb="6" eb="8">
      <t>ソウテイ</t>
    </rPh>
    <rPh sb="9" eb="10">
      <t>コ</t>
    </rPh>
    <rPh sb="12" eb="14">
      <t>シヨウ</t>
    </rPh>
    <phoneticPr fontId="2"/>
  </si>
  <si>
    <t>【テント】鉄骨収納袋</t>
  </si>
  <si>
    <t>テントの鉄骨を収納するため</t>
  </si>
  <si>
    <t>リアカーの車輪</t>
    <rPh sb="5" eb="7">
      <t>シャリン</t>
    </rPh>
    <phoneticPr fontId="2"/>
  </si>
  <si>
    <t>リアカーの車輪を交換するため</t>
    <rPh sb="5" eb="7">
      <t>シャリン</t>
    </rPh>
    <rPh sb="8" eb="10">
      <t>コウカン</t>
    </rPh>
    <phoneticPr fontId="2"/>
  </si>
  <si>
    <t>リアカーの申請数が多く、車輪がパンクしたリアカーを使用する必要があったため</t>
    <rPh sb="5" eb="8">
      <t>シンセイスウ</t>
    </rPh>
    <rPh sb="9" eb="10">
      <t>オオ</t>
    </rPh>
    <rPh sb="12" eb="14">
      <t>シャリン</t>
    </rPh>
    <rPh sb="25" eb="27">
      <t>シヨウ</t>
    </rPh>
    <rPh sb="29" eb="31">
      <t>ヒツヨウ</t>
    </rPh>
    <phoneticPr fontId="2"/>
  </si>
  <si>
    <t>【テント】ガソリン代</t>
  </si>
  <si>
    <t>回</t>
    <rPh sb="0" eb="1">
      <t>カイ</t>
    </rPh>
    <phoneticPr fontId="2"/>
  </si>
  <si>
    <t>10月中旬</t>
  </si>
  <si>
    <t>支援室からテントを借りる際、返す際に使用するため、15km/L*3L=45km</t>
  </si>
  <si>
    <t>予算通し番号17と併せて計上しているため</t>
    <rPh sb="0" eb="2">
      <t>ヨサン</t>
    </rPh>
    <rPh sb="2" eb="3">
      <t>トオ</t>
    </rPh>
    <rPh sb="4" eb="6">
      <t>バンゴウ</t>
    </rPh>
    <rPh sb="9" eb="10">
      <t>アワ</t>
    </rPh>
    <rPh sb="12" eb="14">
      <t>ケイジョウ</t>
    </rPh>
    <phoneticPr fontId="2"/>
  </si>
  <si>
    <t>推進、総計、広宣が物品の運搬に使用するため、15km/L*20L=300km</t>
  </si>
  <si>
    <t>予算では170*20となっているところから変更されているため</t>
    <rPh sb="0" eb="2">
      <t>ヨサン</t>
    </rPh>
    <rPh sb="21" eb="23">
      <t>ヘンコウ</t>
    </rPh>
    <phoneticPr fontId="2"/>
  </si>
  <si>
    <t>【テント】トラック借用料</t>
  </si>
  <si>
    <t>10月上旬～11月中旬</t>
  </si>
  <si>
    <t>支援室からテントを借りる際、返す際に使用するため</t>
  </si>
  <si>
    <t>【水道】仮設水道レンタル費</t>
  </si>
  <si>
    <t>調理企画が使用する仮設水道の設置のため</t>
  </si>
  <si>
    <t>設置する仮設水道の台数が減ったため</t>
    <rPh sb="0" eb="2">
      <t>セッチ</t>
    </rPh>
    <rPh sb="4" eb="8">
      <t>カセツスイドウ</t>
    </rPh>
    <rPh sb="9" eb="11">
      <t>ダイスウ</t>
    </rPh>
    <rPh sb="12" eb="13">
      <t>ヘ</t>
    </rPh>
    <phoneticPr fontId="2"/>
  </si>
  <si>
    <t>【調理】電子レンジ借用料</t>
  </si>
  <si>
    <t>仕込場の環境改善のため</t>
  </si>
  <si>
    <t>【調理】冷蔵庫借用料</t>
  </si>
  <si>
    <t>【無線機】無線機本体　TCP-D561</t>
  </si>
  <si>
    <t>学園祭運営研修会で使用方法を確認するため</t>
  </si>
  <si>
    <t>【無線機】耳挿し式イヤホンマイク</t>
  </si>
  <si>
    <t>台　</t>
  </si>
  <si>
    <t>【無線機】連結式充電器(最大6連結)</t>
  </si>
  <si>
    <t>【無線機】連結式充電器用アダプター</t>
  </si>
  <si>
    <t>【無線機】予備イヤホンマイク(耳挿し式)</t>
  </si>
  <si>
    <t>【無線機】予備バッテリー</t>
  </si>
  <si>
    <t>当日連絡を取り合うため</t>
  </si>
  <si>
    <t>【無線機】電源タップ(4個口)</t>
  </si>
  <si>
    <t>【水道】仮設水道設営費</t>
  </si>
  <si>
    <t>【調理】食品衛生講習会謝礼費</t>
  </si>
  <si>
    <t>調理講習会で保健所の方にお渡しする謝礼のため</t>
  </si>
  <si>
    <t>【テント】送料(テント収納袋)</t>
  </si>
  <si>
    <t>鉄骨収納袋の送料のため</t>
  </si>
  <si>
    <t>【ガス】送料(コンロ)</t>
  </si>
  <si>
    <t>コンロの送料のため</t>
  </si>
  <si>
    <t>消費税を計上し忘れていたため</t>
    <rPh sb="0" eb="3">
      <t>ショウヒゼイ</t>
    </rPh>
    <rPh sb="4" eb="6">
      <t>ケイジョウ</t>
    </rPh>
    <rPh sb="7" eb="8">
      <t>ワス</t>
    </rPh>
    <phoneticPr fontId="2"/>
  </si>
  <si>
    <t>【無線機】送料(無線機）</t>
  </si>
  <si>
    <t>学園祭運営研修会に使用した無線機を返却するため</t>
  </si>
  <si>
    <t>予算計上時は概算であったため</t>
    <rPh sb="0" eb="5">
      <t>ヨサンケイジョウジ</t>
    </rPh>
    <rPh sb="6" eb="8">
      <t>ガイサン</t>
    </rPh>
    <phoneticPr fontId="2"/>
  </si>
  <si>
    <t>【レンタル】送料（レンタル物品）</t>
  </si>
  <si>
    <t>レンタルする物品の配送料のため</t>
  </si>
  <si>
    <t>【水道】仮設水道運搬費</t>
  </si>
  <si>
    <t>調理企画が使用する仮設水道の運搬のため</t>
  </si>
  <si>
    <t>【調理】送料（色画用紙）</t>
  </si>
  <si>
    <t>8月中旬</t>
  </si>
  <si>
    <t>色画用紙の送料のため</t>
  </si>
  <si>
    <t>送料（リアカーの車輪）</t>
    <rPh sb="0" eb="2">
      <t>ソウリョウ</t>
    </rPh>
    <rPh sb="8" eb="10">
      <t>シャリン</t>
    </rPh>
    <phoneticPr fontId="2"/>
  </si>
  <si>
    <t>リアカーの車輪の送料のため</t>
    <rPh sb="5" eb="7">
      <t>シャリン</t>
    </rPh>
    <rPh sb="8" eb="10">
      <t>ソウリョウ</t>
    </rPh>
    <phoneticPr fontId="2"/>
  </si>
  <si>
    <t>推進局　合計</t>
  </si>
  <si>
    <t>総合計画局</t>
  </si>
  <si>
    <t>ごみ袋20リットル黒0.015㎜厚10枚</t>
  </si>
  <si>
    <t>汚物入れとしてトイレに設置するため</t>
  </si>
  <si>
    <t>ごみ袋30リットル0.015mm厚10枚</t>
  </si>
  <si>
    <t>臨時ごみ箱に設置するため</t>
  </si>
  <si>
    <t>ごみ袋120リットル0.020mm厚10枚*30冊</t>
  </si>
  <si>
    <t>箱</t>
  </si>
  <si>
    <t>各企画へ配布するため</t>
  </si>
  <si>
    <t>ごみ袋20リットル0.015mm厚10枚</t>
  </si>
  <si>
    <t>各局で使用するため</t>
  </si>
  <si>
    <t>ごみ袋45リットル0.012mm厚10枚</t>
  </si>
  <si>
    <t>ごみ袋70リットル0.012mm厚10枚</t>
  </si>
  <si>
    <t>マルチウェイト</t>
  </si>
  <si>
    <t>4月</t>
  </si>
  <si>
    <t>屋外保管備品の保管のため</t>
  </si>
  <si>
    <t>ラベルシール</t>
  </si>
  <si>
    <t>備品の原状復帰のため</t>
  </si>
  <si>
    <t>会議テーブル</t>
  </si>
  <si>
    <t>外部団体及び企画へ貸出しのため</t>
  </si>
  <si>
    <t>ブルーシート7.2m*7.2m</t>
  </si>
  <si>
    <t>屋外保管の汚損防止のため</t>
  </si>
  <si>
    <t>Adobe CCコンプリートプラン（5ヶ月分）</t>
  </si>
  <si>
    <t xml:space="preserve"> ライセンス </t>
  </si>
  <si>
    <t>7~11月</t>
  </si>
  <si>
    <t>地図作成のため(7月分は無料)</t>
  </si>
  <si>
    <t>Adobe CCコンプリートプラン（6ヶ月分）</t>
  </si>
  <si>
    <t>6~11月</t>
  </si>
  <si>
    <t>地図作成のため</t>
  </si>
  <si>
    <t>Adobe CCコンプリートプラン（7ヶ月分）</t>
  </si>
  <si>
    <t>Adobe CCコンプリートプラン解約料（6ヶ月分）</t>
    <phoneticPr fontId="2"/>
  </si>
  <si>
    <t>12月</t>
  </si>
  <si>
    <t>年間プランの解約のため</t>
  </si>
  <si>
    <t>7か月分から6か月分に変更されたため</t>
    <rPh sb="2" eb="4">
      <t>ゲツブン</t>
    </rPh>
    <rPh sb="8" eb="10">
      <t>ゲツブン</t>
    </rPh>
    <rPh sb="11" eb="13">
      <t>ヘンコウ</t>
    </rPh>
    <phoneticPr fontId="2"/>
  </si>
  <si>
    <t>Adobe CCコンプリートプラン解約料（6ヶ月分）</t>
  </si>
  <si>
    <t>解約手数料には消費税がかからなかったため</t>
    <rPh sb="0" eb="5">
      <t>カイヤクテスウリョウ</t>
    </rPh>
    <rPh sb="7" eb="10">
      <t>ショウヒゼイ</t>
    </rPh>
    <phoneticPr fontId="2"/>
  </si>
  <si>
    <t>Adobe CCコンプリートプラン解約料（5ヶ月分）</t>
  </si>
  <si>
    <t>Adobe Illustrator（3ヶ月）</t>
  </si>
  <si>
    <t>看板作成のため</t>
  </si>
  <si>
    <t>発電機レンタル料</t>
  </si>
  <si>
    <t>屋外大電力企画の電力供給補助のため</t>
  </si>
  <si>
    <t>仮設電源工事費</t>
  </si>
  <si>
    <t>屋外の電力供給のため</t>
  </si>
  <si>
    <t>仮設コンセント工事費</t>
  </si>
  <si>
    <t>屋内電力の補助のため</t>
  </si>
  <si>
    <t>発電機送料</t>
  </si>
  <si>
    <t>往復</t>
  </si>
  <si>
    <t>発電機運送のため</t>
  </si>
  <si>
    <t>マルチウェイト送料</t>
  </si>
  <si>
    <t>マルチウェイト輸送のため</t>
  </si>
  <si>
    <t>ブルーシート送料</t>
  </si>
  <si>
    <t>ブルーシート輸送のため</t>
  </si>
  <si>
    <t>総合計画局　合計</t>
  </si>
  <si>
    <t>情報メディアシステム局</t>
  </si>
  <si>
    <t>TUF GAMING B550-PLUS（マザーボード）</t>
  </si>
  <si>
    <t>生配信に必要なパソコンを修理するため</t>
  </si>
  <si>
    <t>購入時に値上がりしていたため</t>
    <rPh sb="0" eb="3">
      <t>コウニュウジ</t>
    </rPh>
    <rPh sb="4" eb="6">
      <t>ネア</t>
    </rPh>
    <phoneticPr fontId="2"/>
  </si>
  <si>
    <t>LG 24MR400-B（モニター）</t>
  </si>
  <si>
    <t>8月</t>
    <rPh sb="1" eb="2">
      <t>ガツ</t>
    </rPh>
    <phoneticPr fontId="2"/>
  </si>
  <si>
    <t>生配信・動画編集に使用するため</t>
  </si>
  <si>
    <t>同一商品をより安価で仕入れることができる仕入先があったため</t>
    <rPh sb="0" eb="4">
      <t>ドウイツショウヒン</t>
    </rPh>
    <rPh sb="7" eb="9">
      <t>アンカ</t>
    </rPh>
    <rPh sb="10" eb="12">
      <t>シイ</t>
    </rPh>
    <rPh sb="20" eb="23">
      <t>シイレサキ</t>
    </rPh>
    <phoneticPr fontId="2"/>
  </si>
  <si>
    <t>RATOC SYSTEMS RS-HDSP4P-4KZ （HDMI分配器）</t>
  </si>
  <si>
    <t>生配信に使用するため</t>
  </si>
  <si>
    <t>Elgato Game Capture HD60 X（キャプチャーボード）</t>
  </si>
  <si>
    <t>ARTURIA MINIFUSE 2（オーディオインターフェース）</t>
  </si>
  <si>
    <t>SONY ECM-VG1（マイク）</t>
  </si>
  <si>
    <t>同一商品をより安価で仕入れることができる仕入先があったため</t>
  </si>
  <si>
    <t>BOYA BY-C04（ショックマウント）</t>
  </si>
  <si>
    <t>SmallRig スーパークランプ ボールヘッド マジックアーム</t>
  </si>
  <si>
    <t>6.3mm バランスケーブル</t>
  </si>
  <si>
    <t>XLRメス-TRSオスケーブル</t>
  </si>
  <si>
    <t>HDMIケーブル</t>
  </si>
  <si>
    <t>USB-C to USB-A ケーブル</t>
  </si>
  <si>
    <t>概算で予算計上していたため</t>
    <rPh sb="0" eb="2">
      <t>ガイサン</t>
    </rPh>
    <rPh sb="3" eb="7">
      <t>ヨサンケイジョウ</t>
    </rPh>
    <phoneticPr fontId="2"/>
  </si>
  <si>
    <t>オムロン BW40T（無停電電源装置）</t>
  </si>
  <si>
    <t>実委のデータ保存の安全性を高めるため</t>
  </si>
  <si>
    <t>Ryzen 7 5700X BOX</t>
  </si>
  <si>
    <t>パソコンの修理に使用するため</t>
  </si>
  <si>
    <t>D5.5UHWC50-S BLACK（SDIケーブル）</t>
  </si>
  <si>
    <t>DP to HDMIケーブル</t>
    <phoneticPr fontId="2"/>
  </si>
  <si>
    <t>本</t>
    <phoneticPr fontId="2"/>
  </si>
  <si>
    <t>生配信に使用するため</t>
    <rPh sb="0" eb="3">
      <t>ナマハイシン</t>
    </rPh>
    <rPh sb="4" eb="6">
      <t>シヨウ</t>
    </rPh>
    <phoneticPr fontId="2"/>
  </si>
  <si>
    <t>当日の機械トラブルにより急遽必要になったため</t>
    <rPh sb="0" eb="2">
      <t>トウジツ</t>
    </rPh>
    <rPh sb="3" eb="5">
      <t>キカイ</t>
    </rPh>
    <rPh sb="12" eb="14">
      <t>キュウキョ</t>
    </rPh>
    <rPh sb="14" eb="16">
      <t>ヒツヨウ</t>
    </rPh>
    <phoneticPr fontId="2"/>
  </si>
  <si>
    <t>ドメイン更新料</t>
  </si>
  <si>
    <t>ドメイン</t>
  </si>
  <si>
    <t>公式Webページ公開(sohosai.com)、独自ドメインメールアドレス(*@sohosai.com)のため</t>
  </si>
  <si>
    <t>Google Workspace（6アカウント）</t>
  </si>
  <si>
    <t>2月</t>
  </si>
  <si>
    <t>メールのため</t>
  </si>
  <si>
    <t>2～12月</t>
  </si>
  <si>
    <t>さくらのメールボックス</t>
  </si>
  <si>
    <t>年</t>
  </si>
  <si>
    <t>3月</t>
  </si>
  <si>
    <t>2023年度のメールのアーカイブのため</t>
  </si>
  <si>
    <t>SendGrid (差分)</t>
  </si>
  <si>
    <t>SOSのメールを配信するため</t>
  </si>
  <si>
    <t>日割り計算で11日分のみ購入したため</t>
  </si>
  <si>
    <t>SendGrid</t>
  </si>
  <si>
    <t>5～11月</t>
    <phoneticPr fontId="2"/>
  </si>
  <si>
    <t>Cloudflare Worker Paid Plan</t>
  </si>
  <si>
    <t>9~10月</t>
    <rPh sb="4" eb="5">
      <t>ガツ</t>
    </rPh>
    <phoneticPr fontId="2"/>
  </si>
  <si>
    <t>クラウドに追加で課金するため</t>
  </si>
  <si>
    <t>予算計上時消費税を考慮していなかったことと、為替の影響で価格が変更された</t>
    <rPh sb="0" eb="5">
      <t>ヨサンケイジョウジ</t>
    </rPh>
    <rPh sb="5" eb="8">
      <t>ショウヒゼイ</t>
    </rPh>
    <rPh sb="9" eb="11">
      <t>コウリョ</t>
    </rPh>
    <rPh sb="22" eb="24">
      <t>カワセ</t>
    </rPh>
    <rPh sb="25" eb="27">
      <t>エイキョウ</t>
    </rPh>
    <rPh sb="28" eb="30">
      <t>カカク</t>
    </rPh>
    <rPh sb="31" eb="33">
      <t>ヘンコウ</t>
    </rPh>
    <phoneticPr fontId="2"/>
  </si>
  <si>
    <t>SendGrid（超過分）</t>
  </si>
  <si>
    <t>5月</t>
  </si>
  <si>
    <t>SendGridの月間枠を超えた分の支払いをするため</t>
  </si>
  <si>
    <t>消費税を計上していなかったため</t>
  </si>
  <si>
    <t>Windows 11 Pro</t>
    <phoneticPr fontId="2"/>
  </si>
  <si>
    <t>機械の不調により、当日急遽ライセンス認証されていないパソコンを使用することとなったため</t>
    <rPh sb="18" eb="20">
      <t>ニンショウ</t>
    </rPh>
    <rPh sb="31" eb="33">
      <t>シヨウ</t>
    </rPh>
    <phoneticPr fontId="2"/>
  </si>
  <si>
    <t>合計</t>
    <phoneticPr fontId="2"/>
  </si>
  <si>
    <t>機材運搬費</t>
    <rPh sb="0" eb="5">
      <t>キザイウンパンヒ</t>
    </rPh>
    <phoneticPr fontId="2"/>
  </si>
  <si>
    <t>レンタル物品の運送のため</t>
    <rPh sb="4" eb="6">
      <t>ブッピン</t>
    </rPh>
    <rPh sb="7" eb="9">
      <t>ウンソウ</t>
    </rPh>
    <phoneticPr fontId="2"/>
  </si>
  <si>
    <t>当初は宅配便で運搬する予定であったが、自家用車での運搬に変更されたため（通し番号33を参照）</t>
    <rPh sb="0" eb="2">
      <t>トウショ</t>
    </rPh>
    <rPh sb="3" eb="6">
      <t>タクハイビン</t>
    </rPh>
    <rPh sb="7" eb="9">
      <t>ウンパン</t>
    </rPh>
    <rPh sb="11" eb="13">
      <t>ヨテイ</t>
    </rPh>
    <rPh sb="19" eb="23">
      <t>ジカヨウシャ</t>
    </rPh>
    <rPh sb="25" eb="27">
      <t>ウンパン</t>
    </rPh>
    <rPh sb="28" eb="30">
      <t>ヘンコウ</t>
    </rPh>
    <rPh sb="36" eb="37">
      <t>トオ</t>
    </rPh>
    <rPh sb="38" eb="40">
      <t>バンゴウ</t>
    </rPh>
    <rPh sb="43" eb="45">
      <t>サンショウ</t>
    </rPh>
    <phoneticPr fontId="2"/>
  </si>
  <si>
    <t>当初は宅配便で運搬する予定であったが、自家用車での運搬に変更されたため（通し番号34を参照）</t>
    <rPh sb="0" eb="2">
      <t>トウショ</t>
    </rPh>
    <rPh sb="3" eb="6">
      <t>タクハイビン</t>
    </rPh>
    <rPh sb="7" eb="9">
      <t>ウンパン</t>
    </rPh>
    <rPh sb="11" eb="13">
      <t>ヨテイ</t>
    </rPh>
    <rPh sb="19" eb="23">
      <t>ジカヨウシャ</t>
    </rPh>
    <rPh sb="25" eb="27">
      <t>ウンパン</t>
    </rPh>
    <rPh sb="28" eb="30">
      <t>ヘンコウ</t>
    </rPh>
    <rPh sb="36" eb="37">
      <t>トオ</t>
    </rPh>
    <rPh sb="38" eb="40">
      <t>バンゴウ</t>
    </rPh>
    <rPh sb="43" eb="45">
      <t>サンショウ</t>
    </rPh>
    <phoneticPr fontId="2"/>
  </si>
  <si>
    <t>当初は宅配便で運搬する予定であったが、自家用車での運搬に変更されたため（通し番号35を参照）</t>
    <rPh sb="0" eb="2">
      <t>トウショ</t>
    </rPh>
    <rPh sb="3" eb="6">
      <t>タクハイビン</t>
    </rPh>
    <rPh sb="7" eb="9">
      <t>ウンパン</t>
    </rPh>
    <rPh sb="11" eb="13">
      <t>ヨテイ</t>
    </rPh>
    <rPh sb="19" eb="23">
      <t>ジカヨウシャ</t>
    </rPh>
    <rPh sb="25" eb="27">
      <t>ウンパン</t>
    </rPh>
    <rPh sb="28" eb="30">
      <t>ヘンコウ</t>
    </rPh>
    <rPh sb="36" eb="37">
      <t>トオ</t>
    </rPh>
    <rPh sb="38" eb="40">
      <t>バンゴウ</t>
    </rPh>
    <rPh sb="43" eb="45">
      <t>サンショウ</t>
    </rPh>
    <phoneticPr fontId="2"/>
  </si>
  <si>
    <t>交通費　小計</t>
    <rPh sb="0" eb="3">
      <t>コウツウヒ</t>
    </rPh>
    <rPh sb="4" eb="6">
      <t>ショウケイ</t>
    </rPh>
    <phoneticPr fontId="2"/>
  </si>
  <si>
    <t>SONY HXR-NX5R（全部入りパック）</t>
  </si>
  <si>
    <t>同じ商品をより安く仕入れることができる業者からレンタルしたため</t>
    <rPh sb="0" eb="1">
      <t>オナ</t>
    </rPh>
    <rPh sb="2" eb="4">
      <t>ショウヒン</t>
    </rPh>
    <rPh sb="7" eb="8">
      <t>ヤス</t>
    </rPh>
    <rPh sb="9" eb="11">
      <t>シイ</t>
    </rPh>
    <rPh sb="19" eb="21">
      <t>ギョウシャ</t>
    </rPh>
    <phoneticPr fontId="2"/>
  </si>
  <si>
    <t>SONY NP-F970</t>
  </si>
  <si>
    <t>mouse(マウス) G-Tune DG-I7G60</t>
  </si>
  <si>
    <t>プロジェクター EB-PU2010B</t>
  </si>
  <si>
    <t>前夜祭、後夜祭で使用するため</t>
  </si>
  <si>
    <t>通し番号28,29を併せて購入、レンタル業者様に割引していただいたため</t>
    <rPh sb="0" eb="1">
      <t>トオ</t>
    </rPh>
    <rPh sb="2" eb="4">
      <t>バンゴウ</t>
    </rPh>
    <rPh sb="10" eb="11">
      <t>アワ</t>
    </rPh>
    <rPh sb="13" eb="15">
      <t>コウニュウ</t>
    </rPh>
    <rPh sb="20" eb="22">
      <t>ギョウシャ</t>
    </rPh>
    <rPh sb="22" eb="23">
      <t>サマ</t>
    </rPh>
    <rPh sb="24" eb="26">
      <t>ワリビキ</t>
    </rPh>
    <phoneticPr fontId="2"/>
  </si>
  <si>
    <t>プロジェクター レンズ　超短焦点電動ズーム ELPLU02</t>
  </si>
  <si>
    <t>郵送代</t>
  </si>
  <si>
    <t>通</t>
  </si>
  <si>
    <t>6～12月</t>
  </si>
  <si>
    <t>著作物の使用許諾の申請に用いるため</t>
  </si>
  <si>
    <t>予算では180*5となっているところから変更されているため</t>
  </si>
  <si>
    <t>郵便料金改定前に送付することができたため</t>
    <rPh sb="0" eb="4">
      <t>ユウビンリョウキン</t>
    </rPh>
    <rPh sb="4" eb="7">
      <t>カイテイマエ</t>
    </rPh>
    <rPh sb="8" eb="10">
      <t>ソウフ</t>
    </rPh>
    <phoneticPr fontId="2"/>
  </si>
  <si>
    <t>着元払い料</t>
  </si>
  <si>
    <t>レンタル品運送のため</t>
  </si>
  <si>
    <t>当初は宅配便で運搬する予定であったが、自家用車での運搬に変更されたため（通し番号25に変更）</t>
    <rPh sb="0" eb="2">
      <t>トウショ</t>
    </rPh>
    <rPh sb="3" eb="6">
      <t>タクハイビン</t>
    </rPh>
    <rPh sb="7" eb="9">
      <t>ウンパン</t>
    </rPh>
    <rPh sb="11" eb="13">
      <t>ヨテイ</t>
    </rPh>
    <rPh sb="19" eb="23">
      <t>ジカヨウシャ</t>
    </rPh>
    <rPh sb="25" eb="27">
      <t>ウンパン</t>
    </rPh>
    <rPh sb="28" eb="30">
      <t>ヘンコウ</t>
    </rPh>
    <rPh sb="36" eb="37">
      <t>トオ</t>
    </rPh>
    <rPh sb="38" eb="40">
      <t>バンゴウ</t>
    </rPh>
    <rPh sb="43" eb="45">
      <t>ヘンコウ</t>
    </rPh>
    <phoneticPr fontId="2"/>
  </si>
  <si>
    <t>著作権料（2023年度未払い分）</t>
  </si>
  <si>
    <t>未定</t>
  </si>
  <si>
    <t>昨年度未払であった著作権料を支払うため（金額未定、約30万円ほどを想定）</t>
  </si>
  <si>
    <t>予算作成時点では、金額の見通しが立たなかったため</t>
    <rPh sb="0" eb="2">
      <t>ヨサン</t>
    </rPh>
    <rPh sb="2" eb="4">
      <t>サクセイ</t>
    </rPh>
    <rPh sb="4" eb="6">
      <t>ジテン</t>
    </rPh>
    <rPh sb="9" eb="11">
      <t>キンガク</t>
    </rPh>
    <rPh sb="12" eb="14">
      <t>ミトオ</t>
    </rPh>
    <rPh sb="16" eb="17">
      <t>タ</t>
    </rPh>
    <phoneticPr fontId="2"/>
  </si>
  <si>
    <t>著作権料（JASRAC）</t>
  </si>
  <si>
    <t>11〜12月</t>
  </si>
  <si>
    <t>ステージの生配信に音楽を使用するため</t>
  </si>
  <si>
    <t>来期に請求書が送付されるため、来期に計上する予定</t>
    <rPh sb="0" eb="2">
      <t>ライキ</t>
    </rPh>
    <rPh sb="3" eb="6">
      <t>セイキュウショ</t>
    </rPh>
    <rPh sb="7" eb="9">
      <t>ソウフ</t>
    </rPh>
    <rPh sb="15" eb="17">
      <t>ライキ</t>
    </rPh>
    <rPh sb="18" eb="20">
      <t>ケイジョウ</t>
    </rPh>
    <rPh sb="22" eb="24">
      <t>ヨテイ</t>
    </rPh>
    <phoneticPr fontId="2"/>
  </si>
  <si>
    <t>著作権料（NexTone）</t>
  </si>
  <si>
    <t>11～12月</t>
  </si>
  <si>
    <t>著作権料（日本レコード協会）</t>
  </si>
  <si>
    <t>ステージの生配信にCD音源を使用するため</t>
  </si>
  <si>
    <t>ステージ管理局</t>
  </si>
  <si>
    <t>Adobe Illustlator　月々プラン(3か月分)</t>
  </si>
  <si>
    <t>8~10月</t>
  </si>
  <si>
    <t>警備図作成のため</t>
  </si>
  <si>
    <t>予算では4,980*6となっているところから変更されている、使用人数が減ったためライセンス数は減少</t>
    <rPh sb="30" eb="34">
      <t>シヨウニンズウ</t>
    </rPh>
    <rPh sb="35" eb="36">
      <t>ヘ</t>
    </rPh>
    <rPh sb="45" eb="46">
      <t>スウ</t>
    </rPh>
    <rPh sb="47" eb="49">
      <t>ゲンショウ</t>
    </rPh>
    <phoneticPr fontId="2"/>
  </si>
  <si>
    <t>予算では4,980*7となっているところから変更されている、使用人数が減ったためライセンス数は減少</t>
    <rPh sb="30" eb="34">
      <t>シヨウニンズウ</t>
    </rPh>
    <rPh sb="35" eb="36">
      <t>ヘ</t>
    </rPh>
    <rPh sb="45" eb="46">
      <t>スウ</t>
    </rPh>
    <rPh sb="47" eb="49">
      <t>ゲンショウ</t>
    </rPh>
    <phoneticPr fontId="2"/>
  </si>
  <si>
    <t>足場講習会の交通費（UNI）</t>
  </si>
  <si>
    <t>イントレ３階に上る資格獲得のため</t>
  </si>
  <si>
    <t>昨年度の領収書をもとに予算を組んでいたが、今年度は2日間実施されたため</t>
    <rPh sb="0" eb="3">
      <t>サクネンド</t>
    </rPh>
    <rPh sb="4" eb="7">
      <t>リョウシュウショ</t>
    </rPh>
    <rPh sb="11" eb="13">
      <t>ヨサン</t>
    </rPh>
    <rPh sb="14" eb="15">
      <t>ク</t>
    </rPh>
    <rPh sb="21" eb="24">
      <t>コンネンド</t>
    </rPh>
    <rPh sb="26" eb="28">
      <t>ニチカン</t>
    </rPh>
    <rPh sb="28" eb="30">
      <t>ジッシ</t>
    </rPh>
    <phoneticPr fontId="2"/>
  </si>
  <si>
    <t>United Stage仮設電源一式</t>
  </si>
  <si>
    <t>UNITEDステージ設営のため</t>
  </si>
  <si>
    <t>United Stage 照明一式</t>
  </si>
  <si>
    <t>昨年度の領収書をもとに予算を組んでいたため</t>
    <rPh sb="0" eb="3">
      <t>サクネンド</t>
    </rPh>
    <rPh sb="4" eb="7">
      <t>リョウシュウショ</t>
    </rPh>
    <rPh sb="11" eb="13">
      <t>ヨサン</t>
    </rPh>
    <rPh sb="14" eb="15">
      <t>ク</t>
    </rPh>
    <phoneticPr fontId="2"/>
  </si>
  <si>
    <t>United Stage 音響一式</t>
  </si>
  <si>
    <t>1Aステージ　ステージ設営費</t>
  </si>
  <si>
    <t>1Aステージ設営のため</t>
  </si>
  <si>
    <t>1Aステージ　トラス設営費</t>
  </si>
  <si>
    <t>1Aステージ　音響費</t>
  </si>
  <si>
    <t>大学会館ステージ現場監督費</t>
  </si>
  <si>
    <t>大学会館ステージ設営のため</t>
  </si>
  <si>
    <t>花火打ち上げ費</t>
  </si>
  <si>
    <t>10月又は11月</t>
  </si>
  <si>
    <t>花火打ち上げのため</t>
  </si>
  <si>
    <t>United stage イントレ設営費</t>
  </si>
  <si>
    <t>United stage イントレ設営のため</t>
  </si>
  <si>
    <t>会場設備レンタル費</t>
    <rPh sb="0" eb="4">
      <t>カイジョウセツビ</t>
    </rPh>
    <rPh sb="8" eb="9">
      <t>ヒ</t>
    </rPh>
    <phoneticPr fontId="2"/>
  </si>
  <si>
    <t>1Aステージ設営のため</t>
    <rPh sb="6" eb="8">
      <t>セツエイ</t>
    </rPh>
    <phoneticPr fontId="2"/>
  </si>
  <si>
    <t>昨年度まで第一エリア案内所でレンタルしており、引き継ぎを受けていなかったため</t>
    <rPh sb="0" eb="3">
      <t>サクネンド</t>
    </rPh>
    <rPh sb="5" eb="7">
      <t>ダイイチ</t>
    </rPh>
    <rPh sb="10" eb="13">
      <t>アンナイジョ</t>
    </rPh>
    <rPh sb="23" eb="24">
      <t>ヒ</t>
    </rPh>
    <rPh sb="25" eb="26">
      <t>ツ</t>
    </rPh>
    <rPh sb="28" eb="29">
      <t>ウ</t>
    </rPh>
    <phoneticPr fontId="2"/>
  </si>
  <si>
    <t>菓子折り(UNI)</t>
  </si>
  <si>
    <t>業者へのお礼のため</t>
    <phoneticPr fontId="2"/>
  </si>
  <si>
    <t>予算では1,100*2となっているところから変更されており、通し番号14「菓子折り(1A)」も併せて購入したため</t>
    <rPh sb="0" eb="2">
      <t>ヨサン</t>
    </rPh>
    <rPh sb="22" eb="24">
      <t>ヘンコウ</t>
    </rPh>
    <rPh sb="30" eb="31">
      <t>トオ</t>
    </rPh>
    <rPh sb="32" eb="34">
      <t>バンゴウ</t>
    </rPh>
    <rPh sb="37" eb="40">
      <t>カシオ</t>
    </rPh>
    <rPh sb="47" eb="48">
      <t>アワ</t>
    </rPh>
    <rPh sb="50" eb="52">
      <t>コウニュウ</t>
    </rPh>
    <phoneticPr fontId="2"/>
  </si>
  <si>
    <t>菓子折り(UNI)</t>
    <rPh sb="0" eb="3">
      <t>カシオ</t>
    </rPh>
    <phoneticPr fontId="2"/>
  </si>
  <si>
    <t>弁当、飲み物等(UNI)</t>
  </si>
  <si>
    <t>業者の食事のため</t>
    <phoneticPr fontId="2"/>
  </si>
  <si>
    <t>予算では1,000*30となっているところから変更されているため</t>
    <rPh sb="0" eb="2">
      <t>ヨサン</t>
    </rPh>
    <rPh sb="23" eb="25">
      <t>ヘンコウ</t>
    </rPh>
    <phoneticPr fontId="2"/>
  </si>
  <si>
    <t>セット</t>
    <phoneticPr fontId="2"/>
  </si>
  <si>
    <t>予算では1,000*31となっているところから変更されているため</t>
    <rPh sb="0" eb="2">
      <t>ヨサン</t>
    </rPh>
    <rPh sb="23" eb="25">
      <t>ヘンコウ</t>
    </rPh>
    <phoneticPr fontId="2"/>
  </si>
  <si>
    <t>予算では1,000*32となっているところから変更されているため</t>
    <rPh sb="0" eb="2">
      <t>ヨサン</t>
    </rPh>
    <rPh sb="23" eb="25">
      <t>ヘンコウ</t>
    </rPh>
    <phoneticPr fontId="2"/>
  </si>
  <si>
    <t>予算では1,000*33となっているところから変更されているため</t>
    <rPh sb="0" eb="2">
      <t>ヨサン</t>
    </rPh>
    <rPh sb="23" eb="25">
      <t>ヘンコウ</t>
    </rPh>
    <phoneticPr fontId="2"/>
  </si>
  <si>
    <t>予算では1,000*34となっているところから変更されているため</t>
    <rPh sb="0" eb="2">
      <t>ヨサン</t>
    </rPh>
    <rPh sb="23" eb="25">
      <t>ヘンコウ</t>
    </rPh>
    <phoneticPr fontId="2"/>
  </si>
  <si>
    <t>予算では1,000*35となっているところから変更されているため</t>
    <rPh sb="0" eb="2">
      <t>ヨサン</t>
    </rPh>
    <rPh sb="23" eb="25">
      <t>ヘンコウ</t>
    </rPh>
    <phoneticPr fontId="2"/>
  </si>
  <si>
    <t>予算では1,000*36となっているところから変更されているため</t>
    <rPh sb="0" eb="2">
      <t>ヨサン</t>
    </rPh>
    <rPh sb="23" eb="25">
      <t>ヘンコウ</t>
    </rPh>
    <phoneticPr fontId="2"/>
  </si>
  <si>
    <t>予算では1,000*37となっているところから変更されているため</t>
    <rPh sb="0" eb="2">
      <t>ヨサン</t>
    </rPh>
    <rPh sb="23" eb="25">
      <t>ヘンコウ</t>
    </rPh>
    <phoneticPr fontId="2"/>
  </si>
  <si>
    <t>予算では1,000*38となっているところから変更されているため</t>
    <rPh sb="0" eb="2">
      <t>ヨサン</t>
    </rPh>
    <rPh sb="23" eb="25">
      <t>ヘンコウ</t>
    </rPh>
    <phoneticPr fontId="2"/>
  </si>
  <si>
    <t>予算では1,000*39となっているところから変更されているため</t>
    <rPh sb="0" eb="2">
      <t>ヨサン</t>
    </rPh>
    <rPh sb="23" eb="25">
      <t>ヘンコウ</t>
    </rPh>
    <phoneticPr fontId="2"/>
  </si>
  <si>
    <t>菓子折り（1A)</t>
  </si>
  <si>
    <t>ー</t>
    <phoneticPr fontId="2"/>
  </si>
  <si>
    <t>企業への謝礼のため</t>
    <phoneticPr fontId="2"/>
  </si>
  <si>
    <t>通し番号12「菓子折り(UNI)」に含まれているため</t>
    <rPh sb="0" eb="1">
      <t>トオ</t>
    </rPh>
    <rPh sb="2" eb="4">
      <t>バンゴウ</t>
    </rPh>
    <rPh sb="7" eb="10">
      <t>カシオ</t>
    </rPh>
    <rPh sb="18" eb="19">
      <t>フク</t>
    </rPh>
    <phoneticPr fontId="2"/>
  </si>
  <si>
    <t>弁当・飲み物(1A)</t>
  </si>
  <si>
    <t>PAの当日の食事のため</t>
    <phoneticPr fontId="2"/>
  </si>
  <si>
    <t>予算では1,000*6となっているところから変更されているため</t>
    <rPh sb="0" eb="2">
      <t>ヨサン</t>
    </rPh>
    <rPh sb="22" eb="24">
      <t>ヘンコウ</t>
    </rPh>
    <phoneticPr fontId="2"/>
  </si>
  <si>
    <t>THKへの謝礼金（大学会館）</t>
  </si>
  <si>
    <t>PA業務を依頼するTHKへの謝礼金</t>
  </si>
  <si>
    <t>ケータリング（大学会館）</t>
  </si>
  <si>
    <t>PA業務を依頼するミュージックプラントへのケータリングのため</t>
  </si>
  <si>
    <t>予算では1,000*3となっているところから変更されているため</t>
    <rPh sb="0" eb="2">
      <t>ヨサン</t>
    </rPh>
    <rPh sb="22" eb="24">
      <t>ヘンコウ</t>
    </rPh>
    <phoneticPr fontId="2"/>
  </si>
  <si>
    <t>お弁当（花火）</t>
  </si>
  <si>
    <t>企業への謝礼のため</t>
  </si>
  <si>
    <t>単価が600円から450円に変更されたため</t>
    <rPh sb="0" eb="2">
      <t>タンカ</t>
    </rPh>
    <rPh sb="6" eb="7">
      <t>エン</t>
    </rPh>
    <rPh sb="12" eb="13">
      <t>エン</t>
    </rPh>
    <rPh sb="14" eb="16">
      <t>ヘンコウ</t>
    </rPh>
    <phoneticPr fontId="2"/>
  </si>
  <si>
    <t> 単価 </t>
  </si>
  <si>
    <t> 数量 </t>
  </si>
  <si>
    <t> 単位 </t>
  </si>
  <si>
    <t> 支払手数料 </t>
  </si>
  <si>
    <t>          19 </t>
  </si>
  <si>
    <t>申請手数料</t>
  </si>
  <si>
    <t> 9月 </t>
  </si>
  <si>
    <t> 煙火消費許可申請手数料のため </t>
  </si>
  <si>
    <t>足場講習会費（UNI）</t>
  </si>
  <si>
    <t>人</t>
  </si>
  <si>
    <t>9月又は10月</t>
  </si>
  <si>
    <t>ワイヤレスマイクレンタル（後夜祭）</t>
  </si>
  <si>
    <t>後夜祭におけるお笑いライブで使用するため</t>
  </si>
  <si>
    <t>請求書が期中に届かなかったため、来期に計上する</t>
    <rPh sb="0" eb="3">
      <t>セイキュウショ</t>
    </rPh>
    <rPh sb="4" eb="6">
      <t>キチュウ</t>
    </rPh>
    <rPh sb="7" eb="8">
      <t>トド</t>
    </rPh>
    <rPh sb="16" eb="18">
      <t>ライキ</t>
    </rPh>
    <rPh sb="19" eb="21">
      <t>ケイジョウ</t>
    </rPh>
    <phoneticPr fontId="2"/>
  </si>
  <si>
    <t>本部企画局</t>
  </si>
  <si>
    <t>50周年特別ライブ</t>
  </si>
  <si>
    <t>ディックSPフェンス</t>
  </si>
  <si>
    <t>前方有料エリアの区画分けに使用するため</t>
  </si>
  <si>
    <t>フェンスウェイト</t>
  </si>
  <si>
    <t>消費税の計算方法の違いにより誤差が発生</t>
    <rPh sb="0" eb="3">
      <t>ショウヒゼイ</t>
    </rPh>
    <rPh sb="4" eb="8">
      <t>ケイサンホウホウ</t>
    </rPh>
    <rPh sb="9" eb="10">
      <t>チガ</t>
    </rPh>
    <rPh sb="14" eb="16">
      <t>ゴサ</t>
    </rPh>
    <rPh sb="17" eb="19">
      <t>ハッセイ</t>
    </rPh>
    <phoneticPr fontId="2"/>
  </si>
  <si>
    <t>機材レンタル</t>
  </si>
  <si>
    <t>出演者が使用する機材のレンタルをする可能性があるため。(不要になる可能性あり)</t>
  </si>
  <si>
    <t>出演者への謝礼金</t>
  </si>
  <si>
    <t>ケータリング</t>
  </si>
  <si>
    <t>出演者にケータリングを用意するため</t>
  </si>
  <si>
    <t>予算では5,000*4となっているところから変更されているため</t>
    <rPh sb="0" eb="2">
      <t>ヨサン</t>
    </rPh>
    <rPh sb="22" eb="24">
      <t>ヘンコウ</t>
    </rPh>
    <phoneticPr fontId="2"/>
  </si>
  <si>
    <t>仲介者への菓子折り</t>
  </si>
  <si>
    <t>謝礼として仲介者に渡すため</t>
  </si>
  <si>
    <t>ライブ製作費</t>
    <rPh sb="3" eb="6">
      <t>セイサクヒ</t>
    </rPh>
    <phoneticPr fontId="2"/>
  </si>
  <si>
    <t>人</t>
    <rPh sb="0" eb="1">
      <t>ニン</t>
    </rPh>
    <phoneticPr fontId="2"/>
  </si>
  <si>
    <t>当日スタッフの人件費</t>
    <rPh sb="0" eb="2">
      <t>トウジツ</t>
    </rPh>
    <rPh sb="7" eb="10">
      <t>ジンケンヒ</t>
    </rPh>
    <phoneticPr fontId="2"/>
  </si>
  <si>
    <t>本祭直前に当日スタッフを増員することになったため</t>
    <rPh sb="0" eb="4">
      <t>ホンサイチョクゼン</t>
    </rPh>
    <rPh sb="5" eb="7">
      <t>トウジツ</t>
    </rPh>
    <rPh sb="12" eb="14">
      <t>ゾウイン</t>
    </rPh>
    <phoneticPr fontId="2"/>
  </si>
  <si>
    <t>契約書送付料金</t>
  </si>
  <si>
    <t>契約書を出演者に郵送する必要がある可能性があるため</t>
  </si>
  <si>
    <t>仲介の方が仲介業務を担ったため、契約書送付そのものが発生しなかったため</t>
    <rPh sb="0" eb="2">
      <t>チュウカイ</t>
    </rPh>
    <rPh sb="3" eb="4">
      <t>カタ</t>
    </rPh>
    <rPh sb="5" eb="9">
      <t>チュウカイギョウム</t>
    </rPh>
    <rPh sb="10" eb="11">
      <t>ニナ</t>
    </rPh>
    <rPh sb="16" eb="19">
      <t>ケイヤクショ</t>
    </rPh>
    <rPh sb="19" eb="21">
      <t>ソウフ</t>
    </rPh>
    <rPh sb="26" eb="28">
      <t>ハッセイ</t>
    </rPh>
    <phoneticPr fontId="2"/>
  </si>
  <si>
    <t>収入印紙</t>
  </si>
  <si>
    <t>出演者への謝礼金を送るため</t>
  </si>
  <si>
    <t>仲介会社が用意してくださることとなったため</t>
    <rPh sb="0" eb="4">
      <t>チュウカイガイシャ</t>
    </rPh>
    <rPh sb="5" eb="7">
      <t>ヨウイ</t>
    </rPh>
    <phoneticPr fontId="2"/>
  </si>
  <si>
    <t>著作権料</t>
  </si>
  <si>
    <t>11月以降</t>
  </si>
  <si>
    <t>年によって著作権料がJASRACから請求される場合があるため。(https://www.jasrac.or.jp/users/calculation/concert/event1.html)</t>
  </si>
  <si>
    <t>50周年特別ライブ　合計</t>
  </si>
  <si>
    <t>50周年企画部門</t>
  </si>
  <si>
    <t>荒材束売 6入　1985×30×40mm</t>
  </si>
  <si>
    <t>束</t>
  </si>
  <si>
    <t>モニュメント作成のため</t>
  </si>
  <si>
    <t>予算計上時から単価が変更されたため</t>
    <rPh sb="0" eb="5">
      <t>ヨサンケイジョウジ</t>
    </rPh>
    <rPh sb="7" eb="9">
      <t>タンカ</t>
    </rPh>
    <rPh sb="10" eb="12">
      <t>ヘンコウ</t>
    </rPh>
    <phoneticPr fontId="2"/>
  </si>
  <si>
    <t>杉 垂木KD 6本束 （荒材束売6入）</t>
    <phoneticPr fontId="2"/>
  </si>
  <si>
    <t>束</t>
    <phoneticPr fontId="2"/>
  </si>
  <si>
    <t>通し番号1「荒材束売 6入　1985×30×40mm」が売り切れていたため</t>
    <rPh sb="0" eb="1">
      <t>トオ</t>
    </rPh>
    <rPh sb="2" eb="4">
      <t>バンゴウ</t>
    </rPh>
    <rPh sb="28" eb="29">
      <t>ウ</t>
    </rPh>
    <rPh sb="30" eb="31">
      <t>キ</t>
    </rPh>
    <phoneticPr fontId="2"/>
  </si>
  <si>
    <t>ラベルシール（光沢紙、ノーカット、5シート）</t>
  </si>
  <si>
    <t>購入個数が減少しているため</t>
  </si>
  <si>
    <t>木工用接着剤(100g)</t>
  </si>
  <si>
    <t>半紙(練習用、80枚)</t>
  </si>
  <si>
    <t>スタンプ消しゴム</t>
  </si>
  <si>
    <t>園芸支柱（75cm、３本）</t>
  </si>
  <si>
    <t>アサヒペン　水性多用途ＳＤ　１．６Ｌ　オレンジ</t>
  </si>
  <si>
    <t>缶</t>
  </si>
  <si>
    <t>単価が2,508円から2,708円に変更されたため</t>
    <rPh sb="0" eb="2">
      <t>タンカ</t>
    </rPh>
    <rPh sb="8" eb="9">
      <t>エン</t>
    </rPh>
    <rPh sb="16" eb="17">
      <t>エン</t>
    </rPh>
    <rPh sb="18" eb="20">
      <t>ヘンコウ</t>
    </rPh>
    <phoneticPr fontId="2"/>
  </si>
  <si>
    <t>アサヒペン　水性多用途ＳＤ　１．６Ｌ　水色</t>
  </si>
  <si>
    <t>アイスタジオ/ブロック状木材　直方体　Ｕ２６　４０×４０×８０ｍｍ</t>
  </si>
  <si>
    <t>スタンプラリーのスタンプの持ち手として使用するため</t>
  </si>
  <si>
    <t>木材のあまりを使用したため、購入の必要がなくなったため</t>
    <rPh sb="0" eb="2">
      <t>モクザイ</t>
    </rPh>
    <rPh sb="7" eb="9">
      <t>シヨウ</t>
    </rPh>
    <rPh sb="14" eb="16">
      <t>コウニュウ</t>
    </rPh>
    <rPh sb="17" eb="19">
      <t>ヒツヨウ</t>
    </rPh>
    <phoneticPr fontId="2"/>
  </si>
  <si>
    <t>50周年企画部門　合計</t>
  </si>
  <si>
    <t>学術企画部門</t>
  </si>
  <si>
    <t>片栗粉</t>
  </si>
  <si>
    <t>実験に使用するため</t>
  </si>
  <si>
    <t>今年度は購入されなかったため</t>
    <rPh sb="0" eb="3">
      <t>コンネンド</t>
    </rPh>
    <rPh sb="4" eb="6">
      <t>コウニュウ</t>
    </rPh>
    <phoneticPr fontId="2"/>
  </si>
  <si>
    <t>ボウル</t>
  </si>
  <si>
    <t>９月</t>
  </si>
  <si>
    <t>筆ペン</t>
    <rPh sb="0" eb="1">
      <t>フデ</t>
    </rPh>
    <phoneticPr fontId="2"/>
  </si>
  <si>
    <t>本</t>
    <rPh sb="0" eb="1">
      <t>ポン</t>
    </rPh>
    <phoneticPr fontId="2"/>
  </si>
  <si>
    <t>雙峰祭グランプリの賞状を書くため</t>
    <rPh sb="0" eb="3">
      <t>ソウホウサイ</t>
    </rPh>
    <rPh sb="9" eb="11">
      <t>ショウジョウ</t>
    </rPh>
    <rPh sb="12" eb="13">
      <t>カ</t>
    </rPh>
    <phoneticPr fontId="2"/>
  </si>
  <si>
    <t>プリンター不調につき、手書きで賞状を書くことになったため</t>
  </si>
  <si>
    <t>ニュートンのゆりかごL</t>
    <phoneticPr fontId="2"/>
  </si>
  <si>
    <t>実験で使用するため</t>
    <rPh sb="0" eb="2">
      <t>ジッケン</t>
    </rPh>
    <rPh sb="3" eb="5">
      <t>シヨウ</t>
    </rPh>
    <phoneticPr fontId="2"/>
  </si>
  <si>
    <t>生活課予算で購入することができなくなったため</t>
    <rPh sb="0" eb="5">
      <t>セイカツカヨサン</t>
    </rPh>
    <rPh sb="6" eb="8">
      <t>コウニュウ</t>
    </rPh>
    <phoneticPr fontId="2"/>
  </si>
  <si>
    <t>島根からつくばまでの交通費</t>
  </si>
  <si>
    <t>つくばイチ受けたい授業の講演者の交通費、往復の飛行機代として</t>
  </si>
  <si>
    <t>軽食</t>
  </si>
  <si>
    <t>つくばイチ受けたい授業の講演者のケータリングのため</t>
  </si>
  <si>
    <t>予算では800*8となっているところから変更されているため</t>
    <rPh sb="0" eb="2">
      <t>ヨサン</t>
    </rPh>
    <rPh sb="20" eb="22">
      <t>ヘンコウ</t>
    </rPh>
    <phoneticPr fontId="2"/>
  </si>
  <si>
    <t>お茶24本入り</t>
  </si>
  <si>
    <t>1箱あたりの本数が16本であったため</t>
    <rPh sb="1" eb="2">
      <t>ハコ</t>
    </rPh>
    <rPh sb="6" eb="8">
      <t>ホンスウ</t>
    </rPh>
    <rPh sb="11" eb="12">
      <t>ホン</t>
    </rPh>
    <phoneticPr fontId="2"/>
  </si>
  <si>
    <t>ビラ輸送代</t>
  </si>
  <si>
    <t>つくばイチ受けたい授業の宣伝のため</t>
  </si>
  <si>
    <t>ビラの送り先が減ったため</t>
    <rPh sb="3" eb="4">
      <t>オク</t>
    </rPh>
    <rPh sb="5" eb="6">
      <t>サキ</t>
    </rPh>
    <rPh sb="7" eb="8">
      <t>ヘ</t>
    </rPh>
    <phoneticPr fontId="2"/>
  </si>
  <si>
    <t>学術企画部門　合計</t>
  </si>
  <si>
    <t>来場者参加企画部門</t>
  </si>
  <si>
    <t>検便代</t>
  </si>
  <si>
    <t>樽酒企画としてお酒を配布するため</t>
  </si>
  <si>
    <t>検便代(550*10円)と調理企画(2,000円)の参加費用を支払ったため</t>
    <rPh sb="0" eb="3">
      <t>ケンベンダイ</t>
    </rPh>
    <rPh sb="10" eb="11">
      <t>エン</t>
    </rPh>
    <rPh sb="13" eb="17">
      <t>チョウリキカク</t>
    </rPh>
    <rPh sb="23" eb="24">
      <t>エン</t>
    </rPh>
    <rPh sb="26" eb="30">
      <t>サンカヒヨウ</t>
    </rPh>
    <rPh sb="31" eb="33">
      <t>シハラ</t>
    </rPh>
    <phoneticPr fontId="2"/>
  </si>
  <si>
    <t>ロックグラス（五三の桐）</t>
  </si>
  <si>
    <t xml:space="preserve">10月 </t>
  </si>
  <si>
    <t>前夜祭の鏡開きで使用するため</t>
  </si>
  <si>
    <t>関係者割引がかかったため</t>
    <rPh sb="0" eb="5">
      <t>カンケイシャワリビキ</t>
    </rPh>
    <phoneticPr fontId="2"/>
  </si>
  <si>
    <t>貸借料</t>
    <rPh sb="0" eb="3">
      <t>タイシャクリョウ</t>
    </rPh>
    <phoneticPr fontId="2"/>
  </si>
  <si>
    <t>レンタル祝樽4斗</t>
    <rPh sb="4" eb="6">
      <t>イワイダル</t>
    </rPh>
    <rPh sb="7" eb="8">
      <t>ト</t>
    </rPh>
    <phoneticPr fontId="2"/>
  </si>
  <si>
    <t>鏡開き用の酒樽をレンタルするため</t>
    <rPh sb="0" eb="2">
      <t>カガミビラ</t>
    </rPh>
    <rPh sb="3" eb="4">
      <t>ヨウ</t>
    </rPh>
    <rPh sb="5" eb="7">
      <t>サカダル</t>
    </rPh>
    <phoneticPr fontId="2"/>
  </si>
  <si>
    <t>伝達ミスで鏡開き用の酒樽をレンタルする必要がでてきたため</t>
    <rPh sb="0" eb="2">
      <t>デンタツ</t>
    </rPh>
    <rPh sb="5" eb="7">
      <t>カガミビラ</t>
    </rPh>
    <rPh sb="8" eb="9">
      <t>ヨウ</t>
    </rPh>
    <rPh sb="10" eb="12">
      <t>サカダル</t>
    </rPh>
    <rPh sb="19" eb="21">
      <t>ヒツヨウ</t>
    </rPh>
    <phoneticPr fontId="2"/>
  </si>
  <si>
    <t>貸借料　小計</t>
    <rPh sb="0" eb="3">
      <t>タイシャクリョウ</t>
    </rPh>
    <rPh sb="4" eb="6">
      <t>ショウケイ</t>
    </rPh>
    <phoneticPr fontId="2"/>
  </si>
  <si>
    <t>協賛していただいたお酒の回収のため</t>
  </si>
  <si>
    <t>予算では170(円)*60(L)となっているところから変更されているため</t>
  </si>
  <si>
    <t>交通費(カーシェア代)</t>
  </si>
  <si>
    <t>9月中旬</t>
  </si>
  <si>
    <t>本企小屋に貼る段ボールを集めるため(TOYOTA SHARE 車種クラスC0 220円/15分 ×3時間)</t>
  </si>
  <si>
    <t>段ボール回収に車を必要としなかったため</t>
    <rPh sb="0" eb="1">
      <t>ダン</t>
    </rPh>
    <rPh sb="4" eb="6">
      <t>カイシュウ</t>
    </rPh>
    <rPh sb="7" eb="8">
      <t>クルマ</t>
    </rPh>
    <rPh sb="9" eb="11">
      <t>ヒツヨウ</t>
    </rPh>
    <phoneticPr fontId="2"/>
  </si>
  <si>
    <t>コインパーキング代</t>
    <rPh sb="8" eb="9">
      <t>ダイ</t>
    </rPh>
    <phoneticPr fontId="2"/>
  </si>
  <si>
    <t xml:space="preserve">10月 </t>
    <phoneticPr fontId="2"/>
  </si>
  <si>
    <t>協賛していただいたお酒の回収のため</t>
    <phoneticPr fontId="2"/>
  </si>
  <si>
    <t>協賛していただいた酒造に駐車場がなく、コインパーキングを利用する必要があったため</t>
    <rPh sb="0" eb="2">
      <t>キョウサン</t>
    </rPh>
    <rPh sb="9" eb="11">
      <t>シュゾウ</t>
    </rPh>
    <rPh sb="12" eb="15">
      <t>チュウシャジョウ</t>
    </rPh>
    <rPh sb="28" eb="30">
      <t>リヨウ</t>
    </rPh>
    <rPh sb="32" eb="34">
      <t>ヒツヨウ</t>
    </rPh>
    <phoneticPr fontId="2"/>
  </si>
  <si>
    <t>謝礼費</t>
    <rPh sb="0" eb="3">
      <t>シャレイヒ</t>
    </rPh>
    <phoneticPr fontId="2"/>
  </si>
  <si>
    <t>樽酒お礼の菓子折り代</t>
    <rPh sb="0" eb="2">
      <t>タルザケ</t>
    </rPh>
    <rPh sb="3" eb="4">
      <t>レイ</t>
    </rPh>
    <rPh sb="5" eb="8">
      <t>カシオ</t>
    </rPh>
    <rPh sb="9" eb="10">
      <t>ダイ</t>
    </rPh>
    <phoneticPr fontId="2"/>
  </si>
  <si>
    <t>協賛していただいた酒造に謝礼として菓子折りを送るため</t>
    <rPh sb="0" eb="2">
      <t>キョウサン</t>
    </rPh>
    <rPh sb="9" eb="11">
      <t>シュゾウ</t>
    </rPh>
    <rPh sb="12" eb="14">
      <t>シャレイ</t>
    </rPh>
    <rPh sb="17" eb="20">
      <t>カシオ</t>
    </rPh>
    <rPh sb="22" eb="23">
      <t>オク</t>
    </rPh>
    <phoneticPr fontId="2"/>
  </si>
  <si>
    <t>今年度から、謝礼として菓子折りを渡すことになったため</t>
    <rPh sb="0" eb="3">
      <t>コンネンド</t>
    </rPh>
    <rPh sb="6" eb="8">
      <t>シャレイ</t>
    </rPh>
    <rPh sb="11" eb="14">
      <t>カシオ</t>
    </rPh>
    <rPh sb="16" eb="17">
      <t>ワタ</t>
    </rPh>
    <phoneticPr fontId="2"/>
  </si>
  <si>
    <t xml:space="preserve"> 装飾予備費 </t>
  </si>
  <si>
    <t xml:space="preserve">式 </t>
  </si>
  <si>
    <t>9-11月</t>
  </si>
  <si>
    <t xml:space="preserve"> 脱出企画における装飾製作のため、ボタン電池・黒布・ホワイトボードマーカー5本・ブックエンド・筆記用具入れ</t>
  </si>
  <si>
    <t>詳しい内訳については、資料1を参照</t>
  </si>
  <si>
    <t>SHINDEY　3D-333　3D本棚柄</t>
  </si>
  <si>
    <t>装飾シール　脱出企画の壁の装飾のため</t>
  </si>
  <si>
    <t>配達が遅れる可能性を考慮して、急遽仕入先を変更したため</t>
    <rPh sb="0" eb="2">
      <t>ハイタツ</t>
    </rPh>
    <rPh sb="3" eb="4">
      <t>オク</t>
    </rPh>
    <rPh sb="6" eb="9">
      <t>カノウセイ</t>
    </rPh>
    <rPh sb="10" eb="12">
      <t>コウリョ</t>
    </rPh>
    <rPh sb="15" eb="17">
      <t>キュウキョ</t>
    </rPh>
    <rPh sb="17" eb="20">
      <t>シイレサキ</t>
    </rPh>
    <rPh sb="21" eb="23">
      <t>ヘンコウ</t>
    </rPh>
    <phoneticPr fontId="2"/>
  </si>
  <si>
    <t>酒造へのお礼状を送るため</t>
  </si>
  <si>
    <t>菓子折りを郵送することになり郵送代は増額、郵送にてお礼する酒造が少なくなったため回数は減少</t>
  </si>
  <si>
    <t>送料（レンタル祝樽4斗）</t>
    <rPh sb="0" eb="2">
      <t>ソウリョウ</t>
    </rPh>
    <rPh sb="7" eb="8">
      <t>イワイ</t>
    </rPh>
    <rPh sb="8" eb="9">
      <t>ダル</t>
    </rPh>
    <rPh sb="10" eb="11">
      <t>ト</t>
    </rPh>
    <phoneticPr fontId="2"/>
  </si>
  <si>
    <t>送料（SHINDEY 3D-333 3D本棚柄）</t>
    <rPh sb="0" eb="2">
      <t>ソウリョウ</t>
    </rPh>
    <phoneticPr fontId="2"/>
  </si>
  <si>
    <t>送料を計上し忘れていたため</t>
    <rPh sb="0" eb="2">
      <t>ソウリョウ</t>
    </rPh>
    <rPh sb="3" eb="5">
      <t>ケイジョウ</t>
    </rPh>
    <rPh sb="6" eb="7">
      <t>ワス</t>
    </rPh>
    <phoneticPr fontId="2"/>
  </si>
  <si>
    <t>来場者参加型企画部門　合計</t>
  </si>
  <si>
    <t>夜祭企画部門</t>
  </si>
  <si>
    <t>たすき</t>
  </si>
  <si>
    <t>TSUKUBA COLLECTION：準グランプリをとった出場者に与えるため</t>
  </si>
  <si>
    <t>単価が変更されたため</t>
    <rPh sb="0" eb="2">
      <t>タンカ</t>
    </rPh>
    <rPh sb="3" eb="5">
      <t>ヘンコウ</t>
    </rPh>
    <phoneticPr fontId="2"/>
  </si>
  <si>
    <t>花束1</t>
  </si>
  <si>
    <t>TSUKUBA COLLECTION：グランプリ、準グランプリ、特別賞、協賛賞3つの各受賞者に渡すため</t>
  </si>
  <si>
    <t>予算では3,000*6で計上されていたものから、協賛賞の増加により単価と個数が変更されたため</t>
    <rPh sb="0" eb="2">
      <t>ヨサン</t>
    </rPh>
    <rPh sb="12" eb="14">
      <t>ケイジョウ</t>
    </rPh>
    <rPh sb="24" eb="26">
      <t>キョウサン</t>
    </rPh>
    <rPh sb="26" eb="27">
      <t>ショウ</t>
    </rPh>
    <rPh sb="28" eb="30">
      <t>ゾウカ</t>
    </rPh>
    <rPh sb="33" eb="35">
      <t>タンカ</t>
    </rPh>
    <rPh sb="36" eb="38">
      <t>コスウ</t>
    </rPh>
    <rPh sb="39" eb="41">
      <t>ヘンコウ</t>
    </rPh>
    <phoneticPr fontId="2"/>
  </si>
  <si>
    <t>花束2</t>
  </si>
  <si>
    <t>雙峰祭グランプリ：最優秀賞2組、学生賞2組に与えるため</t>
  </si>
  <si>
    <t>※協賛品がもらえる場合は不要</t>
  </si>
  <si>
    <t>景品(最優秀賞)</t>
  </si>
  <si>
    <t>雙峰祭グランプリ：最優秀賞2組に与えるため</t>
  </si>
  <si>
    <t>協賛品をいただけたため、購入する必要がなくなった</t>
    <rPh sb="0" eb="3">
      <t>キョウサンヒン</t>
    </rPh>
    <rPh sb="12" eb="14">
      <t>コウニュウ</t>
    </rPh>
    <phoneticPr fontId="2"/>
  </si>
  <si>
    <t>景品(グランプリ)</t>
  </si>
  <si>
    <t>TSUKUBA COLLECTION：グランプリをとった出場者に与えるため</t>
  </si>
  <si>
    <t>景品(準グランプリ)</t>
  </si>
  <si>
    <t>景品(特別賞)</t>
  </si>
  <si>
    <t>TSUKUBA COLLECTION：特別賞をとった出場者に与えるため</t>
  </si>
  <si>
    <t>景品(参加賞)</t>
  </si>
  <si>
    <t>TSUKUBA COLLECTION：受賞者を除く出場者に与えるため</t>
  </si>
  <si>
    <t xml:space="preserve">化粧前鏡 </t>
  </si>
  <si>
    <t xml:space="preserve">個 </t>
  </si>
  <si>
    <t xml:space="preserve"> つくばお笑いライブ：芸人の化粧確認用のため </t>
  </si>
  <si>
    <t>企業訪問の交通費</t>
  </si>
  <si>
    <t>2月</t>
    <rPh sb="1" eb="2">
      <t>ガツ</t>
    </rPh>
    <phoneticPr fontId="2"/>
  </si>
  <si>
    <t>TSUKUBA COLLECTION：担当者が企業へ訪問するため</t>
  </si>
  <si>
    <t>行き先が変更されたため</t>
    <rPh sb="0" eb="3">
      <t>イキサキ</t>
    </rPh>
    <rPh sb="4" eb="6">
      <t>ヘンコウ</t>
    </rPh>
    <phoneticPr fontId="2"/>
  </si>
  <si>
    <t>TSUKUBA COLLECTION：雙峰祭当日、美容室への出場者送迎と衣装の運搬をするため</t>
  </si>
  <si>
    <t>構成員の自家用車を使用したため</t>
    <rPh sb="0" eb="3">
      <t>コウセイイン</t>
    </rPh>
    <rPh sb="4" eb="8">
      <t>ジカヨウシャ</t>
    </rPh>
    <rPh sb="9" eb="11">
      <t>シヨウ</t>
    </rPh>
    <phoneticPr fontId="2"/>
  </si>
  <si>
    <t>TSUKUBA COLLECTION：雙峰祭当日、美容室への出場者送迎と衣装の運搬をする際に必要なため</t>
  </si>
  <si>
    <t>協賛企業が近かったため</t>
    <rPh sb="0" eb="4">
      <t>キョウサンキギョウ</t>
    </rPh>
    <rPh sb="5" eb="6">
      <t>チカ</t>
    </rPh>
    <phoneticPr fontId="2"/>
  </si>
  <si>
    <t>高速道路使用料</t>
  </si>
  <si>
    <t>協賛企業が近く、高速道路を使用する必要がなかったため</t>
    <rPh sb="0" eb="4">
      <t>キョウサンキギョウ</t>
    </rPh>
    <rPh sb="5" eb="6">
      <t>チカ</t>
    </rPh>
    <rPh sb="8" eb="12">
      <t>コウソクドウロ</t>
    </rPh>
    <rPh sb="13" eb="15">
      <t>シヨウ</t>
    </rPh>
    <rPh sb="17" eb="19">
      <t>ヒツヨウ</t>
    </rPh>
    <phoneticPr fontId="2"/>
  </si>
  <si>
    <t>出場者の宣材写真撮影の交通費</t>
  </si>
  <si>
    <t>TSUKUBA COLLECTION：宣材写真撮影場所が渋谷であったため、つくばからの往復の交通費。</t>
  </si>
  <si>
    <t>つくコレ構成員の宣材写真撮影の交通費</t>
  </si>
  <si>
    <t>協賛企業主催イベントへの出場者様参加のための交通費</t>
  </si>
  <si>
    <t>TSUKUBA COLLECTION：協賛企業主催のイベントがお台場で開催されるため、つくばからの往復の交通費。</t>
  </si>
  <si>
    <t>出演者の謝礼金</t>
  </si>
  <si>
    <t>つくばお笑いライブ出演者、仲介業者への謝礼金</t>
  </si>
  <si>
    <t>つくばお笑いライブ：出演者にケータリングを用意するため</t>
  </si>
  <si>
    <t>予算で15,000*1となっているところから変更されているため</t>
    <rPh sb="0" eb="2">
      <t>ヨサン</t>
    </rPh>
    <rPh sb="22" eb="24">
      <t>ヘンコウ</t>
    </rPh>
    <phoneticPr fontId="2"/>
  </si>
  <si>
    <t>御礼品</t>
  </si>
  <si>
    <t>つくばお笑いライブ：出演者に御礼品を用意するため</t>
  </si>
  <si>
    <t>概算で予算計上されていたため</t>
    <rPh sb="0" eb="2">
      <t>ガイサン</t>
    </rPh>
    <rPh sb="3" eb="7">
      <t>ヨサンケイジョウ</t>
    </rPh>
    <phoneticPr fontId="2"/>
  </si>
  <si>
    <t>クリーニング費１</t>
  </si>
  <si>
    <t>TSUKUBA COLLECTION：ドレス・タキシードを汚した場合に必要となるため</t>
  </si>
  <si>
    <t>汚れなかったため、クリーニングに出す必要がなかったため</t>
    <rPh sb="0" eb="1">
      <t>ヨゴ</t>
    </rPh>
    <rPh sb="16" eb="17">
      <t>ダ</t>
    </rPh>
    <rPh sb="18" eb="20">
      <t>ヒツヨウ</t>
    </rPh>
    <phoneticPr fontId="2"/>
  </si>
  <si>
    <t>送料(たすき)</t>
  </si>
  <si>
    <t>TSUKUBA COLLECTION：たすきを購入する際に発生するため</t>
  </si>
  <si>
    <t>送料が不要であったため</t>
    <rPh sb="0" eb="2">
      <t>ソウリョウ</t>
    </rPh>
    <rPh sb="3" eb="5">
      <t>フヨウ</t>
    </rPh>
    <phoneticPr fontId="2"/>
  </si>
  <si>
    <t>クリーニング費２</t>
  </si>
  <si>
    <t>つくばお笑いライブ：防寒用で出演者に渡すブランケットをクリーニングするため</t>
  </si>
  <si>
    <t>ブランケットを使用しなかったため</t>
    <rPh sb="7" eb="9">
      <t>シヨウ</t>
    </rPh>
    <phoneticPr fontId="2"/>
  </si>
  <si>
    <t>CDレンタル代</t>
  </si>
  <si>
    <t>曲</t>
  </si>
  <si>
    <t>9～10月</t>
  </si>
  <si>
    <t>つくばお笑いライブ：雙峰祭当日につかうBGMを利用するため</t>
  </si>
  <si>
    <t>CDレンタルに要する費用が減ったため</t>
    <rPh sb="7" eb="8">
      <t>ヨウ</t>
    </rPh>
    <rPh sb="10" eb="12">
      <t>ヒヨウ</t>
    </rPh>
    <rPh sb="13" eb="14">
      <t>ヘ</t>
    </rPh>
    <phoneticPr fontId="2"/>
  </si>
  <si>
    <t>つくばお笑いライブ・TSUKUBA COLLECTION：契約書を業者に郵送するため</t>
  </si>
  <si>
    <t>領収書紛失のため返金せず</t>
    <rPh sb="0" eb="3">
      <t>リョウシュウショ</t>
    </rPh>
    <rPh sb="3" eb="5">
      <t>フンシツ</t>
    </rPh>
    <rPh sb="8" eb="10">
      <t>ヘンキン</t>
    </rPh>
    <phoneticPr fontId="2"/>
  </si>
  <si>
    <t>つくばお笑いライブ：謝礼金を送るため</t>
  </si>
  <si>
    <t>夜祭企画部門　合計</t>
  </si>
  <si>
    <t>本部企画局　合計</t>
  </si>
  <si>
    <t>二次予算支出　合計</t>
  </si>
  <si>
    <t>装飾予備費詳細</t>
  </si>
  <si>
    <t>平ハケ60mm巾　豚毛1</t>
  </si>
  <si>
    <t>平ハケ40mm巾　豚毛1</t>
  </si>
  <si>
    <t>平ハケ30mm巾　ナイロ</t>
  </si>
  <si>
    <t>防水塗料　1Lクリア</t>
  </si>
  <si>
    <t>無添加ラップ</t>
  </si>
  <si>
    <t>ブックエンド</t>
  </si>
  <si>
    <t>買物袋Sサイズ</t>
  </si>
  <si>
    <t>10-11月</t>
  </si>
  <si>
    <t>ベロア風巾着</t>
  </si>
  <si>
    <t>デスク整理M</t>
  </si>
  <si>
    <t>鉛筆削り</t>
  </si>
  <si>
    <t>えんぴつけずりき　けずり</t>
  </si>
  <si>
    <t>木工用ボンド</t>
  </si>
  <si>
    <t>強力防水一番0.9L</t>
  </si>
  <si>
    <t>BENFEI HDMI-VGA 1.8m ケーブル</t>
  </si>
  <si>
    <t>アズワン　ラッピングロール　カービングロール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</si>
</sst>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411]#,##0.00;[$¥-411]#,##0.00"/>
    <numFmt numFmtId="178" formatCode="_ * #,##0_ ;_ * \-#,##0_ ;_ * &quot;-&quot;??_ ;_ @_ "/>
    <numFmt numFmtId="179" formatCode="#,##0_);[Red]\(#,##0\)"/>
    <numFmt numFmtId="180" formatCode="_ * #,##0.0_ ;_ * \-#,##0.0_ ;_ * &quot;-&quot;?_ ;_ @_ "/>
  </numFmts>
  <fonts count="4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
      <color rgb="FF000000"/>
      <name val="Arial"/>
      <family val="2"/>
    </font>
    <font>
      <sz val="6"/>
      <name val="ＭＳ Ｐゴシック"/>
      <family val="3"/>
      <charset val="128"/>
    </font>
    <font>
      <sz val="11"/>
      <color theme="1"/>
      <name val="游ゴシック"/>
      <family val="2"/>
      <scheme val="minor"/>
    </font>
    <font>
      <sz val="5"/>
      <color rgb="FF1D1C1D"/>
      <name val="Arial"/>
      <family val="2"/>
    </font>
    <font>
      <b/>
      <sz val="24"/>
      <color theme="1"/>
      <name val="游ゴシック"/>
      <family val="3"/>
      <charset val="128"/>
      <scheme val="minor"/>
    </font>
    <font>
      <b/>
      <sz val="10"/>
      <color theme="1"/>
      <name val="游ゴシック"/>
      <family val="3"/>
      <charset val="128"/>
      <scheme val="minor"/>
    </font>
    <font>
      <sz val="12"/>
      <color theme="1"/>
      <name val="游ゴシック"/>
      <family val="2"/>
      <charset val="128"/>
      <scheme val="minor"/>
    </font>
    <font>
      <sz val="8"/>
      <color theme="1"/>
      <name val="游ゴシック"/>
      <family val="3"/>
      <charset val="128"/>
      <scheme val="minor"/>
    </font>
    <font>
      <b/>
      <sz val="8"/>
      <color theme="1"/>
      <name val="游ゴシック"/>
      <family val="3"/>
      <charset val="128"/>
      <scheme val="minor"/>
    </font>
    <font>
      <b/>
      <sz val="14"/>
      <color theme="1"/>
      <name val="游ゴシック"/>
      <family val="3"/>
      <charset val="128"/>
      <scheme val="minor"/>
    </font>
    <font>
      <b/>
      <sz val="11"/>
      <name val="游ゴシック"/>
      <family val="3"/>
      <charset val="128"/>
      <scheme val="minor"/>
    </font>
    <font>
      <sz val="10"/>
      <color theme="1"/>
      <name val="游ゴシック"/>
      <family val="3"/>
      <charset val="128"/>
      <scheme val="minor"/>
    </font>
    <font>
      <sz val="10"/>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11"/>
      <color rgb="FF000000"/>
      <name val="游ゴシック"/>
      <family val="3"/>
      <charset val="128"/>
      <scheme val="minor"/>
    </font>
    <font>
      <sz val="10"/>
      <color rgb="FF000000"/>
      <name val="游ゴシック"/>
      <family val="2"/>
      <scheme val="minor"/>
    </font>
    <font>
      <sz val="11"/>
      <color rgb="FF000000"/>
      <name val="游ゴシック"/>
      <family val="3"/>
      <charset val="128"/>
    </font>
    <font>
      <sz val="6"/>
      <color theme="1"/>
      <name val="游ゴシック"/>
      <family val="3"/>
      <charset val="128"/>
      <scheme val="minor"/>
    </font>
    <font>
      <b/>
      <sz val="11"/>
      <color rgb="FF000000"/>
      <name val="游ゴシック"/>
      <family val="3"/>
      <charset val="128"/>
    </font>
    <font>
      <sz val="11"/>
      <color rgb="FF000000"/>
      <name val="游ゴシック"/>
      <family val="3"/>
    </font>
    <font>
      <b/>
      <sz val="11"/>
      <color rgb="FF444444"/>
      <name val="游ゴシック"/>
      <family val="2"/>
      <scheme val="minor"/>
    </font>
    <font>
      <b/>
      <sz val="11"/>
      <color rgb="FF000000"/>
      <name val="游ゴシック"/>
      <family val="3"/>
      <charset val="128"/>
      <scheme val="minor"/>
    </font>
    <font>
      <b/>
      <sz val="14"/>
      <color rgb="FF242424"/>
      <name val="游ゴシック"/>
      <family val="3"/>
      <charset val="128"/>
      <scheme val="minor"/>
    </font>
    <font>
      <sz val="14"/>
      <color theme="1"/>
      <name val="游ゴシック"/>
      <family val="3"/>
      <charset val="128"/>
      <scheme val="minor"/>
    </font>
    <font>
      <sz val="10"/>
      <color rgb="FFFF0000"/>
      <name val="游ゴシック"/>
      <family val="3"/>
      <charset val="128"/>
      <scheme val="minor"/>
    </font>
    <font>
      <sz val="11"/>
      <color rgb="FFC00000"/>
      <name val="游ゴシック"/>
      <family val="3"/>
      <charset val="128"/>
      <scheme val="minor"/>
    </font>
    <font>
      <sz val="12"/>
      <color rgb="FF000000"/>
      <name val="游ゴシック"/>
      <family val="3"/>
      <charset val="128"/>
      <scheme val="minor"/>
    </font>
    <font>
      <sz val="12"/>
      <color rgb="FF000000"/>
      <name val="Yu Gothic"/>
      <family val="3"/>
      <charset val="128"/>
    </font>
    <font>
      <sz val="11"/>
      <color rgb="FF333333"/>
      <name val="游ゴシック"/>
      <family val="3"/>
      <charset val="128"/>
      <scheme val="minor"/>
    </font>
    <font>
      <b/>
      <sz val="11"/>
      <color theme="1"/>
      <name val="游ゴシック"/>
      <family val="2"/>
      <charset val="128"/>
      <scheme val="minor"/>
    </font>
    <font>
      <sz val="11"/>
      <color rgb="FF242424"/>
      <name val="Yu Gothic"/>
      <family val="3"/>
      <charset val="128"/>
    </font>
    <font>
      <sz val="8"/>
      <color rgb="FF000000"/>
      <name val="游ゴシック"/>
      <family val="3"/>
      <charset val="128"/>
    </font>
    <font>
      <sz val="10"/>
      <color rgb="FF000000"/>
      <name val="游ゴシック Light"/>
      <family val="3"/>
      <charset val="128"/>
    </font>
    <font>
      <sz val="11"/>
      <color rgb="FF000000"/>
      <name val="游ゴシック Light"/>
      <family val="3"/>
      <charset val="128"/>
    </font>
    <font>
      <b/>
      <sz val="10"/>
      <color theme="1"/>
      <name val="游ゴシック"/>
      <family val="2"/>
      <charset val="128"/>
      <scheme val="minor"/>
    </font>
    <font>
      <b/>
      <sz val="8"/>
      <color theme="1"/>
      <name val="游ゴシック"/>
      <family val="2"/>
      <charset val="128"/>
      <scheme val="minor"/>
    </font>
    <font>
      <sz val="8"/>
      <color theme="1"/>
      <name val="游ゴシック"/>
      <family val="2"/>
      <charset val="128"/>
      <scheme val="minor"/>
    </font>
    <font>
      <sz val="11"/>
      <color rgb="FFFF0000"/>
      <name val="游ゴシック"/>
      <family val="2"/>
      <charset val="128"/>
      <scheme val="minor"/>
    </font>
  </fonts>
  <fills count="2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C000"/>
        <bgColor indexed="64"/>
      </patternFill>
    </fill>
    <fill>
      <patternFill patternType="solid">
        <fgColor rgb="FF0070C0"/>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FFC000"/>
        <bgColor rgb="FF000000"/>
      </patternFill>
    </fill>
    <fill>
      <patternFill patternType="solid">
        <fgColor rgb="FF92D050"/>
        <bgColor rgb="FF000000"/>
      </patternFill>
    </fill>
    <fill>
      <patternFill patternType="solid">
        <fgColor rgb="FF0070C0"/>
        <bgColor rgb="FF000000"/>
      </patternFill>
    </fill>
    <fill>
      <patternFill patternType="solid">
        <fgColor theme="0"/>
        <bgColor theme="6" tint="0.79998168889431442"/>
      </patternFill>
    </fill>
    <fill>
      <patternFill patternType="solid">
        <fgColor theme="0"/>
        <bgColor rgb="FFE2EFDA"/>
      </patternFill>
    </fill>
    <fill>
      <patternFill patternType="solid">
        <fgColor rgb="FFA6A6A6"/>
        <bgColor rgb="FF000000"/>
      </patternFill>
    </fill>
    <fill>
      <patternFill patternType="solid">
        <fgColor rgb="FFFFFFFF"/>
        <bgColor rgb="FF000000"/>
      </patternFill>
    </fill>
    <fill>
      <patternFill patternType="solid">
        <fgColor rgb="FFBFBFBF"/>
        <bgColor rgb="FF000000"/>
      </patternFill>
    </fill>
    <fill>
      <patternFill patternType="solid">
        <fgColor rgb="FFA5A5A5"/>
        <bgColor rgb="FF000000"/>
      </patternFill>
    </fill>
    <fill>
      <patternFill patternType="solid">
        <fgColor rgb="FF92D050"/>
        <bgColor indexed="64"/>
      </patternFill>
    </fill>
    <fill>
      <patternFill patternType="solid">
        <fgColor theme="2" tint="-0.249977111117893"/>
        <bgColor rgb="FF000000"/>
      </patternFill>
    </fill>
    <fill>
      <patternFill patternType="solid">
        <fgColor rgb="FFFFFFFF"/>
        <bgColor rgb="FFEDEDED"/>
      </patternFill>
    </fill>
    <fill>
      <patternFill patternType="solid">
        <fgColor rgb="FFFFFFFF"/>
        <bgColor rgb="FFE2EFDA"/>
      </patternFill>
    </fill>
  </fills>
  <borders count="191">
    <border>
      <left/>
      <right/>
      <top/>
      <bottom/>
      <diagonal/>
    </border>
    <border>
      <left style="thick">
        <color auto="1"/>
      </left>
      <right/>
      <top style="thick">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style="medium">
        <color auto="1"/>
      </left>
      <right style="medium">
        <color auto="1"/>
      </right>
      <top style="thin">
        <color auto="1"/>
      </top>
      <bottom/>
      <diagonal/>
    </border>
    <border>
      <left style="thick">
        <color auto="1"/>
      </left>
      <right style="thick">
        <color auto="1"/>
      </right>
      <top style="thin">
        <color auto="1"/>
      </top>
      <bottom/>
      <diagonal/>
    </border>
    <border diagonalDown="1">
      <left/>
      <right/>
      <top/>
      <bottom/>
      <diagonal style="thin">
        <color auto="1"/>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right style="medium">
        <color auto="1"/>
      </right>
      <top style="thin">
        <color indexed="64"/>
      </top>
      <bottom style="double">
        <color indexed="64"/>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medium">
        <color indexed="64"/>
      </left>
      <right style="thick">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top style="double">
        <color indexed="64"/>
      </top>
      <bottom style="medium">
        <color indexed="64"/>
      </bottom>
      <diagonal/>
    </border>
    <border>
      <left style="thick">
        <color auto="1"/>
      </left>
      <right style="thick">
        <color auto="1"/>
      </right>
      <top style="double">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bottom/>
      <diagonal/>
    </border>
    <border>
      <left style="medium">
        <color auto="1"/>
      </left>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auto="1"/>
      </left>
      <right/>
      <top/>
      <bottom/>
      <diagonal/>
    </border>
    <border>
      <left style="medium">
        <color indexed="64"/>
      </left>
      <right style="medium">
        <color indexed="64"/>
      </right>
      <top/>
      <bottom/>
      <diagonal/>
    </border>
    <border>
      <left style="thin">
        <color indexed="64"/>
      </left>
      <right style="thick">
        <color auto="1"/>
      </right>
      <top style="thin">
        <color indexed="64"/>
      </top>
      <bottom style="thin">
        <color indexed="64"/>
      </bottom>
      <diagonal/>
    </border>
    <border>
      <left style="medium">
        <color auto="1"/>
      </left>
      <right style="medium">
        <color auto="1"/>
      </right>
      <top style="double">
        <color auto="1"/>
      </top>
      <bottom style="medium">
        <color auto="1"/>
      </bottom>
      <diagonal/>
    </border>
    <border>
      <left/>
      <right/>
      <top style="thin">
        <color auto="1"/>
      </top>
      <bottom style="thin">
        <color auto="1"/>
      </bottom>
      <diagonal/>
    </border>
    <border>
      <left style="thin">
        <color indexed="64"/>
      </left>
      <right/>
      <top style="thin">
        <color indexed="64"/>
      </top>
      <bottom/>
      <diagonal/>
    </border>
    <border>
      <left style="medium">
        <color auto="1"/>
      </left>
      <right/>
      <top style="thin">
        <color auto="1"/>
      </top>
      <bottom style="medium">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rgb="FF000000"/>
      </right>
      <top style="thin">
        <color rgb="FF000000"/>
      </top>
      <bottom style="thin">
        <color rgb="FF000000"/>
      </bottom>
      <diagonal/>
    </border>
    <border>
      <left/>
      <right style="thin">
        <color auto="1"/>
      </right>
      <top/>
      <bottom/>
      <diagonal/>
    </border>
    <border>
      <left style="thin">
        <color rgb="FF000000"/>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style="medium">
        <color auto="1"/>
      </left>
      <right/>
      <top/>
      <bottom style="medium">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auto="1"/>
      </left>
      <right/>
      <top/>
      <bottom style="thin">
        <color auto="1"/>
      </bottom>
      <diagonal/>
    </border>
    <border>
      <left/>
      <right/>
      <top/>
      <bottom style="thin">
        <color rgb="FF000000"/>
      </bottom>
      <diagonal/>
    </border>
    <border>
      <left style="thick">
        <color rgb="FF000000"/>
      </left>
      <right style="thick">
        <color rgb="FF000000"/>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rgb="FF000000"/>
      </top>
      <bottom style="double">
        <color rgb="FF000000"/>
      </bottom>
      <diagonal/>
    </border>
    <border>
      <left style="thin">
        <color indexed="64"/>
      </left>
      <right style="thin">
        <color indexed="64"/>
      </right>
      <top/>
      <bottom style="double">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indexed="64"/>
      </right>
      <top style="medium">
        <color indexed="64"/>
      </top>
      <bottom style="medium">
        <color indexed="64"/>
      </bottom>
      <diagonal/>
    </border>
    <border>
      <left style="thin">
        <color rgb="FF000000"/>
      </left>
      <right style="thin">
        <color rgb="FF000000"/>
      </right>
      <top style="medium">
        <color rgb="FF000000"/>
      </top>
      <bottom/>
      <diagonal/>
    </border>
    <border>
      <left style="thin">
        <color rgb="FF000000"/>
      </left>
      <right/>
      <top style="thin">
        <color rgb="FF000000"/>
      </top>
      <bottom style="double">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double">
        <color rgb="FF000000"/>
      </bottom>
      <diagonal/>
    </border>
    <border>
      <left style="medium">
        <color rgb="FF000000"/>
      </left>
      <right/>
      <top style="medium">
        <color rgb="FF000000"/>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style="double">
        <color rgb="FF000000"/>
      </bottom>
      <diagonal/>
    </border>
    <border>
      <left style="thin">
        <color indexed="64"/>
      </left>
      <right/>
      <top style="thin">
        <color rgb="FF000000"/>
      </top>
      <bottom style="double">
        <color rgb="FF000000"/>
      </bottom>
      <diagonal/>
    </border>
    <border>
      <left/>
      <right style="thin">
        <color rgb="FF000000"/>
      </right>
      <top style="thin">
        <color rgb="FF000000"/>
      </top>
      <bottom style="double">
        <color rgb="FF000000"/>
      </bottom>
      <diagonal/>
    </border>
    <border>
      <left style="thick">
        <color rgb="FF000000"/>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right/>
      <top/>
      <bottom style="medium">
        <color rgb="FF000000"/>
      </bottom>
      <diagonal/>
    </border>
    <border>
      <left style="thin">
        <color indexed="64"/>
      </left>
      <right/>
      <top style="medium">
        <color indexed="64"/>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thin">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diagonal/>
    </border>
    <border>
      <left/>
      <right style="thin">
        <color indexed="64"/>
      </right>
      <top/>
      <bottom style="double">
        <color rgb="FF000000"/>
      </bottom>
      <diagonal/>
    </border>
    <border>
      <left/>
      <right/>
      <top/>
      <bottom style="double">
        <color rgb="FF000000"/>
      </bottom>
      <diagonal/>
    </border>
    <border>
      <left style="thin">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top style="thin">
        <color rgb="FF000000"/>
      </top>
      <bottom style="medium">
        <color rgb="FF000000"/>
      </bottom>
      <diagonal/>
    </border>
    <border>
      <left style="thin">
        <color indexed="64"/>
      </left>
      <right/>
      <top/>
      <bottom style="medium">
        <color rgb="FF000000"/>
      </bottom>
      <diagonal/>
    </border>
    <border>
      <left style="thin">
        <color rgb="FF000000"/>
      </left>
      <right style="thin">
        <color indexed="64"/>
      </right>
      <top/>
      <bottom style="thin">
        <color indexed="64"/>
      </bottom>
      <diagonal/>
    </border>
    <border>
      <left/>
      <right style="thin">
        <color rgb="FF000000"/>
      </right>
      <top/>
      <bottom style="thin">
        <color rgb="FF000000"/>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rgb="FF000000"/>
      </left>
      <right style="thin">
        <color rgb="FF000000"/>
      </right>
      <top/>
      <bottom style="double">
        <color indexed="64"/>
      </bottom>
      <diagonal/>
    </border>
    <border>
      <left/>
      <right style="thin">
        <color rgb="FF000000"/>
      </right>
      <top/>
      <bottom style="double">
        <color indexed="64"/>
      </bottom>
      <diagonal/>
    </border>
    <border>
      <left/>
      <right style="thin">
        <color indexed="64"/>
      </right>
      <top/>
      <bottom style="double">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right/>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auto="1"/>
      </left>
      <right style="thin">
        <color auto="1"/>
      </right>
      <top/>
      <bottom style="thin">
        <color rgb="FF000000"/>
      </bottom>
      <diagonal/>
    </border>
    <border>
      <left style="thin">
        <color auto="1"/>
      </left>
      <right style="thin">
        <color auto="1"/>
      </right>
      <top style="thin">
        <color auto="1"/>
      </top>
      <bottom style="double">
        <color rgb="FF000000"/>
      </bottom>
      <diagonal/>
    </border>
    <border>
      <left style="thin">
        <color indexed="64"/>
      </left>
      <right/>
      <top/>
      <bottom style="double">
        <color indexed="64"/>
      </bottom>
      <diagonal/>
    </border>
    <border>
      <left style="thin">
        <color indexed="64"/>
      </left>
      <right style="thin">
        <color rgb="FF000000"/>
      </right>
      <top style="thin">
        <color rgb="FF000000"/>
      </top>
      <bottom style="double">
        <color indexed="64"/>
      </bottom>
      <diagonal/>
    </border>
    <border>
      <left/>
      <right style="thin">
        <color indexed="64"/>
      </right>
      <top style="medium">
        <color indexed="64"/>
      </top>
      <bottom/>
      <diagonal/>
    </border>
    <border>
      <left/>
      <right/>
      <top style="medium">
        <color rgb="FF000000"/>
      </top>
      <bottom/>
      <diagonal/>
    </border>
    <border>
      <left style="thin">
        <color indexed="64"/>
      </left>
      <right/>
      <top style="thin">
        <color rgb="FF000000"/>
      </top>
      <bottom/>
      <diagonal/>
    </border>
    <border>
      <left style="thin">
        <color auto="1"/>
      </left>
      <right style="thin">
        <color auto="1"/>
      </right>
      <top style="double">
        <color rgb="FF000000"/>
      </top>
      <bottom style="thin">
        <color auto="1"/>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thin">
        <color rgb="FF000000"/>
      </left>
      <right style="thin">
        <color rgb="FF000000"/>
      </right>
      <top style="double">
        <color rgb="FF000000"/>
      </top>
      <bottom style="thin">
        <color rgb="FF000000"/>
      </bottom>
      <diagonal/>
    </border>
    <border>
      <left style="thin">
        <color indexed="64"/>
      </left>
      <right style="thin">
        <color indexed="64"/>
      </right>
      <top style="thin">
        <color rgb="FF000000"/>
      </top>
      <bottom style="double">
        <color indexed="64"/>
      </bottom>
      <diagonal/>
    </border>
    <border>
      <left style="thick">
        <color indexed="64"/>
      </left>
      <right style="thick">
        <color indexed="64"/>
      </right>
      <top/>
      <bottom/>
      <diagonal/>
    </border>
    <border diagonalDown="1">
      <left style="thin">
        <color rgb="FF000000"/>
      </left>
      <right style="thin">
        <color rgb="FF000000"/>
      </right>
      <top style="thin">
        <color rgb="FF000000"/>
      </top>
      <bottom style="thin">
        <color rgb="FF000000"/>
      </bottom>
      <diagonal style="thin">
        <color rgb="FF000000"/>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double">
        <color rgb="FF000000"/>
      </bottom>
      <diagonal/>
    </border>
    <border>
      <left style="medium">
        <color indexed="64"/>
      </left>
      <right style="medium">
        <color indexed="64"/>
      </right>
      <top/>
      <bottom style="medium">
        <color rgb="FF000000"/>
      </bottom>
      <diagonal/>
    </border>
    <border>
      <left style="medium">
        <color indexed="64"/>
      </left>
      <right/>
      <top/>
      <bottom style="medium">
        <color rgb="FF000000"/>
      </bottom>
      <diagonal/>
    </border>
    <border>
      <left/>
      <right style="medium">
        <color auto="1"/>
      </right>
      <top/>
      <bottom style="medium">
        <color rgb="FF000000"/>
      </bottom>
      <diagonal/>
    </border>
    <border>
      <left/>
      <right/>
      <top style="thin">
        <color indexed="64"/>
      </top>
      <bottom style="double">
        <color rgb="FF000000"/>
      </bottom>
      <diagonal/>
    </border>
    <border>
      <left style="medium">
        <color indexed="64"/>
      </left>
      <right/>
      <top style="thin">
        <color rgb="FF000000"/>
      </top>
      <bottom/>
      <diagonal/>
    </border>
    <border>
      <left style="thick">
        <color indexed="64"/>
      </left>
      <right style="thick">
        <color indexed="64"/>
      </right>
      <top style="thin">
        <color rgb="FF000000"/>
      </top>
      <bottom/>
      <diagonal/>
    </border>
    <border>
      <left style="thin">
        <color rgb="FF000000"/>
      </left>
      <right style="thin">
        <color indexed="64"/>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auto="1"/>
      </top>
      <bottom style="double">
        <color rgb="FF000000"/>
      </bottom>
      <diagonal/>
    </border>
    <border diagonalDown="1">
      <left style="thin">
        <color indexed="64"/>
      </left>
      <right style="thin">
        <color indexed="64"/>
      </right>
      <top style="medium">
        <color rgb="FF000000"/>
      </top>
      <bottom style="double">
        <color rgb="FF000000"/>
      </bottom>
      <diagonal style="thin">
        <color indexed="64"/>
      </diagonal>
    </border>
    <border diagonalDown="1">
      <left style="thin">
        <color rgb="FF000000"/>
      </left>
      <right style="thin">
        <color rgb="FF000000"/>
      </right>
      <top style="thin">
        <color rgb="FF000000"/>
      </top>
      <bottom style="thin">
        <color auto="1"/>
      </bottom>
      <diagonal style="thin">
        <color rgb="FF000000"/>
      </diagonal>
    </border>
    <border diagonalDown="1">
      <left style="thin">
        <color rgb="FF000000"/>
      </left>
      <right style="thin">
        <color rgb="FF000000"/>
      </right>
      <top style="thin">
        <color rgb="FF000000"/>
      </top>
      <bottom style="double">
        <color rgb="FF000000"/>
      </bottom>
      <diagonal style="thin">
        <color rgb="FF000000"/>
      </diagonal>
    </border>
    <border diagonalDown="1">
      <left style="thin">
        <color auto="1"/>
      </left>
      <right style="thin">
        <color auto="1"/>
      </right>
      <top style="thin">
        <color auto="1"/>
      </top>
      <bottom style="thin">
        <color rgb="FF000000"/>
      </bottom>
      <diagonal style="thin">
        <color auto="1"/>
      </diagonal>
    </border>
    <border diagonalDown="1">
      <left style="thin">
        <color auto="1"/>
      </left>
      <right style="thin">
        <color auto="1"/>
      </right>
      <top style="thin">
        <color auto="1"/>
      </top>
      <bottom style="thin">
        <color auto="1"/>
      </bottom>
      <diagonal style="thin">
        <color auto="1"/>
      </diagonal>
    </border>
    <border diagonalDown="1">
      <left style="thin">
        <color rgb="FF000000"/>
      </left>
      <right style="thin">
        <color rgb="FF000000"/>
      </right>
      <top style="thin">
        <color rgb="FF000000"/>
      </top>
      <bottom/>
      <diagonal style="thin">
        <color rgb="FF000000"/>
      </diagonal>
    </border>
    <border diagonalDown="1">
      <left style="thin">
        <color auto="1"/>
      </left>
      <right style="thin">
        <color auto="1"/>
      </right>
      <top style="medium">
        <color auto="1"/>
      </top>
      <bottom style="thin">
        <color auto="1"/>
      </bottom>
      <diagonal style="thin">
        <color auto="1"/>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diagonalDown="1">
      <left style="thin">
        <color auto="1"/>
      </left>
      <right style="thin">
        <color auto="1"/>
      </right>
      <top/>
      <bottom style="thin">
        <color rgb="FF000000"/>
      </bottom>
      <diagonal style="thin">
        <color auto="1"/>
      </diagonal>
    </border>
    <border diagonalDown="1">
      <left style="thin">
        <color rgb="FF000000"/>
      </left>
      <right style="thin">
        <color rgb="FF000000"/>
      </right>
      <top style="medium">
        <color rgb="FF000000"/>
      </top>
      <bottom style="thin">
        <color rgb="FF000000"/>
      </bottom>
      <diagonal style="thin">
        <color rgb="FF000000"/>
      </diagonal>
    </border>
    <border>
      <left style="thin">
        <color auto="1"/>
      </left>
      <right style="thin">
        <color auto="1"/>
      </right>
      <top style="medium">
        <color rgb="FF000000"/>
      </top>
      <bottom/>
      <diagonal/>
    </border>
    <border diagonalDown="1">
      <left style="thin">
        <color rgb="FF000000"/>
      </left>
      <right style="thin">
        <color rgb="FF000000"/>
      </right>
      <top style="medium">
        <color indexed="64"/>
      </top>
      <bottom style="thin">
        <color rgb="FF000000"/>
      </bottom>
      <diagonal style="thin">
        <color rgb="FF000000"/>
      </diagonal>
    </border>
    <border diagonalDown="1">
      <left style="thin">
        <color rgb="FF000000"/>
      </left>
      <right style="thin">
        <color rgb="FF000000"/>
      </right>
      <top style="medium">
        <color rgb="FF000000"/>
      </top>
      <bottom style="double">
        <color rgb="FF000000"/>
      </bottom>
      <diagonal style="thin">
        <color rgb="FF000000"/>
      </diagonal>
    </border>
    <border diagonalDown="1">
      <left style="thin">
        <color auto="1"/>
      </left>
      <right style="thin">
        <color auto="1"/>
      </right>
      <top style="medium">
        <color rgb="FF000000"/>
      </top>
      <bottom style="thin">
        <color rgb="FF000000"/>
      </bottom>
      <diagonal style="thin">
        <color auto="1"/>
      </diagonal>
    </border>
    <border diagonalDown="1">
      <left style="thin">
        <color auto="1"/>
      </left>
      <right style="thin">
        <color auto="1"/>
      </right>
      <top style="thin">
        <color auto="1"/>
      </top>
      <bottom style="double">
        <color auto="1"/>
      </bottom>
      <diagonal style="thin">
        <color auto="1"/>
      </diagonal>
    </border>
    <border diagonalDown="1">
      <left style="thin">
        <color rgb="FF000000"/>
      </left>
      <right style="thin">
        <color auto="1"/>
      </right>
      <top style="thin">
        <color rgb="FF000000"/>
      </top>
      <bottom style="thin">
        <color rgb="FF000000"/>
      </bottom>
      <diagonal style="thin">
        <color rgb="FF000000"/>
      </diagonal>
    </border>
    <border diagonalDown="1">
      <left style="thin">
        <color indexed="64"/>
      </left>
      <right style="thin">
        <color indexed="64"/>
      </right>
      <top style="medium">
        <color indexed="64"/>
      </top>
      <bottom/>
      <diagonal style="thin">
        <color indexed="64"/>
      </diagonal>
    </border>
    <border diagonalDown="1">
      <left style="thin">
        <color auto="1"/>
      </left>
      <right style="thin">
        <color rgb="FF000000"/>
      </right>
      <top style="thin">
        <color indexed="64"/>
      </top>
      <bottom style="double">
        <color indexed="64"/>
      </bottom>
      <diagonal style="thin">
        <color auto="1"/>
      </diagonal>
    </border>
    <border>
      <left style="thin">
        <color indexed="64"/>
      </left>
      <right style="thin">
        <color indexed="64"/>
      </right>
      <top style="medium">
        <color rgb="FF000000"/>
      </top>
      <bottom style="thin">
        <color indexed="64"/>
      </bottom>
      <diagonal/>
    </border>
  </borders>
  <cellStyleXfs count="15">
    <xf numFmtId="0" fontId="0" fillId="0" borderId="0">
      <alignment vertical="center"/>
    </xf>
    <xf numFmtId="38" fontId="1" fillId="0" borderId="0" applyFont="0" applyFill="0" applyBorder="0" applyAlignment="0" applyProtection="0">
      <alignment vertical="center"/>
    </xf>
    <xf numFmtId="0" fontId="5" fillId="0" borderId="0"/>
    <xf numFmtId="0" fontId="1" fillId="0" borderId="0">
      <alignment vertical="center"/>
    </xf>
    <xf numFmtId="0" fontId="7" fillId="0" borderId="0"/>
    <xf numFmtId="0" fontId="1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22" fillId="0" borderId="0"/>
    <xf numFmtId="0" fontId="1" fillId="0" borderId="0">
      <alignment vertical="center"/>
    </xf>
  </cellStyleXfs>
  <cellXfs count="887">
    <xf numFmtId="0" fontId="0" fillId="0" borderId="0" xfId="0">
      <alignment vertical="center"/>
    </xf>
    <xf numFmtId="0" fontId="4" fillId="2" borderId="8" xfId="0" applyFont="1" applyFill="1" applyBorder="1" applyAlignment="1">
      <alignment horizontal="center" vertical="center"/>
    </xf>
    <xf numFmtId="0" fontId="4" fillId="0" borderId="9" xfId="0" applyFont="1" applyBorder="1">
      <alignment vertical="center"/>
    </xf>
    <xf numFmtId="41" fontId="0" fillId="0" borderId="9" xfId="0" applyNumberFormat="1" applyBorder="1" applyAlignment="1">
      <alignment horizontal="right" vertical="center"/>
    </xf>
    <xf numFmtId="41" fontId="0" fillId="0" borderId="10" xfId="1" applyNumberFormat="1" applyFont="1" applyBorder="1">
      <alignment vertical="center"/>
    </xf>
    <xf numFmtId="0" fontId="4" fillId="0" borderId="10" xfId="0" applyFont="1" applyBorder="1">
      <alignment vertical="center"/>
    </xf>
    <xf numFmtId="41" fontId="0" fillId="0" borderId="9" xfId="1" applyNumberFormat="1" applyFont="1" applyBorder="1" applyAlignment="1">
      <alignment horizontal="right" vertical="center"/>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1" xfId="0" applyFont="1" applyBorder="1">
      <alignment vertical="center"/>
    </xf>
    <xf numFmtId="0" fontId="4" fillId="0" borderId="12" xfId="0" applyFont="1" applyBorder="1">
      <alignment vertical="center"/>
    </xf>
    <xf numFmtId="41" fontId="0" fillId="0" borderId="13" xfId="0" applyNumberFormat="1" applyBorder="1">
      <alignment vertical="center"/>
    </xf>
    <xf numFmtId="0" fontId="4" fillId="0" borderId="0" xfId="0" applyFont="1">
      <alignment vertical="center"/>
    </xf>
    <xf numFmtId="3" fontId="8" fillId="0" borderId="0" xfId="0" applyNumberFormat="1" applyFont="1">
      <alignment vertical="center"/>
    </xf>
    <xf numFmtId="0" fontId="9" fillId="0" borderId="0" xfId="0" applyFont="1">
      <alignment vertical="center"/>
    </xf>
    <xf numFmtId="41" fontId="12" fillId="0" borderId="0" xfId="5" applyNumberFormat="1" applyFont="1">
      <alignment vertical="center"/>
    </xf>
    <xf numFmtId="41" fontId="12" fillId="0" borderId="3" xfId="5" applyNumberFormat="1" applyFont="1" applyBorder="1">
      <alignment vertical="center"/>
    </xf>
    <xf numFmtId="41" fontId="12" fillId="0" borderId="0" xfId="5" applyNumberFormat="1" applyFont="1" applyAlignment="1">
      <alignment vertical="center" wrapText="1"/>
    </xf>
    <xf numFmtId="38" fontId="4" fillId="6" borderId="20" xfId="3" applyNumberFormat="1" applyFont="1" applyFill="1" applyBorder="1" applyAlignment="1">
      <alignment horizontal="center" vertical="center"/>
    </xf>
    <xf numFmtId="38" fontId="4" fillId="6" borderId="21" xfId="3" applyNumberFormat="1" applyFont="1" applyFill="1" applyBorder="1" applyAlignment="1">
      <alignment horizontal="center" vertical="center"/>
    </xf>
    <xf numFmtId="38" fontId="15" fillId="6" borderId="22" xfId="0" applyNumberFormat="1" applyFont="1" applyFill="1" applyBorder="1" applyAlignment="1">
      <alignment horizontal="center" vertical="center" wrapText="1"/>
    </xf>
    <xf numFmtId="38" fontId="10" fillId="0" borderId="23" xfId="3" applyNumberFormat="1" applyFont="1" applyBorder="1">
      <alignment vertical="center"/>
    </xf>
    <xf numFmtId="41" fontId="17" fillId="0" borderId="25" xfId="7" applyNumberFormat="1" applyFont="1" applyBorder="1" applyAlignment="1">
      <alignment vertical="center"/>
    </xf>
    <xf numFmtId="0" fontId="4" fillId="2" borderId="30" xfId="0" applyFont="1" applyFill="1" applyBorder="1" applyAlignment="1">
      <alignment horizontal="center" vertical="center"/>
    </xf>
    <xf numFmtId="0" fontId="4" fillId="0" borderId="32" xfId="0" applyFont="1" applyBorder="1">
      <alignment vertical="center"/>
    </xf>
    <xf numFmtId="0" fontId="4" fillId="0" borderId="33" xfId="0" applyFont="1" applyBorder="1">
      <alignment vertical="center"/>
    </xf>
    <xf numFmtId="0" fontId="4" fillId="0" borderId="23" xfId="0" applyFont="1" applyBorder="1">
      <alignment vertical="center"/>
    </xf>
    <xf numFmtId="0" fontId="4" fillId="0" borderId="34" xfId="0" applyFont="1" applyBorder="1">
      <alignment vertical="center"/>
    </xf>
    <xf numFmtId="41" fontId="0" fillId="0" borderId="35" xfId="0" applyNumberFormat="1" applyBorder="1">
      <alignment vertical="center"/>
    </xf>
    <xf numFmtId="41" fontId="0" fillId="0" borderId="0" xfId="0" applyNumberFormat="1">
      <alignment vertical="center"/>
    </xf>
    <xf numFmtId="38" fontId="18" fillId="0" borderId="0" xfId="3" applyNumberFormat="1" applyFont="1">
      <alignment vertical="center"/>
    </xf>
    <xf numFmtId="38" fontId="19" fillId="0" borderId="0" xfId="0" applyNumberFormat="1" applyFont="1">
      <alignment vertical="center"/>
    </xf>
    <xf numFmtId="38" fontId="4" fillId="6" borderId="36" xfId="3" applyNumberFormat="1" applyFont="1" applyFill="1" applyBorder="1" applyAlignment="1">
      <alignment horizontal="center" vertical="center"/>
    </xf>
    <xf numFmtId="38" fontId="10" fillId="0" borderId="26" xfId="3" applyNumberFormat="1" applyFont="1" applyBorder="1">
      <alignment vertical="center"/>
    </xf>
    <xf numFmtId="38" fontId="0" fillId="0" borderId="0" xfId="0" applyNumberFormat="1" applyAlignment="1"/>
    <xf numFmtId="38" fontId="19" fillId="0" borderId="0" xfId="0" applyNumberFormat="1" applyFont="1" applyAlignment="1"/>
    <xf numFmtId="41" fontId="0" fillId="3" borderId="47" xfId="1" applyNumberFormat="1" applyFont="1" applyFill="1" applyBorder="1" applyAlignment="1">
      <alignment horizontal="right" vertical="center"/>
    </xf>
    <xf numFmtId="0" fontId="14" fillId="0" borderId="0" xfId="0" applyFont="1">
      <alignment vertical="center"/>
    </xf>
    <xf numFmtId="38" fontId="3" fillId="0" borderId="0" xfId="3" applyNumberFormat="1" applyFont="1">
      <alignment vertical="center"/>
    </xf>
    <xf numFmtId="0" fontId="0" fillId="0" borderId="3" xfId="0" applyBorder="1" applyAlignment="1">
      <alignment vertical="center" wrapText="1"/>
    </xf>
    <xf numFmtId="0" fontId="0" fillId="0" borderId="0" xfId="0" applyAlignment="1">
      <alignment vertical="center" wrapText="1"/>
    </xf>
    <xf numFmtId="0" fontId="3" fillId="0" borderId="0" xfId="0" applyFont="1" applyAlignment="1">
      <alignment wrapText="1"/>
    </xf>
    <xf numFmtId="0" fontId="0" fillId="0" borderId="5" xfId="0" applyBorder="1" applyAlignment="1">
      <alignment vertical="center" wrapText="1"/>
    </xf>
    <xf numFmtId="41" fontId="12" fillId="0" borderId="6" xfId="5" applyNumberFormat="1" applyFont="1" applyBorder="1">
      <alignment vertical="center"/>
    </xf>
    <xf numFmtId="41" fontId="12" fillId="0" borderId="16" xfId="5" applyNumberFormat="1" applyFont="1" applyBorder="1">
      <alignment vertical="center"/>
    </xf>
    <xf numFmtId="41" fontId="12" fillId="0" borderId="5" xfId="5" applyNumberFormat="1" applyFont="1" applyBorder="1">
      <alignment vertical="center"/>
    </xf>
    <xf numFmtId="0" fontId="0" fillId="0" borderId="3" xfId="0" applyBorder="1">
      <alignment vertical="center"/>
    </xf>
    <xf numFmtId="41" fontId="12" fillId="0" borderId="17" xfId="5" applyNumberFormat="1" applyFont="1" applyBorder="1">
      <alignment vertical="center"/>
    </xf>
    <xf numFmtId="41" fontId="12" fillId="0" borderId="3" xfId="7" applyNumberFormat="1" applyFont="1" applyFill="1" applyBorder="1" applyAlignment="1">
      <alignment vertical="center" wrapText="1"/>
    </xf>
    <xf numFmtId="41" fontId="12" fillId="0" borderId="3" xfId="7" applyNumberFormat="1" applyFont="1" applyFill="1" applyBorder="1" applyAlignment="1">
      <alignment vertical="center"/>
    </xf>
    <xf numFmtId="41" fontId="12" fillId="0" borderId="3" xfId="7" applyNumberFormat="1" applyFont="1" applyFill="1" applyBorder="1">
      <alignment vertical="center"/>
    </xf>
    <xf numFmtId="41" fontId="12" fillId="0" borderId="0" xfId="7" applyNumberFormat="1" applyFont="1" applyFill="1" applyBorder="1" applyAlignment="1">
      <alignment vertical="center" wrapText="1"/>
    </xf>
    <xf numFmtId="0" fontId="4" fillId="0" borderId="45" xfId="0" applyFont="1" applyBorder="1">
      <alignment vertical="center"/>
    </xf>
    <xf numFmtId="41" fontId="0" fillId="3" borderId="14" xfId="1" applyNumberFormat="1" applyFont="1" applyFill="1" applyBorder="1" applyAlignment="1">
      <alignment horizontal="right" vertical="center"/>
    </xf>
    <xf numFmtId="176" fontId="12" fillId="0" borderId="0" xfId="5" applyNumberFormat="1" applyFont="1">
      <alignment vertical="center"/>
    </xf>
    <xf numFmtId="41" fontId="12" fillId="0" borderId="0" xfId="7" applyNumberFormat="1" applyFont="1" applyFill="1" applyBorder="1">
      <alignment vertical="center"/>
    </xf>
    <xf numFmtId="41" fontId="3" fillId="0" borderId="0" xfId="5" applyNumberFormat="1" applyFont="1">
      <alignment vertical="center"/>
    </xf>
    <xf numFmtId="41" fontId="4" fillId="0" borderId="0" xfId="5" applyNumberFormat="1" applyFont="1">
      <alignment vertical="center"/>
    </xf>
    <xf numFmtId="38" fontId="0" fillId="0" borderId="3" xfId="0" applyNumberFormat="1" applyBorder="1">
      <alignment vertical="center"/>
    </xf>
    <xf numFmtId="41" fontId="0" fillId="0" borderId="35" xfId="1" applyNumberFormat="1" applyFont="1" applyBorder="1" applyAlignment="1">
      <alignment horizontal="right" vertical="center"/>
    </xf>
    <xf numFmtId="41" fontId="1" fillId="0" borderId="25" xfId="7" applyNumberFormat="1" applyFont="1" applyBorder="1">
      <alignment vertical="center"/>
    </xf>
    <xf numFmtId="41" fontId="0" fillId="0" borderId="24" xfId="1" applyNumberFormat="1" applyFont="1" applyBorder="1">
      <alignment vertical="center"/>
    </xf>
    <xf numFmtId="41" fontId="17" fillId="0" borderId="42" xfId="0" applyNumberFormat="1" applyFont="1" applyBorder="1">
      <alignment vertical="center"/>
    </xf>
    <xf numFmtId="38" fontId="10" fillId="0" borderId="28" xfId="3" applyNumberFormat="1" applyFont="1" applyBorder="1">
      <alignment vertical="center"/>
    </xf>
    <xf numFmtId="41" fontId="20" fillId="0" borderId="28" xfId="0" applyNumberFormat="1" applyFont="1" applyBorder="1">
      <alignment vertical="center"/>
    </xf>
    <xf numFmtId="41" fontId="17" fillId="0" borderId="29" xfId="0" applyNumberFormat="1" applyFont="1" applyBorder="1">
      <alignment vertical="center"/>
    </xf>
    <xf numFmtId="41" fontId="17" fillId="0" borderId="27" xfId="0" applyNumberFormat="1" applyFont="1" applyBorder="1">
      <alignment vertical="center"/>
    </xf>
    <xf numFmtId="38" fontId="10" fillId="0" borderId="45" xfId="3" applyNumberFormat="1" applyFont="1" applyBorder="1">
      <alignment vertical="center"/>
    </xf>
    <xf numFmtId="41" fontId="17" fillId="0" borderId="46" xfId="7" applyNumberFormat="1" applyFont="1" applyBorder="1" applyAlignment="1">
      <alignment vertical="center"/>
    </xf>
    <xf numFmtId="0" fontId="4" fillId="2" borderId="31"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0" borderId="58" xfId="0" applyFont="1" applyBorder="1">
      <alignment vertical="center"/>
    </xf>
    <xf numFmtId="41" fontId="12" fillId="0" borderId="0" xfId="0" applyNumberFormat="1" applyFont="1">
      <alignment vertical="center"/>
    </xf>
    <xf numFmtId="41" fontId="12" fillId="0" borderId="3" xfId="0" applyNumberFormat="1" applyFont="1" applyBorder="1">
      <alignment vertical="center"/>
    </xf>
    <xf numFmtId="38" fontId="12" fillId="0" borderId="0" xfId="5" applyNumberFormat="1" applyFont="1">
      <alignment vertical="center"/>
    </xf>
    <xf numFmtId="38" fontId="12" fillId="0" borderId="3" xfId="5" applyNumberFormat="1" applyFont="1" applyBorder="1">
      <alignment vertical="center"/>
    </xf>
    <xf numFmtId="38" fontId="12" fillId="0" borderId="0" xfId="0" applyNumberFormat="1" applyFont="1">
      <alignment vertical="center"/>
    </xf>
    <xf numFmtId="38" fontId="12" fillId="3" borderId="5" xfId="5" applyNumberFormat="1" applyFont="1" applyFill="1" applyBorder="1">
      <alignment vertical="center"/>
    </xf>
    <xf numFmtId="38" fontId="12" fillId="3" borderId="6" xfId="5" applyNumberFormat="1" applyFont="1" applyFill="1" applyBorder="1">
      <alignment vertical="center"/>
    </xf>
    <xf numFmtId="38" fontId="12" fillId="0" borderId="6" xfId="5" applyNumberFormat="1" applyFont="1" applyBorder="1">
      <alignment vertical="center"/>
    </xf>
    <xf numFmtId="38" fontId="12" fillId="0" borderId="0" xfId="5" applyNumberFormat="1" applyFont="1" applyAlignment="1">
      <alignment vertical="center" wrapText="1"/>
    </xf>
    <xf numFmtId="41" fontId="20" fillId="0" borderId="59" xfId="0" applyNumberFormat="1" applyFont="1" applyBorder="1">
      <alignment vertical="center"/>
    </xf>
    <xf numFmtId="0" fontId="0" fillId="0" borderId="6" xfId="0" applyBorder="1">
      <alignment vertical="center"/>
    </xf>
    <xf numFmtId="3" fontId="0" fillId="0" borderId="3" xfId="0" applyNumberFormat="1" applyBorder="1">
      <alignment vertical="center"/>
    </xf>
    <xf numFmtId="3" fontId="0" fillId="0" borderId="0" xfId="0" applyNumberFormat="1">
      <alignment vertical="center"/>
    </xf>
    <xf numFmtId="0" fontId="0" fillId="0" borderId="17" xfId="0" applyBorder="1" applyAlignment="1">
      <alignment vertical="center" wrapText="1"/>
    </xf>
    <xf numFmtId="41" fontId="12" fillId="0" borderId="7" xfId="5" applyNumberFormat="1" applyFont="1" applyBorder="1" applyAlignment="1">
      <alignment horizontal="left" vertical="center"/>
    </xf>
    <xf numFmtId="38" fontId="10" fillId="0" borderId="62" xfId="3" applyNumberFormat="1" applyFont="1" applyBorder="1">
      <alignment vertical="center"/>
    </xf>
    <xf numFmtId="41" fontId="0" fillId="0" borderId="53" xfId="1" applyNumberFormat="1" applyFont="1" applyBorder="1">
      <alignment vertical="center"/>
    </xf>
    <xf numFmtId="41" fontId="4" fillId="0" borderId="0" xfId="0" applyNumberFormat="1" applyFont="1">
      <alignment vertical="center"/>
    </xf>
    <xf numFmtId="0" fontId="0" fillId="0" borderId="0" xfId="0" applyAlignment="1">
      <alignment horizontal="left" vertical="center"/>
    </xf>
    <xf numFmtId="41" fontId="4" fillId="0" borderId="0" xfId="0" applyNumberFormat="1" applyFont="1" applyAlignment="1">
      <alignment vertical="center" shrinkToFit="1"/>
    </xf>
    <xf numFmtId="0" fontId="0" fillId="0" borderId="0" xfId="0" applyAlignment="1">
      <alignment vertical="center" shrinkToFit="1"/>
    </xf>
    <xf numFmtId="38" fontId="0" fillId="0" borderId="0" xfId="9" applyNumberFormat="1" applyFont="1" applyBorder="1">
      <alignment vertical="center"/>
    </xf>
    <xf numFmtId="38" fontId="0" fillId="0" borderId="0" xfId="9" applyNumberFormat="1" applyFont="1" applyFill="1" applyBorder="1">
      <alignment vertical="center"/>
    </xf>
    <xf numFmtId="38" fontId="3" fillId="0" borderId="0" xfId="9" applyNumberFormat="1" applyFont="1" applyBorder="1">
      <alignment vertical="center"/>
    </xf>
    <xf numFmtId="41" fontId="24" fillId="0" borderId="0" xfId="5" applyNumberFormat="1" applyFont="1">
      <alignment vertical="center"/>
    </xf>
    <xf numFmtId="0" fontId="23" fillId="0" borderId="6" xfId="0" applyFont="1" applyBorder="1">
      <alignment vertical="center"/>
    </xf>
    <xf numFmtId="0" fontId="23" fillId="0" borderId="0" xfId="0" applyFont="1">
      <alignment vertical="center"/>
    </xf>
    <xf numFmtId="0" fontId="26" fillId="0" borderId="0" xfId="0" applyFont="1">
      <alignment vertical="center"/>
    </xf>
    <xf numFmtId="41" fontId="20" fillId="0" borderId="26" xfId="0" applyNumberFormat="1" applyFont="1" applyBorder="1">
      <alignment vertical="center"/>
    </xf>
    <xf numFmtId="41" fontId="12" fillId="0" borderId="66" xfId="5" applyNumberFormat="1" applyFont="1" applyBorder="1" applyAlignment="1">
      <alignment horizontal="center" vertical="center"/>
    </xf>
    <xf numFmtId="41" fontId="0" fillId="0" borderId="13" xfId="1" applyNumberFormat="1" applyFont="1" applyBorder="1">
      <alignment vertical="center"/>
    </xf>
    <xf numFmtId="41" fontId="1" fillId="0" borderId="46" xfId="7" applyNumberFormat="1" applyFont="1" applyBorder="1">
      <alignment vertical="center"/>
    </xf>
    <xf numFmtId="3" fontId="0" fillId="0" borderId="16" xfId="0" applyNumberFormat="1" applyBorder="1">
      <alignment vertical="center"/>
    </xf>
    <xf numFmtId="3" fontId="0" fillId="0" borderId="6" xfId="0" applyNumberFormat="1" applyBorder="1">
      <alignment vertical="center"/>
    </xf>
    <xf numFmtId="0" fontId="0" fillId="0" borderId="16" xfId="0" applyBorder="1">
      <alignment vertical="center"/>
    </xf>
    <xf numFmtId="177" fontId="0" fillId="0" borderId="0" xfId="0" applyNumberFormat="1">
      <alignment vertical="center"/>
    </xf>
    <xf numFmtId="42" fontId="0" fillId="0" borderId="0" xfId="0" applyNumberFormat="1">
      <alignment vertical="center"/>
    </xf>
    <xf numFmtId="0" fontId="0" fillId="0" borderId="16" xfId="0" applyBorder="1" applyAlignment="1">
      <alignment vertical="center" wrapText="1"/>
    </xf>
    <xf numFmtId="0" fontId="0" fillId="0" borderId="69" xfId="0" applyBorder="1">
      <alignment vertical="center"/>
    </xf>
    <xf numFmtId="41" fontId="3" fillId="0" borderId="3" xfId="0" applyNumberFormat="1" applyFont="1" applyBorder="1">
      <alignment vertical="center"/>
    </xf>
    <xf numFmtId="41" fontId="1" fillId="0" borderId="42" xfId="7" applyNumberFormat="1" applyFont="1" applyBorder="1" applyAlignment="1">
      <alignment horizontal="right" vertical="center"/>
    </xf>
    <xf numFmtId="41" fontId="20" fillId="0" borderId="77" xfId="0" applyNumberFormat="1" applyFont="1" applyBorder="1">
      <alignment vertical="center"/>
    </xf>
    <xf numFmtId="38" fontId="10" fillId="0" borderId="77" xfId="3" applyNumberFormat="1" applyFont="1" applyBorder="1">
      <alignment vertical="center"/>
    </xf>
    <xf numFmtId="41" fontId="20" fillId="0" borderId="24" xfId="0" applyNumberFormat="1" applyFont="1" applyBorder="1">
      <alignment vertical="center"/>
    </xf>
    <xf numFmtId="41" fontId="20" fillId="0" borderId="57" xfId="0" applyNumberFormat="1" applyFont="1" applyBorder="1">
      <alignment vertical="center"/>
    </xf>
    <xf numFmtId="38" fontId="15" fillId="6" borderId="40" xfId="0" applyNumberFormat="1" applyFont="1" applyFill="1" applyBorder="1" applyAlignment="1">
      <alignment horizontal="center" vertical="center" wrapText="1"/>
    </xf>
    <xf numFmtId="38" fontId="0" fillId="0" borderId="0" xfId="0" applyNumberFormat="1">
      <alignment vertical="center"/>
    </xf>
    <xf numFmtId="178" fontId="0" fillId="0" borderId="0" xfId="0" applyNumberFormat="1">
      <alignment vertical="center"/>
    </xf>
    <xf numFmtId="41" fontId="31" fillId="0" borderId="42" xfId="0" applyNumberFormat="1" applyFont="1" applyBorder="1">
      <alignment vertical="center"/>
    </xf>
    <xf numFmtId="41" fontId="31" fillId="0" borderId="25" xfId="7" applyNumberFormat="1" applyFont="1" applyBorder="1" applyAlignment="1">
      <alignment vertical="center"/>
    </xf>
    <xf numFmtId="41" fontId="10" fillId="0" borderId="79" xfId="0" applyNumberFormat="1" applyFont="1" applyBorder="1">
      <alignment vertical="center"/>
    </xf>
    <xf numFmtId="0" fontId="28" fillId="0" borderId="0" xfId="0" applyFont="1">
      <alignment vertical="center"/>
    </xf>
    <xf numFmtId="0" fontId="21" fillId="0" borderId="0" xfId="0" applyFont="1">
      <alignment vertical="center"/>
    </xf>
    <xf numFmtId="0" fontId="28" fillId="14" borderId="80" xfId="0" applyFont="1" applyFill="1" applyBorder="1" applyAlignment="1">
      <alignment horizontal="center" vertical="center"/>
    </xf>
    <xf numFmtId="0" fontId="28" fillId="14" borderId="81" xfId="0" applyFont="1" applyFill="1" applyBorder="1" applyAlignment="1">
      <alignment horizontal="center" vertical="center"/>
    </xf>
    <xf numFmtId="0" fontId="21" fillId="0" borderId="49" xfId="0" applyFont="1" applyBorder="1">
      <alignment vertical="center"/>
    </xf>
    <xf numFmtId="0" fontId="21" fillId="15" borderId="49" xfId="0" applyFont="1" applyFill="1" applyBorder="1">
      <alignment vertical="center"/>
    </xf>
    <xf numFmtId="0" fontId="21" fillId="0" borderId="48" xfId="0" applyFont="1" applyBorder="1" applyAlignment="1">
      <alignment vertical="center" wrapText="1"/>
    </xf>
    <xf numFmtId="0" fontId="21" fillId="0" borderId="4" xfId="0" applyFont="1" applyBorder="1">
      <alignment vertical="center"/>
    </xf>
    <xf numFmtId="0" fontId="21" fillId="15" borderId="5" xfId="0" applyFont="1" applyFill="1" applyBorder="1">
      <alignment vertical="center"/>
    </xf>
    <xf numFmtId="0" fontId="21" fillId="0" borderId="5" xfId="0" applyFont="1" applyBorder="1">
      <alignment vertical="center"/>
    </xf>
    <xf numFmtId="0" fontId="21" fillId="0" borderId="61" xfId="0" applyFont="1" applyBorder="1">
      <alignment vertical="center"/>
    </xf>
    <xf numFmtId="0" fontId="21" fillId="0" borderId="66" xfId="0" applyFont="1" applyBorder="1" applyAlignment="1">
      <alignment vertical="center" wrapText="1"/>
    </xf>
    <xf numFmtId="0" fontId="21" fillId="0" borderId="82" xfId="0" applyFont="1" applyBorder="1">
      <alignment vertical="center"/>
    </xf>
    <xf numFmtId="0" fontId="21" fillId="15" borderId="82" xfId="0" applyFont="1" applyFill="1" applyBorder="1">
      <alignment vertical="center"/>
    </xf>
    <xf numFmtId="0" fontId="21" fillId="0" borderId="83" xfId="0" applyFont="1" applyBorder="1" applyAlignment="1">
      <alignment vertical="center" wrapText="1"/>
    </xf>
    <xf numFmtId="0" fontId="28" fillId="0" borderId="6" xfId="0" applyFont="1" applyBorder="1">
      <alignment vertical="center"/>
    </xf>
    <xf numFmtId="0" fontId="21" fillId="0" borderId="6" xfId="0" applyFont="1" applyBorder="1">
      <alignment vertical="center"/>
    </xf>
    <xf numFmtId="0" fontId="21" fillId="0" borderId="76" xfId="0" applyFont="1" applyBorder="1" applyAlignment="1">
      <alignment horizontal="right" vertical="center"/>
    </xf>
    <xf numFmtId="0" fontId="21" fillId="0" borderId="76" xfId="0" applyFont="1" applyBorder="1">
      <alignment vertical="center"/>
    </xf>
    <xf numFmtId="0" fontId="21" fillId="0" borderId="76" xfId="0" applyFont="1" applyBorder="1" applyAlignment="1">
      <alignment vertical="center" wrapText="1"/>
    </xf>
    <xf numFmtId="0" fontId="21" fillId="0" borderId="84" xfId="0" applyFont="1" applyBorder="1">
      <alignment vertical="center"/>
    </xf>
    <xf numFmtId="0" fontId="21" fillId="0" borderId="85" xfId="0" applyFont="1" applyBorder="1" applyAlignment="1">
      <alignment horizontal="right" vertical="center"/>
    </xf>
    <xf numFmtId="0" fontId="21" fillId="0" borderId="85" xfId="0" applyFont="1" applyBorder="1">
      <alignment vertical="center"/>
    </xf>
    <xf numFmtId="3" fontId="21" fillId="0" borderId="85" xfId="0" applyNumberFormat="1" applyFont="1" applyBorder="1">
      <alignment vertical="center"/>
    </xf>
    <xf numFmtId="0" fontId="21" fillId="0" borderId="85" xfId="0" applyFont="1" applyBorder="1" applyAlignment="1">
      <alignment vertical="center" wrapText="1"/>
    </xf>
    <xf numFmtId="0" fontId="21" fillId="0" borderId="83" xfId="0" applyFont="1" applyBorder="1">
      <alignment vertical="center"/>
    </xf>
    <xf numFmtId="0" fontId="21" fillId="0" borderId="86" xfId="0" applyFont="1" applyBorder="1" applyAlignment="1">
      <alignment horizontal="right" vertical="center"/>
    </xf>
    <xf numFmtId="0" fontId="21" fillId="15" borderId="86" xfId="0" applyFont="1" applyFill="1" applyBorder="1" applyAlignment="1">
      <alignment vertical="center" wrapText="1"/>
    </xf>
    <xf numFmtId="0" fontId="21" fillId="0" borderId="86" xfId="0" applyFont="1" applyBorder="1">
      <alignment vertical="center"/>
    </xf>
    <xf numFmtId="0" fontId="21" fillId="15" borderId="86" xfId="0" applyFont="1" applyFill="1" applyBorder="1">
      <alignment vertical="center"/>
    </xf>
    <xf numFmtId="0" fontId="21" fillId="15" borderId="86" xfId="0" applyFont="1" applyFill="1" applyBorder="1" applyAlignment="1">
      <alignment horizontal="left" vertical="center" wrapText="1"/>
    </xf>
    <xf numFmtId="0" fontId="28" fillId="14" borderId="50" xfId="0" applyFont="1" applyFill="1" applyBorder="1" applyAlignment="1">
      <alignment horizontal="center" vertical="center"/>
    </xf>
    <xf numFmtId="0" fontId="28" fillId="14" borderId="51" xfId="0" applyFont="1" applyFill="1" applyBorder="1" applyAlignment="1">
      <alignment horizontal="center" vertical="center"/>
    </xf>
    <xf numFmtId="0" fontId="21" fillId="0" borderId="88" xfId="0" applyFont="1" applyBorder="1">
      <alignment vertical="center"/>
    </xf>
    <xf numFmtId="0" fontId="21" fillId="15" borderId="4" xfId="0" applyFont="1" applyFill="1" applyBorder="1">
      <alignment vertical="center"/>
    </xf>
    <xf numFmtId="0" fontId="21" fillId="0" borderId="89" xfId="0" applyFont="1" applyBorder="1">
      <alignment vertical="center"/>
    </xf>
    <xf numFmtId="0" fontId="28" fillId="0" borderId="80" xfId="0" applyFont="1" applyBorder="1">
      <alignment vertical="center"/>
    </xf>
    <xf numFmtId="0" fontId="28" fillId="0" borderId="90" xfId="0" applyFont="1" applyBorder="1">
      <alignment vertical="center"/>
    </xf>
    <xf numFmtId="0" fontId="28" fillId="16" borderId="36" xfId="0" applyFont="1" applyFill="1" applyBorder="1" applyAlignment="1">
      <alignment horizontal="center" vertical="center"/>
    </xf>
    <xf numFmtId="0" fontId="28" fillId="16" borderId="36" xfId="0" applyFont="1" applyFill="1" applyBorder="1" applyAlignment="1">
      <alignment horizontal="center" vertical="center" wrapText="1"/>
    </xf>
    <xf numFmtId="0" fontId="21" fillId="0" borderId="49" xfId="0" applyFont="1" applyBorder="1" applyAlignment="1">
      <alignment horizontal="right" vertical="center"/>
    </xf>
    <xf numFmtId="0" fontId="21" fillId="0" borderId="49" xfId="0" applyFont="1" applyBorder="1" applyAlignment="1">
      <alignment vertical="center" wrapText="1"/>
    </xf>
    <xf numFmtId="0" fontId="21" fillId="0" borderId="3" xfId="0" applyFont="1" applyBorder="1" applyAlignment="1">
      <alignment horizontal="right" vertical="center"/>
    </xf>
    <xf numFmtId="0" fontId="21" fillId="0" borderId="3" xfId="0" applyFont="1" applyBorder="1">
      <alignment vertical="center"/>
    </xf>
    <xf numFmtId="0" fontId="21" fillId="0" borderId="3" xfId="0" applyFont="1" applyBorder="1" applyAlignment="1">
      <alignment vertical="center" wrapText="1"/>
    </xf>
    <xf numFmtId="0" fontId="21" fillId="0" borderId="92" xfId="0" applyFont="1" applyBorder="1">
      <alignment vertical="center"/>
    </xf>
    <xf numFmtId="0" fontId="21" fillId="0" borderId="5" xfId="0" applyFont="1" applyBorder="1" applyAlignment="1">
      <alignment horizontal="right" vertical="center"/>
    </xf>
    <xf numFmtId="0" fontId="21" fillId="0" borderId="5" xfId="0" applyFont="1" applyBorder="1" applyAlignment="1">
      <alignment vertical="center" wrapText="1"/>
    </xf>
    <xf numFmtId="0" fontId="21" fillId="0" borderId="75" xfId="0" applyFont="1" applyBorder="1">
      <alignment vertical="center"/>
    </xf>
    <xf numFmtId="0" fontId="21" fillId="0" borderId="93" xfId="0" applyFont="1" applyBorder="1" applyAlignment="1">
      <alignment horizontal="right" vertical="center"/>
    </xf>
    <xf numFmtId="0" fontId="21" fillId="0" borderId="92" xfId="0" applyFont="1" applyBorder="1" applyAlignment="1">
      <alignment vertical="center" wrapText="1"/>
    </xf>
    <xf numFmtId="0" fontId="21" fillId="0" borderId="94" xfId="0" applyFont="1" applyBorder="1" applyAlignment="1">
      <alignment horizontal="right" vertical="center"/>
    </xf>
    <xf numFmtId="0" fontId="21" fillId="0" borderId="94" xfId="0" applyFont="1" applyBorder="1">
      <alignment vertical="center"/>
    </xf>
    <xf numFmtId="0" fontId="21" fillId="0" borderId="82" xfId="0" applyFont="1" applyBorder="1" applyAlignment="1">
      <alignment vertical="center" wrapText="1"/>
    </xf>
    <xf numFmtId="0" fontId="21" fillId="0" borderId="6" xfId="0" applyFont="1" applyBorder="1" applyAlignment="1">
      <alignment horizontal="right" vertical="center"/>
    </xf>
    <xf numFmtId="0" fontId="21" fillId="0" borderId="6" xfId="0" applyFont="1" applyBorder="1" applyAlignment="1">
      <alignment vertical="center" wrapText="1"/>
    </xf>
    <xf numFmtId="0" fontId="21" fillId="0" borderId="4" xfId="0" applyFont="1" applyBorder="1" applyAlignment="1">
      <alignment horizontal="right" vertical="center"/>
    </xf>
    <xf numFmtId="0" fontId="21" fillId="0" borderId="4" xfId="0" applyFont="1" applyBorder="1" applyAlignment="1">
      <alignment vertical="center" wrapText="1"/>
    </xf>
    <xf numFmtId="0" fontId="21" fillId="0" borderId="82" xfId="0" applyFont="1" applyBorder="1" applyAlignment="1">
      <alignment horizontal="right" vertical="center"/>
    </xf>
    <xf numFmtId="0" fontId="21" fillId="0" borderId="82" xfId="0" applyFont="1" applyBorder="1" applyAlignment="1">
      <alignment vertical="top" wrapText="1"/>
    </xf>
    <xf numFmtId="0" fontId="28" fillId="14" borderId="90" xfId="0" applyFont="1" applyFill="1" applyBorder="1" applyAlignment="1">
      <alignment horizontal="center" vertical="center"/>
    </xf>
    <xf numFmtId="0" fontId="28" fillId="14" borderId="95" xfId="0" applyFont="1" applyFill="1" applyBorder="1" applyAlignment="1">
      <alignment horizontal="center" vertical="center"/>
    </xf>
    <xf numFmtId="0" fontId="28" fillId="14" borderId="91" xfId="0" applyFont="1" applyFill="1" applyBorder="1" applyAlignment="1">
      <alignment horizontal="center" vertical="center"/>
    </xf>
    <xf numFmtId="0" fontId="21" fillId="0" borderId="56" xfId="0" applyFont="1" applyBorder="1" applyAlignment="1">
      <alignment horizontal="left" vertical="center"/>
    </xf>
    <xf numFmtId="0" fontId="21" fillId="0" borderId="55" xfId="0" applyFont="1" applyBorder="1" applyAlignment="1">
      <alignment horizontal="right" vertical="center"/>
    </xf>
    <xf numFmtId="0" fontId="21" fillId="0" borderId="4" xfId="0" applyFont="1" applyBorder="1" applyAlignment="1">
      <alignment horizontal="left" vertical="center"/>
    </xf>
    <xf numFmtId="0" fontId="21" fillId="15" borderId="71" xfId="0" applyFont="1" applyFill="1" applyBorder="1">
      <alignment vertical="center"/>
    </xf>
    <xf numFmtId="0" fontId="21" fillId="15" borderId="75" xfId="0" applyFont="1" applyFill="1" applyBorder="1">
      <alignment vertical="center"/>
    </xf>
    <xf numFmtId="0" fontId="21" fillId="15" borderId="69" xfId="0" applyFont="1" applyFill="1" applyBorder="1" applyAlignment="1">
      <alignment horizontal="left" vertical="center"/>
    </xf>
    <xf numFmtId="0" fontId="21" fillId="0" borderId="66" xfId="0" applyFont="1" applyBorder="1" applyAlignment="1">
      <alignment horizontal="right" vertical="center"/>
    </xf>
    <xf numFmtId="0" fontId="21" fillId="15" borderId="97" xfId="0" applyFont="1" applyFill="1" applyBorder="1">
      <alignment vertical="center"/>
    </xf>
    <xf numFmtId="0" fontId="21" fillId="15" borderId="72" xfId="0" applyFont="1" applyFill="1" applyBorder="1" applyAlignment="1">
      <alignment horizontal="left" vertical="center" wrapText="1"/>
    </xf>
    <xf numFmtId="0" fontId="21" fillId="15" borderId="98" xfId="0" applyFont="1" applyFill="1" applyBorder="1">
      <alignment vertical="center"/>
    </xf>
    <xf numFmtId="0" fontId="21" fillId="0" borderId="66" xfId="0" applyFont="1" applyBorder="1">
      <alignment vertical="center"/>
    </xf>
    <xf numFmtId="0" fontId="21" fillId="15" borderId="70" xfId="0" applyFont="1" applyFill="1" applyBorder="1" applyAlignment="1">
      <alignment horizontal="left" vertical="center"/>
    </xf>
    <xf numFmtId="0" fontId="21" fillId="15" borderId="76" xfId="0" applyFont="1" applyFill="1" applyBorder="1">
      <alignment vertical="center"/>
    </xf>
    <xf numFmtId="0" fontId="21" fillId="15" borderId="96" xfId="0" applyFont="1" applyFill="1" applyBorder="1" applyAlignment="1">
      <alignment horizontal="left" vertical="center"/>
    </xf>
    <xf numFmtId="0" fontId="21" fillId="15" borderId="66" xfId="0" applyFont="1" applyFill="1" applyBorder="1">
      <alignment vertical="center"/>
    </xf>
    <xf numFmtId="0" fontId="21" fillId="15" borderId="7" xfId="0" applyFont="1" applyFill="1" applyBorder="1" applyAlignment="1">
      <alignment horizontal="left" vertical="center"/>
    </xf>
    <xf numFmtId="0" fontId="21" fillId="15" borderId="6" xfId="0" applyFont="1" applyFill="1" applyBorder="1">
      <alignment vertical="center"/>
    </xf>
    <xf numFmtId="0" fontId="21" fillId="15" borderId="6" xfId="0" applyFont="1" applyFill="1" applyBorder="1" applyAlignment="1">
      <alignment horizontal="left" vertical="center" wrapText="1"/>
    </xf>
    <xf numFmtId="0" fontId="21" fillId="15" borderId="2" xfId="0" applyFont="1" applyFill="1" applyBorder="1" applyAlignment="1">
      <alignment horizontal="left" vertical="center"/>
    </xf>
    <xf numFmtId="0" fontId="21" fillId="0" borderId="2" xfId="0" applyFont="1" applyBorder="1">
      <alignment vertical="center"/>
    </xf>
    <xf numFmtId="0" fontId="21" fillId="0" borderId="66" xfId="0" applyFont="1" applyBorder="1" applyAlignment="1">
      <alignment horizontal="left" vertical="center"/>
    </xf>
    <xf numFmtId="0" fontId="21" fillId="15" borderId="100" xfId="0" applyFont="1" applyFill="1" applyBorder="1" applyAlignment="1">
      <alignment horizontal="left" vertical="center"/>
    </xf>
    <xf numFmtId="0" fontId="21" fillId="0" borderId="75" xfId="0" applyFont="1" applyBorder="1" applyAlignment="1">
      <alignment horizontal="left" vertical="center"/>
    </xf>
    <xf numFmtId="0" fontId="21" fillId="0" borderId="69" xfId="0" applyFont="1" applyBorder="1">
      <alignment vertical="center"/>
    </xf>
    <xf numFmtId="0" fontId="21" fillId="0" borderId="67" xfId="0" applyFont="1" applyBorder="1">
      <alignment vertical="center"/>
    </xf>
    <xf numFmtId="0" fontId="21" fillId="0" borderId="4" xfId="0" applyFont="1" applyBorder="1" applyAlignment="1">
      <alignment horizontal="left" vertical="center" wrapText="1"/>
    </xf>
    <xf numFmtId="0" fontId="21" fillId="15" borderId="93" xfId="0" applyFont="1" applyFill="1" applyBorder="1" applyAlignment="1">
      <alignment horizontal="left" vertical="center"/>
    </xf>
    <xf numFmtId="0" fontId="21" fillId="0" borderId="92" xfId="0" applyFont="1" applyBorder="1" applyAlignment="1">
      <alignment horizontal="left" vertical="center" wrapText="1"/>
    </xf>
    <xf numFmtId="0" fontId="21" fillId="0" borderId="72" xfId="0" applyFont="1" applyBorder="1" applyAlignment="1">
      <alignment horizontal="left" vertical="center"/>
    </xf>
    <xf numFmtId="0" fontId="21" fillId="0" borderId="96" xfId="0" applyFont="1" applyBorder="1">
      <alignment vertical="center"/>
    </xf>
    <xf numFmtId="0" fontId="21" fillId="0" borderId="72" xfId="0" applyFont="1" applyBorder="1" applyAlignment="1">
      <alignment horizontal="left" vertical="center" wrapText="1"/>
    </xf>
    <xf numFmtId="0" fontId="21" fillId="15" borderId="101" xfId="0" applyFont="1" applyFill="1" applyBorder="1">
      <alignment vertical="center"/>
    </xf>
    <xf numFmtId="0" fontId="21" fillId="0" borderId="75" xfId="0" applyFont="1" applyBorder="1" applyAlignment="1">
      <alignment horizontal="right" vertical="center"/>
    </xf>
    <xf numFmtId="0" fontId="21" fillId="0" borderId="56" xfId="0" applyFont="1" applyBorder="1" applyAlignment="1">
      <alignment horizontal="right" vertical="center"/>
    </xf>
    <xf numFmtId="0" fontId="21" fillId="0" borderId="102" xfId="0" applyFont="1" applyBorder="1" applyAlignment="1">
      <alignment horizontal="left" vertical="center" wrapText="1"/>
    </xf>
    <xf numFmtId="0" fontId="21" fillId="15" borderId="89" xfId="0" applyFont="1" applyFill="1" applyBorder="1">
      <alignment vertical="center"/>
    </xf>
    <xf numFmtId="0" fontId="21" fillId="15" borderId="85" xfId="0" applyFont="1" applyFill="1" applyBorder="1">
      <alignment vertical="center"/>
    </xf>
    <xf numFmtId="0" fontId="28" fillId="14" borderId="106" xfId="0" applyFont="1" applyFill="1" applyBorder="1" applyAlignment="1">
      <alignment horizontal="center" vertical="center"/>
    </xf>
    <xf numFmtId="0" fontId="28" fillId="14" borderId="107" xfId="0" applyFont="1" applyFill="1" applyBorder="1" applyAlignment="1">
      <alignment horizontal="center" vertical="center"/>
    </xf>
    <xf numFmtId="0" fontId="28" fillId="14" borderId="108" xfId="0" applyFont="1" applyFill="1" applyBorder="1" applyAlignment="1">
      <alignment horizontal="center" vertical="center"/>
    </xf>
    <xf numFmtId="0" fontId="28" fillId="14" borderId="109" xfId="0" applyFont="1" applyFill="1" applyBorder="1" applyAlignment="1">
      <alignment horizontal="center" vertical="center"/>
    </xf>
    <xf numFmtId="0" fontId="28" fillId="14" borderId="110" xfId="0" applyFont="1" applyFill="1" applyBorder="1" applyAlignment="1">
      <alignment horizontal="center" vertical="center"/>
    </xf>
    <xf numFmtId="0" fontId="21" fillId="0" borderId="90" xfId="0" applyFont="1" applyBorder="1">
      <alignment vertical="center"/>
    </xf>
    <xf numFmtId="0" fontId="21" fillId="0" borderId="0" xfId="0" applyFont="1" applyAlignment="1">
      <alignment horizontal="center" vertical="center"/>
    </xf>
    <xf numFmtId="0" fontId="15" fillId="15" borderId="111" xfId="0" applyFont="1" applyFill="1" applyBorder="1">
      <alignment vertical="center"/>
    </xf>
    <xf numFmtId="0" fontId="28" fillId="14" borderId="56" xfId="0" applyFont="1" applyFill="1" applyBorder="1" applyAlignment="1">
      <alignment horizontal="center" vertical="center"/>
    </xf>
    <xf numFmtId="0" fontId="28" fillId="14" borderId="65" xfId="0" applyFont="1" applyFill="1" applyBorder="1" applyAlignment="1">
      <alignment horizontal="center" vertical="center"/>
    </xf>
    <xf numFmtId="0" fontId="21" fillId="0" borderId="48" xfId="0" applyFont="1" applyBorder="1">
      <alignment vertical="center"/>
    </xf>
    <xf numFmtId="0" fontId="21" fillId="0" borderId="54" xfId="0" applyFont="1" applyBorder="1">
      <alignment vertical="center"/>
    </xf>
    <xf numFmtId="0" fontId="21" fillId="0" borderId="55" xfId="0" applyFont="1" applyBorder="1">
      <alignment vertical="center"/>
    </xf>
    <xf numFmtId="0" fontId="21" fillId="15" borderId="3" xfId="0" applyFont="1" applyFill="1" applyBorder="1">
      <alignment vertical="center"/>
    </xf>
    <xf numFmtId="0" fontId="21" fillId="15" borderId="6" xfId="0" applyFont="1" applyFill="1" applyBorder="1" applyAlignment="1">
      <alignment vertical="center" wrapText="1"/>
    </xf>
    <xf numFmtId="0" fontId="21" fillId="15" borderId="3" xfId="0" applyFont="1" applyFill="1" applyBorder="1" applyAlignment="1">
      <alignment vertical="center" wrapText="1"/>
    </xf>
    <xf numFmtId="0" fontId="21" fillId="15" borderId="60" xfId="0" applyFont="1" applyFill="1" applyBorder="1">
      <alignment vertical="center"/>
    </xf>
    <xf numFmtId="0" fontId="21" fillId="15" borderId="19" xfId="0" applyFont="1" applyFill="1" applyBorder="1">
      <alignment vertical="center"/>
    </xf>
    <xf numFmtId="0" fontId="21" fillId="15" borderId="84" xfId="0" applyFont="1" applyFill="1" applyBorder="1">
      <alignment vertical="center"/>
    </xf>
    <xf numFmtId="0" fontId="28" fillId="14" borderId="39" xfId="0" applyFont="1" applyFill="1" applyBorder="1" applyAlignment="1">
      <alignment horizontal="center" vertical="center"/>
    </xf>
    <xf numFmtId="0" fontId="21" fillId="15" borderId="48" xfId="0" applyFont="1" applyFill="1" applyBorder="1">
      <alignment vertical="center"/>
    </xf>
    <xf numFmtId="0" fontId="21" fillId="0" borderId="48" xfId="0" applyFont="1" applyBorder="1" applyAlignment="1">
      <alignment horizontal="right" vertical="center"/>
    </xf>
    <xf numFmtId="0" fontId="21" fillId="15" borderId="49" xfId="0" applyFont="1" applyFill="1" applyBorder="1" applyAlignment="1">
      <alignment horizontal="right" vertical="center"/>
    </xf>
    <xf numFmtId="0" fontId="21" fillId="15" borderId="70" xfId="0" applyFont="1" applyFill="1" applyBorder="1" applyAlignment="1">
      <alignment vertical="center" wrapText="1"/>
    </xf>
    <xf numFmtId="0" fontId="21" fillId="15" borderId="54" xfId="0" applyFont="1" applyFill="1" applyBorder="1">
      <alignment vertical="center"/>
    </xf>
    <xf numFmtId="0" fontId="21" fillId="15" borderId="2" xfId="0" applyFont="1" applyFill="1" applyBorder="1">
      <alignment vertical="center"/>
    </xf>
    <xf numFmtId="0" fontId="21" fillId="15" borderId="3" xfId="0" applyFont="1" applyFill="1" applyBorder="1" applyAlignment="1">
      <alignment horizontal="right" vertical="center"/>
    </xf>
    <xf numFmtId="3" fontId="21" fillId="15" borderId="3" xfId="0" applyNumberFormat="1" applyFont="1" applyFill="1" applyBorder="1" applyAlignment="1">
      <alignment horizontal="right" vertical="center"/>
    </xf>
    <xf numFmtId="0" fontId="21" fillId="15" borderId="69" xfId="0" applyFont="1" applyFill="1" applyBorder="1" applyAlignment="1">
      <alignment vertical="center" wrapText="1"/>
    </xf>
    <xf numFmtId="0" fontId="21" fillId="15" borderId="61" xfId="0" applyFont="1" applyFill="1" applyBorder="1">
      <alignment vertical="center"/>
    </xf>
    <xf numFmtId="0" fontId="21" fillId="15" borderId="100" xfId="0" applyFont="1" applyFill="1" applyBorder="1">
      <alignment vertical="center"/>
    </xf>
    <xf numFmtId="0" fontId="21" fillId="15" borderId="5" xfId="0" applyFont="1" applyFill="1" applyBorder="1" applyAlignment="1">
      <alignment horizontal="right" vertical="center"/>
    </xf>
    <xf numFmtId="3" fontId="21" fillId="15" borderId="66" xfId="0" applyNumberFormat="1" applyFont="1" applyFill="1" applyBorder="1" applyAlignment="1">
      <alignment horizontal="right" vertical="center"/>
    </xf>
    <xf numFmtId="0" fontId="21" fillId="15" borderId="66" xfId="0" applyFont="1" applyFill="1" applyBorder="1" applyAlignment="1">
      <alignment vertical="center" wrapText="1"/>
    </xf>
    <xf numFmtId="0" fontId="21" fillId="15" borderId="113" xfId="0" applyFont="1" applyFill="1" applyBorder="1" applyAlignment="1">
      <alignment vertical="center" wrapText="1"/>
    </xf>
    <xf numFmtId="0" fontId="21" fillId="15" borderId="85" xfId="0" applyFont="1" applyFill="1" applyBorder="1" applyAlignment="1">
      <alignment horizontal="right" vertical="center"/>
    </xf>
    <xf numFmtId="0" fontId="21" fillId="15" borderId="105" xfId="0" applyFont="1" applyFill="1" applyBorder="1" applyAlignment="1">
      <alignment vertical="center" wrapText="1"/>
    </xf>
    <xf numFmtId="0" fontId="28" fillId="0" borderId="76" xfId="0" applyFont="1" applyBorder="1">
      <alignment vertical="center"/>
    </xf>
    <xf numFmtId="0" fontId="21" fillId="0" borderId="83" xfId="0" applyFont="1" applyBorder="1" applyAlignment="1">
      <alignment horizontal="right" vertical="center"/>
    </xf>
    <xf numFmtId="0" fontId="21" fillId="15" borderId="113" xfId="0" applyFont="1" applyFill="1" applyBorder="1">
      <alignment vertical="center"/>
    </xf>
    <xf numFmtId="0" fontId="21" fillId="15" borderId="75" xfId="0" applyFont="1" applyFill="1" applyBorder="1" applyAlignment="1">
      <alignment horizontal="right" vertical="center"/>
    </xf>
    <xf numFmtId="0" fontId="21" fillId="15" borderId="75" xfId="0" applyFont="1" applyFill="1" applyBorder="1" applyAlignment="1">
      <alignment vertical="center" wrapText="1"/>
    </xf>
    <xf numFmtId="0" fontId="21" fillId="15" borderId="114" xfId="0" applyFont="1" applyFill="1" applyBorder="1">
      <alignment vertical="center"/>
    </xf>
    <xf numFmtId="0" fontId="21" fillId="0" borderId="115" xfId="0" applyFont="1" applyBorder="1">
      <alignment vertical="center"/>
    </xf>
    <xf numFmtId="0" fontId="21" fillId="15" borderId="83" xfId="0" applyFont="1" applyFill="1" applyBorder="1">
      <alignment vertical="center"/>
    </xf>
    <xf numFmtId="0" fontId="21" fillId="15" borderId="85" xfId="0" applyFont="1" applyFill="1" applyBorder="1" applyAlignment="1">
      <alignment vertical="center" wrapText="1"/>
    </xf>
    <xf numFmtId="0" fontId="28" fillId="0" borderId="67" xfId="0" applyFont="1" applyBorder="1">
      <alignment vertical="center"/>
    </xf>
    <xf numFmtId="0" fontId="21" fillId="15" borderId="82" xfId="0" applyFont="1" applyFill="1" applyBorder="1" applyAlignment="1">
      <alignment horizontal="right" vertical="center"/>
    </xf>
    <xf numFmtId="0" fontId="21" fillId="0" borderId="75" xfId="0" applyFont="1" applyBorder="1" applyAlignment="1">
      <alignment vertical="center" wrapText="1"/>
    </xf>
    <xf numFmtId="0" fontId="28" fillId="0" borderId="116" xfId="0" applyFont="1" applyBorder="1">
      <alignment vertical="center"/>
    </xf>
    <xf numFmtId="0" fontId="21" fillId="0" borderId="19" xfId="0" applyFont="1" applyBorder="1">
      <alignment vertical="center"/>
    </xf>
    <xf numFmtId="0" fontId="21" fillId="0" borderId="116" xfId="0" applyFont="1" applyBorder="1" applyAlignment="1">
      <alignment vertical="center" wrapText="1"/>
    </xf>
    <xf numFmtId="0" fontId="21" fillId="0" borderId="116" xfId="0" applyFont="1" applyBorder="1">
      <alignment vertical="center"/>
    </xf>
    <xf numFmtId="0" fontId="28" fillId="14" borderId="117" xfId="0" applyFont="1" applyFill="1" applyBorder="1" applyAlignment="1">
      <alignment horizontal="center" vertical="center"/>
    </xf>
    <xf numFmtId="0" fontId="28" fillId="14" borderId="111" xfId="0" applyFont="1" applyFill="1" applyBorder="1" applyAlignment="1">
      <alignment horizontal="center" vertical="center"/>
    </xf>
    <xf numFmtId="0" fontId="28" fillId="14" borderId="118" xfId="0" applyFont="1" applyFill="1" applyBorder="1" applyAlignment="1">
      <alignment horizontal="center" vertical="center"/>
    </xf>
    <xf numFmtId="0" fontId="21" fillId="15" borderId="4" xfId="0" applyFont="1" applyFill="1" applyBorder="1" applyAlignment="1">
      <alignment vertical="center" wrapText="1"/>
    </xf>
    <xf numFmtId="0" fontId="21" fillId="15" borderId="89" xfId="0" applyFont="1" applyFill="1" applyBorder="1" applyAlignment="1">
      <alignment vertical="center" wrapText="1"/>
    </xf>
    <xf numFmtId="0" fontId="21" fillId="0" borderId="89" xfId="0" applyFont="1" applyBorder="1" applyAlignment="1">
      <alignment horizontal="right" vertical="center"/>
    </xf>
    <xf numFmtId="0" fontId="21" fillId="0" borderId="119" xfId="0" applyFont="1" applyBorder="1">
      <alignment vertical="center"/>
    </xf>
    <xf numFmtId="0" fontId="21" fillId="0" borderId="121" xfId="0" applyFont="1" applyBorder="1">
      <alignment vertical="center"/>
    </xf>
    <xf numFmtId="0" fontId="21" fillId="0" borderId="86" xfId="0" applyFont="1" applyBorder="1" applyAlignment="1">
      <alignment vertical="center" wrapText="1"/>
    </xf>
    <xf numFmtId="0" fontId="21" fillId="15" borderId="67" xfId="0" applyFont="1" applyFill="1" applyBorder="1">
      <alignment vertical="center"/>
    </xf>
    <xf numFmtId="0" fontId="21" fillId="0" borderId="7" xfId="0" applyFont="1" applyBorder="1">
      <alignment vertical="center"/>
    </xf>
    <xf numFmtId="0" fontId="21" fillId="0" borderId="122" xfId="0" applyFont="1" applyBorder="1">
      <alignment vertical="center"/>
    </xf>
    <xf numFmtId="0" fontId="21" fillId="0" borderId="123" xfId="0" applyFont="1" applyBorder="1" applyAlignment="1">
      <alignment vertical="center" wrapText="1"/>
    </xf>
    <xf numFmtId="0" fontId="21" fillId="0" borderId="123" xfId="0" applyFont="1" applyBorder="1">
      <alignment vertical="center"/>
    </xf>
    <xf numFmtId="0" fontId="21" fillId="0" borderId="123" xfId="0" applyFont="1" applyBorder="1" applyAlignment="1">
      <alignment horizontal="left" vertical="center"/>
    </xf>
    <xf numFmtId="0" fontId="21" fillId="0" borderId="71" xfId="0" applyFont="1" applyBorder="1" applyAlignment="1">
      <alignment horizontal="left" vertical="center"/>
    </xf>
    <xf numFmtId="0" fontId="21" fillId="0" borderId="85" xfId="0" applyFont="1" applyBorder="1" applyAlignment="1">
      <alignment horizontal="left" vertical="center"/>
    </xf>
    <xf numFmtId="0" fontId="21" fillId="0" borderId="67" xfId="0" applyFont="1" applyBorder="1" applyAlignment="1">
      <alignment horizontal="right" vertical="center"/>
    </xf>
    <xf numFmtId="0" fontId="21" fillId="0" borderId="71" xfId="0" applyFont="1" applyBorder="1">
      <alignment vertical="center"/>
    </xf>
    <xf numFmtId="0" fontId="21" fillId="0" borderId="101" xfId="0" applyFont="1" applyBorder="1">
      <alignment vertical="center"/>
    </xf>
    <xf numFmtId="0" fontId="21" fillId="15" borderId="66" xfId="0" applyFont="1" applyFill="1" applyBorder="1" applyAlignment="1">
      <alignment horizontal="right" vertical="center"/>
    </xf>
    <xf numFmtId="0" fontId="21" fillId="0" borderId="16" xfId="0" applyFont="1" applyBorder="1">
      <alignment vertical="center"/>
    </xf>
    <xf numFmtId="0" fontId="21" fillId="15" borderId="16" xfId="0" applyFont="1" applyFill="1" applyBorder="1">
      <alignment vertical="center"/>
    </xf>
    <xf numFmtId="0" fontId="21" fillId="15" borderId="16" xfId="0" applyFont="1" applyFill="1" applyBorder="1" applyAlignment="1">
      <alignment vertical="center" wrapText="1"/>
    </xf>
    <xf numFmtId="0" fontId="21" fillId="0" borderId="124" xfId="0" applyFont="1" applyBorder="1">
      <alignment vertical="center"/>
    </xf>
    <xf numFmtId="0" fontId="28" fillId="14" borderId="125" xfId="0" applyFont="1" applyFill="1" applyBorder="1" applyAlignment="1">
      <alignment horizontal="center" vertical="center"/>
    </xf>
    <xf numFmtId="0" fontId="21" fillId="0" borderId="114" xfId="0" applyFont="1" applyBorder="1">
      <alignment vertical="center"/>
    </xf>
    <xf numFmtId="0" fontId="21" fillId="0" borderId="98" xfId="0" applyFont="1" applyBorder="1">
      <alignment vertical="center"/>
    </xf>
    <xf numFmtId="0" fontId="21" fillId="0" borderId="67" xfId="0" applyFont="1" applyBorder="1" applyAlignment="1">
      <alignment vertical="center" wrapText="1"/>
    </xf>
    <xf numFmtId="0" fontId="21" fillId="15" borderId="127" xfId="0" applyFont="1" applyFill="1" applyBorder="1">
      <alignment vertical="center"/>
    </xf>
    <xf numFmtId="0" fontId="21" fillId="15" borderId="7" xfId="0" applyFont="1" applyFill="1" applyBorder="1">
      <alignment vertical="center"/>
    </xf>
    <xf numFmtId="0" fontId="21" fillId="15" borderId="69" xfId="0" applyFont="1" applyFill="1" applyBorder="1">
      <alignment vertical="center"/>
    </xf>
    <xf numFmtId="0" fontId="21" fillId="0" borderId="113" xfId="0" applyFont="1" applyBorder="1">
      <alignment vertical="center"/>
    </xf>
    <xf numFmtId="0" fontId="21" fillId="0" borderId="105" xfId="0" applyFont="1" applyBorder="1">
      <alignment vertical="center"/>
    </xf>
    <xf numFmtId="0" fontId="21" fillId="15" borderId="49" xfId="0" applyFont="1" applyFill="1" applyBorder="1" applyAlignment="1">
      <alignment vertical="center" wrapText="1"/>
    </xf>
    <xf numFmtId="0" fontId="21" fillId="0" borderId="127" xfId="0" applyFont="1" applyBorder="1">
      <alignment vertical="center"/>
    </xf>
    <xf numFmtId="0" fontId="28" fillId="15" borderId="0" xfId="0" applyFont="1" applyFill="1">
      <alignment vertical="center"/>
    </xf>
    <xf numFmtId="0" fontId="32" fillId="0" borderId="0" xfId="0" applyFont="1">
      <alignment vertical="center"/>
    </xf>
    <xf numFmtId="0" fontId="21" fillId="0" borderId="0" xfId="0" applyFont="1" applyAlignment="1">
      <alignment vertical="center" wrapText="1"/>
    </xf>
    <xf numFmtId="0" fontId="21" fillId="15" borderId="5" xfId="0" applyFont="1" applyFill="1" applyBorder="1" applyAlignment="1">
      <alignment vertical="center" wrapText="1"/>
    </xf>
    <xf numFmtId="0" fontId="21" fillId="15" borderId="82" xfId="0" applyFont="1" applyFill="1" applyBorder="1" applyAlignment="1">
      <alignment vertical="center" wrapText="1"/>
    </xf>
    <xf numFmtId="0" fontId="21" fillId="15" borderId="0" xfId="0" applyFont="1" applyFill="1">
      <alignment vertical="center"/>
    </xf>
    <xf numFmtId="0" fontId="21" fillId="0" borderId="104" xfId="0" applyFont="1" applyBorder="1">
      <alignment vertical="center"/>
    </xf>
    <xf numFmtId="0" fontId="21" fillId="0" borderId="78" xfId="0" applyFont="1" applyBorder="1">
      <alignment vertical="center"/>
    </xf>
    <xf numFmtId="0" fontId="28" fillId="17" borderId="80" xfId="0" applyFont="1" applyFill="1" applyBorder="1" applyAlignment="1">
      <alignment horizontal="center" vertical="center"/>
    </xf>
    <xf numFmtId="0" fontId="28" fillId="17" borderId="81" xfId="0" applyFont="1" applyFill="1" applyBorder="1" applyAlignment="1">
      <alignment horizontal="center" vertical="center"/>
    </xf>
    <xf numFmtId="0" fontId="28" fillId="17" borderId="90" xfId="0" applyFont="1" applyFill="1" applyBorder="1" applyAlignment="1">
      <alignment horizontal="center" vertical="center"/>
    </xf>
    <xf numFmtId="0" fontId="21" fillId="0" borderId="2" xfId="0" applyFont="1" applyBorder="1" applyAlignment="1">
      <alignment vertical="center" wrapText="1"/>
    </xf>
    <xf numFmtId="0" fontId="21" fillId="0" borderId="100" xfId="0" applyFont="1" applyBorder="1" applyAlignment="1">
      <alignment vertical="center" wrapText="1"/>
    </xf>
    <xf numFmtId="0" fontId="33" fillId="15" borderId="99" xfId="0" applyFont="1" applyFill="1" applyBorder="1">
      <alignment vertical="center"/>
    </xf>
    <xf numFmtId="0" fontId="34" fillId="15" borderId="71" xfId="0" applyFont="1" applyFill="1" applyBorder="1">
      <alignment vertical="center"/>
    </xf>
    <xf numFmtId="0" fontId="21" fillId="15" borderId="99" xfId="0" applyFont="1" applyFill="1" applyBorder="1">
      <alignment vertical="center"/>
    </xf>
    <xf numFmtId="0" fontId="28" fillId="0" borderId="55" xfId="0" applyFont="1" applyBorder="1">
      <alignment vertical="center"/>
    </xf>
    <xf numFmtId="0" fontId="35" fillId="15" borderId="6" xfId="0" applyFont="1" applyFill="1" applyBorder="1">
      <alignment vertical="center"/>
    </xf>
    <xf numFmtId="0" fontId="35" fillId="15" borderId="3" xfId="0" applyFont="1" applyFill="1" applyBorder="1">
      <alignment vertical="center"/>
    </xf>
    <xf numFmtId="0" fontId="21" fillId="0" borderId="56" xfId="0" applyFont="1" applyBorder="1">
      <alignment vertical="center"/>
    </xf>
    <xf numFmtId="0" fontId="28" fillId="14" borderId="38" xfId="0" applyFont="1" applyFill="1" applyBorder="1">
      <alignment vertical="center"/>
    </xf>
    <xf numFmtId="0" fontId="28" fillId="14" borderId="128" xfId="0" applyFont="1" applyFill="1" applyBorder="1">
      <alignment vertical="center"/>
    </xf>
    <xf numFmtId="0" fontId="28" fillId="14" borderId="39" xfId="0" applyFont="1" applyFill="1" applyBorder="1">
      <alignment vertical="center"/>
    </xf>
    <xf numFmtId="0" fontId="28" fillId="14" borderId="129" xfId="0" applyFont="1" applyFill="1" applyBorder="1">
      <alignment vertical="center"/>
    </xf>
    <xf numFmtId="0" fontId="21" fillId="0" borderId="131" xfId="0" applyFont="1" applyBorder="1">
      <alignment vertical="center"/>
    </xf>
    <xf numFmtId="0" fontId="21" fillId="0" borderId="132" xfId="0" applyFont="1" applyBorder="1">
      <alignment vertical="center"/>
    </xf>
    <xf numFmtId="0" fontId="21" fillId="0" borderId="133" xfId="0" applyFont="1" applyBorder="1">
      <alignment vertical="center"/>
    </xf>
    <xf numFmtId="0" fontId="21" fillId="0" borderId="134" xfId="0" applyFont="1" applyBorder="1">
      <alignment vertical="center"/>
    </xf>
    <xf numFmtId="0" fontId="21" fillId="0" borderId="135" xfId="0" applyFont="1" applyBorder="1">
      <alignment vertical="center"/>
    </xf>
    <xf numFmtId="0" fontId="21" fillId="0" borderId="131" xfId="0" applyFont="1" applyBorder="1" applyAlignment="1">
      <alignment vertical="center" wrapText="1"/>
    </xf>
    <xf numFmtId="0" fontId="21" fillId="15" borderId="4" xfId="0" applyFont="1" applyFill="1" applyBorder="1" applyAlignment="1">
      <alignment horizontal="right" vertical="center"/>
    </xf>
    <xf numFmtId="0" fontId="21" fillId="15" borderId="56" xfId="0" applyFont="1" applyFill="1" applyBorder="1">
      <alignment vertical="center"/>
    </xf>
    <xf numFmtId="0" fontId="21" fillId="15" borderId="76" xfId="0" applyFont="1" applyFill="1" applyBorder="1" applyAlignment="1">
      <alignment vertical="center" wrapText="1"/>
    </xf>
    <xf numFmtId="0" fontId="21" fillId="0" borderId="103" xfId="0" applyFont="1" applyBorder="1">
      <alignment vertical="center"/>
    </xf>
    <xf numFmtId="0" fontId="28" fillId="16" borderId="136" xfId="0" applyFont="1" applyFill="1" applyBorder="1" applyAlignment="1">
      <alignment horizontal="center" vertical="center"/>
    </xf>
    <xf numFmtId="0" fontId="28" fillId="16" borderId="137" xfId="0" applyFont="1" applyFill="1" applyBorder="1" applyAlignment="1">
      <alignment horizontal="center" vertical="center"/>
    </xf>
    <xf numFmtId="0" fontId="28" fillId="16" borderId="138" xfId="0" applyFont="1" applyFill="1" applyBorder="1" applyAlignment="1">
      <alignment horizontal="center" vertical="center" wrapText="1"/>
    </xf>
    <xf numFmtId="0" fontId="21" fillId="0" borderId="67" xfId="0" applyFont="1" applyBorder="1" applyAlignment="1"/>
    <xf numFmtId="0" fontId="21" fillId="0" borderId="66" xfId="0" applyFont="1" applyBorder="1" applyAlignment="1"/>
    <xf numFmtId="0" fontId="21" fillId="0" borderId="113" xfId="0" applyFont="1" applyBorder="1" applyAlignment="1">
      <alignment horizontal="right" vertical="center"/>
    </xf>
    <xf numFmtId="0" fontId="21" fillId="0" borderId="75" xfId="0" applyFont="1" applyBorder="1" applyAlignment="1"/>
    <xf numFmtId="0" fontId="28" fillId="16" borderId="81" xfId="0" applyFont="1" applyFill="1" applyBorder="1" applyAlignment="1">
      <alignment horizontal="center" vertical="center"/>
    </xf>
    <xf numFmtId="0" fontId="28" fillId="16" borderId="91" xfId="0" applyFont="1" applyFill="1" applyBorder="1" applyAlignment="1">
      <alignment horizontal="center" vertical="center" wrapText="1"/>
    </xf>
    <xf numFmtId="0" fontId="28" fillId="0" borderId="6" xfId="0" applyFont="1" applyBorder="1" applyAlignment="1">
      <alignment vertical="center" wrapText="1"/>
    </xf>
    <xf numFmtId="0" fontId="28" fillId="15" borderId="0" xfId="0" applyFont="1" applyFill="1" applyAlignment="1">
      <alignment horizontal="center" vertical="center"/>
    </xf>
    <xf numFmtId="0" fontId="28" fillId="14" borderId="140" xfId="0" applyFont="1" applyFill="1" applyBorder="1" applyAlignment="1">
      <alignment horizontal="center" vertical="center"/>
    </xf>
    <xf numFmtId="0" fontId="21" fillId="15" borderId="70" xfId="0" applyFont="1" applyFill="1" applyBorder="1">
      <alignment vertical="center"/>
    </xf>
    <xf numFmtId="0" fontId="21" fillId="0" borderId="100" xfId="0" applyFont="1" applyBorder="1" applyAlignment="1">
      <alignment horizontal="right" vertical="center"/>
    </xf>
    <xf numFmtId="0" fontId="21" fillId="0" borderId="70" xfId="0" applyFont="1" applyBorder="1">
      <alignment vertical="center"/>
    </xf>
    <xf numFmtId="0" fontId="28" fillId="15" borderId="80" xfId="0" applyFont="1" applyFill="1" applyBorder="1">
      <alignment vertical="center"/>
    </xf>
    <xf numFmtId="0" fontId="28" fillId="15" borderId="90" xfId="0" applyFont="1" applyFill="1" applyBorder="1">
      <alignment vertical="center"/>
    </xf>
    <xf numFmtId="0" fontId="28" fillId="0" borderId="56" xfId="0" applyFont="1" applyBorder="1">
      <alignment vertical="center"/>
    </xf>
    <xf numFmtId="0" fontId="21" fillId="0" borderId="100" xfId="0" applyFont="1" applyBorder="1">
      <alignment vertical="center"/>
    </xf>
    <xf numFmtId="0" fontId="28" fillId="14" borderId="141" xfId="0" applyFont="1" applyFill="1" applyBorder="1" applyAlignment="1">
      <alignment horizontal="center" vertical="center"/>
    </xf>
    <xf numFmtId="0" fontId="28" fillId="14" borderId="142" xfId="0" applyFont="1" applyFill="1" applyBorder="1" applyAlignment="1">
      <alignment horizontal="center" vertical="center"/>
    </xf>
    <xf numFmtId="0" fontId="21" fillId="0" borderId="16" xfId="0" applyFont="1" applyBorder="1" applyAlignment="1">
      <alignment vertical="center" wrapText="1"/>
    </xf>
    <xf numFmtId="0" fontId="21" fillId="0" borderId="6" xfId="0" applyFont="1" applyBorder="1" applyAlignment="1">
      <alignment horizontal="right" vertical="center" wrapText="1"/>
    </xf>
    <xf numFmtId="0" fontId="21" fillId="0" borderId="66" xfId="0" applyFont="1" applyBorder="1" applyAlignment="1">
      <alignment horizontal="right" vertical="center" wrapText="1"/>
    </xf>
    <xf numFmtId="0" fontId="21" fillId="0" borderId="85" xfId="0" applyFont="1" applyBorder="1" applyAlignment="1">
      <alignment horizontal="right" vertical="center" wrapText="1"/>
    </xf>
    <xf numFmtId="0" fontId="28" fillId="0" borderId="1" xfId="0" applyFont="1" applyBorder="1">
      <alignment vertical="center"/>
    </xf>
    <xf numFmtId="0" fontId="28" fillId="0" borderId="63" xfId="0" applyFont="1" applyBorder="1">
      <alignment vertical="center"/>
    </xf>
    <xf numFmtId="0" fontId="21" fillId="0" borderId="112" xfId="0" applyFont="1" applyBorder="1" applyAlignment="1">
      <alignment vertical="center" wrapText="1"/>
    </xf>
    <xf numFmtId="0" fontId="21" fillId="0" borderId="71" xfId="0" applyFont="1" applyBorder="1" applyAlignment="1">
      <alignment vertical="center" wrapText="1"/>
    </xf>
    <xf numFmtId="0" fontId="28" fillId="7" borderId="36" xfId="0" applyFont="1" applyFill="1" applyBorder="1" applyAlignment="1">
      <alignment horizontal="center" vertical="center"/>
    </xf>
    <xf numFmtId="41" fontId="4" fillId="0" borderId="0" xfId="0" applyNumberFormat="1" applyFont="1" applyAlignment="1">
      <alignment horizontal="center" vertical="center"/>
    </xf>
    <xf numFmtId="0" fontId="28" fillId="14" borderId="130" xfId="0" applyFont="1" applyFill="1" applyBorder="1" applyAlignment="1">
      <alignment horizontal="center" vertical="center"/>
    </xf>
    <xf numFmtId="0" fontId="21" fillId="15" borderId="105" xfId="0" applyFont="1" applyFill="1" applyBorder="1">
      <alignment vertical="center"/>
    </xf>
    <xf numFmtId="0" fontId="21" fillId="15" borderId="115" xfId="0" applyFont="1" applyFill="1" applyBorder="1">
      <alignment vertical="center"/>
    </xf>
    <xf numFmtId="0" fontId="21" fillId="15" borderId="92" xfId="0" applyFont="1" applyFill="1" applyBorder="1">
      <alignment vertical="center"/>
    </xf>
    <xf numFmtId="0" fontId="21" fillId="0" borderId="73" xfId="0" applyFont="1" applyBorder="1">
      <alignment vertical="center"/>
    </xf>
    <xf numFmtId="0" fontId="28" fillId="0" borderId="98" xfId="0" applyFont="1" applyBorder="1">
      <alignment vertical="center"/>
    </xf>
    <xf numFmtId="0" fontId="21" fillId="0" borderId="68" xfId="0" applyFont="1" applyBorder="1">
      <alignment vertical="center"/>
    </xf>
    <xf numFmtId="0" fontId="21" fillId="0" borderId="146" xfId="0" applyFont="1" applyBorder="1">
      <alignment vertical="center"/>
    </xf>
    <xf numFmtId="0" fontId="21" fillId="15" borderId="92" xfId="0" applyFont="1" applyFill="1" applyBorder="1" applyAlignment="1">
      <alignment vertical="center" wrapText="1"/>
    </xf>
    <xf numFmtId="0" fontId="21" fillId="0" borderId="112" xfId="0" applyFont="1" applyBorder="1">
      <alignment vertical="center"/>
    </xf>
    <xf numFmtId="0" fontId="21" fillId="0" borderId="147" xfId="0" applyFont="1" applyBorder="1">
      <alignment vertical="center"/>
    </xf>
    <xf numFmtId="0" fontId="28" fillId="17" borderId="141" xfId="0" applyFont="1" applyFill="1" applyBorder="1" applyAlignment="1">
      <alignment horizontal="center" vertical="center"/>
    </xf>
    <xf numFmtId="0" fontId="28" fillId="14" borderId="148" xfId="0" applyFont="1" applyFill="1" applyBorder="1" applyAlignment="1">
      <alignment horizontal="center" vertical="center"/>
    </xf>
    <xf numFmtId="0" fontId="21" fillId="15" borderId="16" xfId="0" applyFont="1" applyFill="1" applyBorder="1" applyAlignment="1">
      <alignment horizontal="right" vertical="center"/>
    </xf>
    <xf numFmtId="0" fontId="21" fillId="0" borderId="149" xfId="0" applyFont="1" applyBorder="1">
      <alignment vertical="center"/>
    </xf>
    <xf numFmtId="0" fontId="28" fillId="14" borderId="112" xfId="0" applyFont="1" applyFill="1" applyBorder="1" applyAlignment="1">
      <alignment horizontal="center" vertical="center"/>
    </xf>
    <xf numFmtId="0" fontId="21" fillId="0" borderId="149" xfId="0" applyFont="1" applyBorder="1" applyAlignment="1">
      <alignment horizontal="right" vertical="center"/>
    </xf>
    <xf numFmtId="0" fontId="28" fillId="0" borderId="0" xfId="0" applyFont="1" applyAlignment="1">
      <alignment vertical="center" wrapText="1"/>
    </xf>
    <xf numFmtId="0" fontId="28" fillId="0" borderId="150" xfId="0" applyFont="1" applyBorder="1">
      <alignment vertical="center"/>
    </xf>
    <xf numFmtId="0" fontId="28" fillId="16" borderId="151" xfId="0" applyFont="1" applyFill="1" applyBorder="1" applyAlignment="1">
      <alignment horizontal="center" vertical="center"/>
    </xf>
    <xf numFmtId="0" fontId="28" fillId="16" borderId="152" xfId="0" applyFont="1" applyFill="1" applyBorder="1" applyAlignment="1">
      <alignment horizontal="center" vertical="center"/>
    </xf>
    <xf numFmtId="0" fontId="28" fillId="16" borderId="141" xfId="0" applyFont="1" applyFill="1" applyBorder="1" applyAlignment="1">
      <alignment horizontal="center" vertical="center"/>
    </xf>
    <xf numFmtId="0" fontId="28" fillId="16" borderId="142" xfId="0" applyFont="1" applyFill="1" applyBorder="1" applyAlignment="1">
      <alignment horizontal="center" vertical="center" wrapText="1"/>
    </xf>
    <xf numFmtId="0" fontId="28" fillId="0" borderId="154" xfId="0" applyFont="1" applyBorder="1">
      <alignment vertical="center"/>
    </xf>
    <xf numFmtId="0" fontId="21" fillId="0" borderId="154" xfId="0" applyFont="1" applyBorder="1">
      <alignment vertical="center"/>
    </xf>
    <xf numFmtId="0" fontId="21" fillId="0" borderId="155" xfId="0" applyFont="1" applyBorder="1">
      <alignment vertical="center"/>
    </xf>
    <xf numFmtId="0" fontId="21" fillId="15" borderId="155" xfId="0" applyFont="1" applyFill="1" applyBorder="1">
      <alignment vertical="center"/>
    </xf>
    <xf numFmtId="0" fontId="21" fillId="15" borderId="155" xfId="0" applyFont="1" applyFill="1" applyBorder="1" applyAlignment="1">
      <alignment vertical="center" wrapText="1"/>
    </xf>
    <xf numFmtId="38" fontId="0" fillId="0" borderId="6" xfId="9" applyNumberFormat="1" applyFont="1" applyBorder="1">
      <alignment vertical="center"/>
    </xf>
    <xf numFmtId="41" fontId="0" fillId="0" borderId="19" xfId="0" applyNumberFormat="1" applyBorder="1">
      <alignment vertical="center"/>
    </xf>
    <xf numFmtId="41" fontId="0" fillId="0" borderId="156" xfId="0" applyNumberFormat="1" applyBorder="1" applyAlignment="1">
      <alignment horizontal="right" vertical="center"/>
    </xf>
    <xf numFmtId="0" fontId="21" fillId="0" borderId="93" xfId="0" applyFont="1" applyBorder="1" applyAlignment="1">
      <alignment horizontal="left" vertical="center"/>
    </xf>
    <xf numFmtId="0" fontId="0" fillId="0" borderId="66" xfId="0" applyBorder="1">
      <alignment vertical="center"/>
    </xf>
    <xf numFmtId="41" fontId="0" fillId="0" borderId="66" xfId="0" applyNumberFormat="1" applyBorder="1">
      <alignment vertical="center"/>
    </xf>
    <xf numFmtId="43" fontId="0" fillId="0" borderId="66" xfId="0" applyNumberFormat="1" applyBorder="1">
      <alignment vertical="center"/>
    </xf>
    <xf numFmtId="0" fontId="0" fillId="0" borderId="67" xfId="0" applyBorder="1">
      <alignment vertical="center"/>
    </xf>
    <xf numFmtId="41" fontId="0" fillId="0" borderId="67" xfId="0" applyNumberFormat="1" applyBorder="1">
      <alignment vertical="center"/>
    </xf>
    <xf numFmtId="0" fontId="36" fillId="0" borderId="158" xfId="0" applyFont="1" applyBorder="1">
      <alignment vertical="center"/>
    </xf>
    <xf numFmtId="41" fontId="36" fillId="0" borderId="159" xfId="0" applyNumberFormat="1" applyFont="1" applyBorder="1">
      <alignment vertical="center"/>
    </xf>
    <xf numFmtId="0" fontId="36" fillId="0" borderId="159" xfId="0" applyFont="1" applyBorder="1">
      <alignment vertical="center"/>
    </xf>
    <xf numFmtId="0" fontId="36" fillId="0" borderId="160" xfId="0" applyFont="1" applyBorder="1">
      <alignment vertical="center"/>
    </xf>
    <xf numFmtId="41" fontId="21" fillId="0" borderId="4" xfId="0" applyNumberFormat="1" applyFont="1" applyBorder="1" applyAlignment="1">
      <alignment horizontal="right" vertical="center"/>
    </xf>
    <xf numFmtId="41" fontId="21" fillId="0" borderId="48" xfId="0" applyNumberFormat="1" applyFont="1" applyBorder="1" applyAlignment="1">
      <alignment horizontal="right" vertical="center"/>
    </xf>
    <xf numFmtId="41" fontId="21" fillId="0" borderId="112" xfId="0" applyNumberFormat="1" applyFont="1" applyBorder="1" applyAlignment="1">
      <alignment horizontal="right" vertical="center"/>
    </xf>
    <xf numFmtId="0" fontId="21" fillId="0" borderId="70" xfId="0" applyFont="1" applyBorder="1" applyAlignment="1">
      <alignment vertical="center" wrapText="1"/>
    </xf>
    <xf numFmtId="41" fontId="0" fillId="0" borderId="0" xfId="0" applyNumberFormat="1" applyAlignment="1">
      <alignment vertical="center" wrapText="1"/>
    </xf>
    <xf numFmtId="41" fontId="21" fillId="0" borderId="0" xfId="0" applyNumberFormat="1" applyFont="1">
      <alignment vertical="center"/>
    </xf>
    <xf numFmtId="41" fontId="28" fillId="14" borderId="80" xfId="0" applyNumberFormat="1" applyFont="1" applyFill="1" applyBorder="1" applyAlignment="1">
      <alignment horizontal="center" vertical="center"/>
    </xf>
    <xf numFmtId="41" fontId="21" fillId="18" borderId="49" xfId="0" applyNumberFormat="1" applyFont="1" applyFill="1" applyBorder="1">
      <alignment vertical="center"/>
    </xf>
    <xf numFmtId="41" fontId="21" fillId="0" borderId="5" xfId="0" applyNumberFormat="1" applyFont="1" applyBorder="1">
      <alignment vertical="center"/>
    </xf>
    <xf numFmtId="41" fontId="21" fillId="0" borderId="82" xfId="0" applyNumberFormat="1" applyFont="1" applyBorder="1">
      <alignment vertical="center"/>
    </xf>
    <xf numFmtId="41" fontId="28" fillId="0" borderId="6" xfId="0" applyNumberFormat="1" applyFont="1" applyBorder="1">
      <alignment vertical="center"/>
    </xf>
    <xf numFmtId="41" fontId="21" fillId="18" borderId="76" xfId="0" applyNumberFormat="1" applyFont="1" applyFill="1" applyBorder="1">
      <alignment vertical="center"/>
    </xf>
    <xf numFmtId="41" fontId="21" fillId="0" borderId="85" xfId="0" applyNumberFormat="1" applyFont="1" applyBorder="1">
      <alignment vertical="center"/>
    </xf>
    <xf numFmtId="41" fontId="21" fillId="0" borderId="86" xfId="0" applyNumberFormat="1" applyFont="1" applyBorder="1">
      <alignment vertical="center"/>
    </xf>
    <xf numFmtId="41" fontId="28" fillId="14" borderId="50" xfId="0" applyNumberFormat="1" applyFont="1" applyFill="1" applyBorder="1" applyAlignment="1">
      <alignment horizontal="center" vertical="center"/>
    </xf>
    <xf numFmtId="41" fontId="21" fillId="0" borderId="88" xfId="0" applyNumberFormat="1" applyFont="1" applyBorder="1">
      <alignment vertical="center"/>
    </xf>
    <xf numFmtId="41" fontId="28" fillId="0" borderId="91" xfId="0" applyNumberFormat="1" applyFont="1" applyBorder="1">
      <alignment vertical="center"/>
    </xf>
    <xf numFmtId="41" fontId="28" fillId="0" borderId="0" xfId="0" applyNumberFormat="1" applyFont="1">
      <alignment vertical="center"/>
    </xf>
    <xf numFmtId="41" fontId="28" fillId="16" borderId="36" xfId="0" applyNumberFormat="1" applyFont="1" applyFill="1" applyBorder="1" applyAlignment="1">
      <alignment horizontal="center" vertical="center"/>
    </xf>
    <xf numFmtId="41" fontId="21" fillId="4" borderId="49" xfId="0" applyNumberFormat="1" applyFont="1" applyFill="1" applyBorder="1">
      <alignment vertical="center"/>
    </xf>
    <xf numFmtId="41" fontId="21" fillId="0" borderId="3" xfId="0" applyNumberFormat="1" applyFont="1" applyBorder="1">
      <alignment vertical="center"/>
    </xf>
    <xf numFmtId="41" fontId="21" fillId="0" borderId="92" xfId="0" applyNumberFormat="1" applyFont="1" applyBorder="1">
      <alignment vertical="center"/>
    </xf>
    <xf numFmtId="41" fontId="21" fillId="4" borderId="82" xfId="0" applyNumberFormat="1" applyFont="1" applyFill="1" applyBorder="1">
      <alignment vertical="center"/>
    </xf>
    <xf numFmtId="41" fontId="21" fillId="18" borderId="3" xfId="0" applyNumberFormat="1" applyFont="1" applyFill="1" applyBorder="1" applyAlignment="1">
      <alignment horizontal="right" vertical="center"/>
    </xf>
    <xf numFmtId="41" fontId="21" fillId="4" borderId="3" xfId="0" applyNumberFormat="1" applyFont="1" applyFill="1" applyBorder="1" applyAlignment="1">
      <alignment horizontal="right" vertical="center"/>
    </xf>
    <xf numFmtId="41" fontId="21" fillId="4" borderId="5" xfId="0" applyNumberFormat="1" applyFont="1" applyFill="1" applyBorder="1" applyAlignment="1">
      <alignment horizontal="right" vertical="center"/>
    </xf>
    <xf numFmtId="41" fontId="21" fillId="4" borderId="82" xfId="0" applyNumberFormat="1" applyFont="1" applyFill="1" applyBorder="1" applyAlignment="1">
      <alignment horizontal="right" vertical="center"/>
    </xf>
    <xf numFmtId="41" fontId="28" fillId="0" borderId="6" xfId="0" applyNumberFormat="1" applyFont="1" applyBorder="1" applyAlignment="1">
      <alignment horizontal="right" vertical="center"/>
    </xf>
    <xf numFmtId="41" fontId="21" fillId="18" borderId="70" xfId="0" applyNumberFormat="1" applyFont="1" applyFill="1" applyBorder="1" applyAlignment="1">
      <alignment horizontal="right" vertical="center"/>
    </xf>
    <xf numFmtId="41" fontId="21" fillId="9" borderId="96" xfId="0" applyNumberFormat="1" applyFont="1" applyFill="1" applyBorder="1" applyAlignment="1">
      <alignment horizontal="right" vertical="center"/>
    </xf>
    <xf numFmtId="41" fontId="21" fillId="10" borderId="0" xfId="0" applyNumberFormat="1" applyFont="1" applyFill="1" applyAlignment="1">
      <alignment horizontal="right" vertical="center"/>
    </xf>
    <xf numFmtId="41" fontId="21" fillId="10" borderId="99" xfId="0" applyNumberFormat="1" applyFont="1" applyFill="1" applyBorder="1" applyAlignment="1">
      <alignment horizontal="right" vertical="center"/>
    </xf>
    <xf numFmtId="41" fontId="21" fillId="9" borderId="6" xfId="0" applyNumberFormat="1" applyFont="1" applyFill="1" applyBorder="1">
      <alignment vertical="center"/>
    </xf>
    <xf numFmtId="41" fontId="21" fillId="18" borderId="5" xfId="0" applyNumberFormat="1" applyFont="1" applyFill="1" applyBorder="1">
      <alignment vertical="center"/>
    </xf>
    <xf numFmtId="41" fontId="21" fillId="0" borderId="70" xfId="0" applyNumberFormat="1" applyFont="1" applyBorder="1" applyAlignment="1">
      <alignment horizontal="right" vertical="center"/>
    </xf>
    <xf numFmtId="41" fontId="21" fillId="0" borderId="92" xfId="0" applyNumberFormat="1" applyFont="1" applyBorder="1" applyAlignment="1">
      <alignment horizontal="right" vertical="center"/>
    </xf>
    <xf numFmtId="41" fontId="21" fillId="4" borderId="96" xfId="0" applyNumberFormat="1" applyFont="1" applyFill="1" applyBorder="1">
      <alignment vertical="center"/>
    </xf>
    <xf numFmtId="41" fontId="21" fillId="0" borderId="76" xfId="0" applyNumberFormat="1" applyFont="1" applyBorder="1" applyAlignment="1">
      <alignment horizontal="right" vertical="center"/>
    </xf>
    <xf numFmtId="41" fontId="21" fillId="0" borderId="69" xfId="0" applyNumberFormat="1" applyFont="1" applyBorder="1" applyAlignment="1">
      <alignment horizontal="right" vertical="center"/>
    </xf>
    <xf numFmtId="41" fontId="28" fillId="14" borderId="108" xfId="0" applyNumberFormat="1" applyFont="1" applyFill="1" applyBorder="1" applyAlignment="1">
      <alignment horizontal="center" vertical="center"/>
    </xf>
    <xf numFmtId="41" fontId="21" fillId="4" borderId="4" xfId="0" applyNumberFormat="1" applyFont="1" applyFill="1" applyBorder="1" applyAlignment="1">
      <alignment horizontal="right" vertical="center"/>
    </xf>
    <xf numFmtId="41" fontId="28" fillId="0" borderId="0" xfId="0" applyNumberFormat="1" applyFont="1" applyAlignment="1">
      <alignment horizontal="right" vertical="center"/>
    </xf>
    <xf numFmtId="41" fontId="28" fillId="0" borderId="91" xfId="0" applyNumberFormat="1" applyFont="1" applyBorder="1" applyAlignment="1">
      <alignment horizontal="right" vertical="center"/>
    </xf>
    <xf numFmtId="41" fontId="28" fillId="14" borderId="65" xfId="0" applyNumberFormat="1" applyFont="1" applyFill="1" applyBorder="1" applyAlignment="1">
      <alignment horizontal="center" vertical="center"/>
    </xf>
    <xf numFmtId="41" fontId="21" fillId="0" borderId="48" xfId="0" applyNumberFormat="1" applyFont="1" applyBorder="1">
      <alignment vertical="center"/>
    </xf>
    <xf numFmtId="41" fontId="21" fillId="0" borderId="6" xfId="0" applyNumberFormat="1" applyFont="1" applyBorder="1">
      <alignment vertical="center"/>
    </xf>
    <xf numFmtId="41" fontId="21" fillId="15" borderId="3" xfId="0" applyNumberFormat="1" applyFont="1" applyFill="1" applyBorder="1">
      <alignment vertical="center"/>
    </xf>
    <xf numFmtId="41" fontId="21" fillId="0" borderId="3" xfId="0" applyNumberFormat="1" applyFont="1" applyBorder="1" applyAlignment="1">
      <alignment horizontal="right" vertical="center"/>
    </xf>
    <xf numFmtId="41" fontId="21" fillId="0" borderId="5" xfId="0" applyNumberFormat="1" applyFont="1" applyBorder="1" applyAlignment="1">
      <alignment horizontal="right" vertical="center"/>
    </xf>
    <xf numFmtId="41" fontId="21" fillId="4" borderId="83" xfId="0" applyNumberFormat="1" applyFont="1" applyFill="1" applyBorder="1" applyAlignment="1">
      <alignment horizontal="right" vertical="center"/>
    </xf>
    <xf numFmtId="41" fontId="21" fillId="10" borderId="3" xfId="0" applyNumberFormat="1" applyFont="1" applyFill="1" applyBorder="1" applyAlignment="1">
      <alignment horizontal="right" vertical="center"/>
    </xf>
    <xf numFmtId="41" fontId="21" fillId="9" borderId="3" xfId="0" applyNumberFormat="1" applyFont="1" applyFill="1" applyBorder="1" applyAlignment="1">
      <alignment horizontal="right" vertical="center"/>
    </xf>
    <xf numFmtId="41" fontId="21" fillId="10" borderId="144" xfId="0" applyNumberFormat="1" applyFont="1" applyFill="1" applyBorder="1" applyAlignment="1">
      <alignment horizontal="right" vertical="center"/>
    </xf>
    <xf numFmtId="41" fontId="28" fillId="0" borderId="67" xfId="0" applyNumberFormat="1" applyFont="1" applyBorder="1" applyAlignment="1">
      <alignment horizontal="right" vertical="center"/>
    </xf>
    <xf numFmtId="41" fontId="28" fillId="14" borderId="90" xfId="0" applyNumberFormat="1" applyFont="1" applyFill="1" applyBorder="1" applyAlignment="1">
      <alignment horizontal="center" vertical="center"/>
    </xf>
    <xf numFmtId="41" fontId="21" fillId="18" borderId="83" xfId="0" applyNumberFormat="1" applyFont="1" applyFill="1" applyBorder="1" applyAlignment="1">
      <alignment horizontal="right" vertical="center"/>
    </xf>
    <xf numFmtId="41" fontId="28" fillId="14" borderId="39" xfId="0" applyNumberFormat="1" applyFont="1" applyFill="1" applyBorder="1" applyAlignment="1">
      <alignment horizontal="center" vertical="center"/>
    </xf>
    <xf numFmtId="41" fontId="21" fillId="18" borderId="49" xfId="0" applyNumberFormat="1" applyFont="1" applyFill="1" applyBorder="1" applyAlignment="1">
      <alignment horizontal="right" vertical="center"/>
    </xf>
    <xf numFmtId="41" fontId="21" fillId="18" borderId="5" xfId="0" applyNumberFormat="1" applyFont="1" applyFill="1" applyBorder="1" applyAlignment="1">
      <alignment horizontal="right" vertical="center"/>
    </xf>
    <xf numFmtId="41" fontId="21" fillId="18" borderId="66" xfId="0" applyNumberFormat="1" applyFont="1" applyFill="1" applyBorder="1" applyAlignment="1">
      <alignment horizontal="right" vertical="center"/>
    </xf>
    <xf numFmtId="41" fontId="21" fillId="15" borderId="75" xfId="0" applyNumberFormat="1" applyFont="1" applyFill="1" applyBorder="1" applyAlignment="1">
      <alignment horizontal="right" vertical="center"/>
    </xf>
    <xf numFmtId="41" fontId="21" fillId="15" borderId="66" xfId="0" applyNumberFormat="1" applyFont="1" applyFill="1" applyBorder="1" applyAlignment="1">
      <alignment horizontal="right" vertical="center"/>
    </xf>
    <xf numFmtId="41" fontId="21" fillId="0" borderId="66" xfId="0" applyNumberFormat="1" applyFont="1" applyBorder="1" applyAlignment="1">
      <alignment horizontal="right" vertical="center"/>
    </xf>
    <xf numFmtId="41" fontId="21" fillId="0" borderId="75" xfId="0" applyNumberFormat="1" applyFont="1" applyBorder="1" applyAlignment="1">
      <alignment horizontal="right" vertical="center"/>
    </xf>
    <xf numFmtId="41" fontId="21" fillId="11" borderId="85" xfId="0" applyNumberFormat="1" applyFont="1" applyFill="1" applyBorder="1" applyAlignment="1">
      <alignment horizontal="right" vertical="center"/>
    </xf>
    <xf numFmtId="41" fontId="21" fillId="18" borderId="66" xfId="0" applyNumberFormat="1" applyFont="1" applyFill="1" applyBorder="1">
      <alignment vertical="center"/>
    </xf>
    <xf numFmtId="41" fontId="21" fillId="0" borderId="75" xfId="0" applyNumberFormat="1" applyFont="1" applyBorder="1">
      <alignment vertical="center"/>
    </xf>
    <xf numFmtId="41" fontId="28" fillId="0" borderId="76" xfId="0" applyNumberFormat="1" applyFont="1" applyBorder="1" applyAlignment="1">
      <alignment horizontal="right" vertical="center"/>
    </xf>
    <xf numFmtId="41" fontId="21" fillId="0" borderId="116" xfId="0" applyNumberFormat="1" applyFont="1" applyBorder="1">
      <alignment vertical="center"/>
    </xf>
    <xf numFmtId="41" fontId="28" fillId="14" borderId="111" xfId="0" applyNumberFormat="1" applyFont="1" applyFill="1" applyBorder="1" applyAlignment="1">
      <alignment horizontal="center" vertical="center"/>
    </xf>
    <xf numFmtId="41" fontId="28" fillId="14" borderId="81" xfId="0" applyNumberFormat="1" applyFont="1" applyFill="1" applyBorder="1" applyAlignment="1">
      <alignment horizontal="center" vertical="center"/>
    </xf>
    <xf numFmtId="41" fontId="21" fillId="0" borderId="67" xfId="0" applyNumberFormat="1" applyFont="1" applyBorder="1" applyAlignment="1">
      <alignment horizontal="right" vertical="center"/>
    </xf>
    <xf numFmtId="41" fontId="21" fillId="18" borderId="67" xfId="0" applyNumberFormat="1" applyFont="1" applyFill="1" applyBorder="1" applyAlignment="1">
      <alignment horizontal="right" vertical="center"/>
    </xf>
    <xf numFmtId="41" fontId="21" fillId="5" borderId="3" xfId="0" applyNumberFormat="1" applyFont="1" applyFill="1" applyBorder="1" applyAlignment="1">
      <alignment horizontal="right" vertical="center"/>
    </xf>
    <xf numFmtId="41" fontId="21" fillId="0" borderId="119" xfId="0" applyNumberFormat="1" applyFont="1" applyBorder="1">
      <alignment vertical="center"/>
    </xf>
    <xf numFmtId="41" fontId="21" fillId="0" borderId="85" xfId="0" applyNumberFormat="1" applyFont="1" applyBorder="1" applyAlignment="1">
      <alignment horizontal="right" vertical="center"/>
    </xf>
    <xf numFmtId="41" fontId="21" fillId="4" borderId="67" xfId="0" applyNumberFormat="1" applyFont="1" applyFill="1" applyBorder="1" applyAlignment="1">
      <alignment horizontal="right" vertical="center"/>
    </xf>
    <xf numFmtId="41" fontId="21" fillId="15" borderId="67" xfId="0" applyNumberFormat="1" applyFont="1" applyFill="1" applyBorder="1">
      <alignment vertical="center"/>
    </xf>
    <xf numFmtId="41" fontId="21" fillId="15" borderId="6" xfId="0" applyNumberFormat="1" applyFont="1" applyFill="1" applyBorder="1">
      <alignment vertical="center"/>
    </xf>
    <xf numFmtId="41" fontId="21" fillId="15" borderId="55" xfId="0" applyNumberFormat="1" applyFont="1" applyFill="1" applyBorder="1">
      <alignment vertical="center"/>
    </xf>
    <xf numFmtId="41" fontId="21" fillId="4" borderId="83" xfId="0" applyNumberFormat="1" applyFont="1" applyFill="1" applyBorder="1">
      <alignment vertical="center"/>
    </xf>
    <xf numFmtId="41" fontId="21" fillId="10" borderId="83" xfId="0" applyNumberFormat="1" applyFont="1" applyFill="1" applyBorder="1">
      <alignment vertical="center"/>
    </xf>
    <xf numFmtId="41" fontId="21" fillId="15" borderId="49" xfId="0" applyNumberFormat="1" applyFont="1" applyFill="1" applyBorder="1">
      <alignment vertical="center"/>
    </xf>
    <xf numFmtId="41" fontId="21" fillId="18" borderId="76" xfId="0" applyNumberFormat="1" applyFont="1" applyFill="1" applyBorder="1" applyAlignment="1">
      <alignment horizontal="right" vertical="center"/>
    </xf>
    <xf numFmtId="41" fontId="21" fillId="18" borderId="82" xfId="0" applyNumberFormat="1" applyFont="1" applyFill="1" applyBorder="1" applyAlignment="1">
      <alignment horizontal="right" vertical="center"/>
    </xf>
    <xf numFmtId="41" fontId="21" fillId="0" borderId="83" xfId="0" applyNumberFormat="1" applyFont="1" applyBorder="1" applyAlignment="1">
      <alignment horizontal="right" vertical="center"/>
    </xf>
    <xf numFmtId="41" fontId="21" fillId="0" borderId="82" xfId="0" applyNumberFormat="1" applyFont="1" applyBorder="1" applyAlignment="1">
      <alignment horizontal="right" vertical="center"/>
    </xf>
    <xf numFmtId="41" fontId="21" fillId="10" borderId="6" xfId="0" applyNumberFormat="1" applyFont="1" applyFill="1" applyBorder="1">
      <alignment vertical="center"/>
    </xf>
    <xf numFmtId="41" fontId="21" fillId="4" borderId="6" xfId="0" applyNumberFormat="1" applyFont="1" applyFill="1" applyBorder="1">
      <alignment vertical="center"/>
    </xf>
    <xf numFmtId="41" fontId="21" fillId="18" borderId="6" xfId="0" applyNumberFormat="1" applyFont="1" applyFill="1" applyBorder="1">
      <alignment vertical="center"/>
    </xf>
    <xf numFmtId="41" fontId="21" fillId="9" borderId="4" xfId="0" applyNumberFormat="1" applyFont="1" applyFill="1" applyBorder="1">
      <alignment vertical="center"/>
    </xf>
    <xf numFmtId="41" fontId="21" fillId="9" borderId="66" xfId="0" applyNumberFormat="1" applyFont="1" applyFill="1" applyBorder="1">
      <alignment vertical="center"/>
    </xf>
    <xf numFmtId="41" fontId="21" fillId="10" borderId="66" xfId="0" applyNumberFormat="1" applyFont="1" applyFill="1" applyBorder="1">
      <alignment vertical="center"/>
    </xf>
    <xf numFmtId="41" fontId="21" fillId="10" borderId="92" xfId="0" applyNumberFormat="1" applyFont="1" applyFill="1" applyBorder="1">
      <alignment vertical="center"/>
    </xf>
    <xf numFmtId="41" fontId="21" fillId="11" borderId="85" xfId="0" applyNumberFormat="1" applyFont="1" applyFill="1" applyBorder="1">
      <alignment vertical="center"/>
    </xf>
    <xf numFmtId="41" fontId="21" fillId="18" borderId="3" xfId="0" applyNumberFormat="1" applyFont="1" applyFill="1" applyBorder="1">
      <alignment vertical="center"/>
    </xf>
    <xf numFmtId="41" fontId="21" fillId="10" borderId="3" xfId="0" applyNumberFormat="1" applyFont="1" applyFill="1" applyBorder="1">
      <alignment vertical="center"/>
    </xf>
    <xf numFmtId="41" fontId="21" fillId="4" borderId="5" xfId="0" applyNumberFormat="1" applyFont="1" applyFill="1" applyBorder="1">
      <alignment vertical="center"/>
    </xf>
    <xf numFmtId="41" fontId="21" fillId="4" borderId="4" xfId="0" applyNumberFormat="1" applyFont="1" applyFill="1" applyBorder="1">
      <alignment vertical="center"/>
    </xf>
    <xf numFmtId="41" fontId="21" fillId="11" borderId="16" xfId="0" applyNumberFormat="1" applyFont="1" applyFill="1" applyBorder="1">
      <alignment vertical="center"/>
    </xf>
    <xf numFmtId="41" fontId="28" fillId="15" borderId="6" xfId="0" applyNumberFormat="1" applyFont="1" applyFill="1" applyBorder="1" applyAlignment="1">
      <alignment horizontal="right" vertical="center"/>
    </xf>
    <xf numFmtId="41" fontId="28" fillId="15" borderId="0" xfId="0" applyNumberFormat="1" applyFont="1" applyFill="1">
      <alignment vertical="center"/>
    </xf>
    <xf numFmtId="41" fontId="28" fillId="17" borderId="90" xfId="0" applyNumberFormat="1" applyFont="1" applyFill="1" applyBorder="1" applyAlignment="1">
      <alignment horizontal="center" vertical="center"/>
    </xf>
    <xf numFmtId="41" fontId="21" fillId="15" borderId="85" xfId="0" applyNumberFormat="1" applyFont="1" applyFill="1" applyBorder="1" applyAlignment="1">
      <alignment horizontal="right" vertical="center"/>
    </xf>
    <xf numFmtId="41" fontId="28" fillId="15" borderId="67" xfId="0" applyNumberFormat="1" applyFont="1" applyFill="1" applyBorder="1">
      <alignment vertical="center"/>
    </xf>
    <xf numFmtId="41" fontId="28" fillId="14" borderId="148" xfId="0" applyNumberFormat="1" applyFont="1" applyFill="1" applyBorder="1" applyAlignment="1">
      <alignment horizontal="center" vertical="center"/>
    </xf>
    <xf numFmtId="41" fontId="21" fillId="9" borderId="16" xfId="0" applyNumberFormat="1" applyFont="1" applyFill="1" applyBorder="1" applyAlignment="1">
      <alignment horizontal="right" vertical="center"/>
    </xf>
    <xf numFmtId="41" fontId="21" fillId="15" borderId="3" xfId="0" applyNumberFormat="1" applyFont="1" applyFill="1" applyBorder="1" applyAlignment="1">
      <alignment horizontal="right" vertical="center"/>
    </xf>
    <xf numFmtId="41" fontId="21" fillId="15" borderId="5" xfId="0" applyNumberFormat="1" applyFont="1" applyFill="1" applyBorder="1" applyAlignment="1">
      <alignment horizontal="right" vertical="center"/>
    </xf>
    <xf numFmtId="41" fontId="21" fillId="15" borderId="82" xfId="0" applyNumberFormat="1" applyFont="1" applyFill="1" applyBorder="1" applyAlignment="1">
      <alignment horizontal="right" vertical="center"/>
    </xf>
    <xf numFmtId="41" fontId="28" fillId="15" borderId="67" xfId="0" applyNumberFormat="1" applyFont="1" applyFill="1" applyBorder="1" applyAlignment="1">
      <alignment horizontal="right" vertical="center"/>
    </xf>
    <xf numFmtId="41" fontId="21" fillId="15" borderId="0" xfId="0" applyNumberFormat="1" applyFont="1" applyFill="1">
      <alignment vertical="center"/>
    </xf>
    <xf numFmtId="41" fontId="21" fillId="9" borderId="66" xfId="0" applyNumberFormat="1" applyFont="1" applyFill="1" applyBorder="1" applyAlignment="1">
      <alignment horizontal="right" vertical="center"/>
    </xf>
    <xf numFmtId="41" fontId="21" fillId="19" borderId="157" xfId="0" applyNumberFormat="1" applyFont="1" applyFill="1" applyBorder="1" applyAlignment="1">
      <alignment horizontal="right" vertical="center"/>
    </xf>
    <xf numFmtId="41" fontId="21" fillId="9" borderId="104" xfId="0" applyNumberFormat="1" applyFont="1" applyFill="1" applyBorder="1" applyAlignment="1">
      <alignment horizontal="right" vertical="center"/>
    </xf>
    <xf numFmtId="41" fontId="21" fillId="0" borderId="155" xfId="0" applyNumberFormat="1" applyFont="1" applyBorder="1">
      <alignment vertical="center"/>
    </xf>
    <xf numFmtId="41" fontId="28" fillId="16" borderId="137" xfId="0" applyNumberFormat="1" applyFont="1" applyFill="1" applyBorder="1" applyAlignment="1">
      <alignment horizontal="center" vertical="center"/>
    </xf>
    <xf numFmtId="41" fontId="21" fillId="5" borderId="67" xfId="0" applyNumberFormat="1" applyFont="1" applyFill="1" applyBorder="1" applyAlignment="1">
      <alignment horizontal="right" vertical="center"/>
    </xf>
    <xf numFmtId="41" fontId="21" fillId="4" borderId="66" xfId="0" applyNumberFormat="1" applyFont="1" applyFill="1" applyBorder="1" applyAlignment="1">
      <alignment horizontal="right" vertical="center"/>
    </xf>
    <xf numFmtId="41" fontId="21" fillId="5" borderId="3" xfId="0" applyNumberFormat="1" applyFont="1" applyFill="1" applyBorder="1">
      <alignment vertical="center"/>
    </xf>
    <xf numFmtId="41" fontId="21" fillId="5" borderId="16" xfId="0" applyNumberFormat="1" applyFont="1" applyFill="1" applyBorder="1">
      <alignment vertical="center"/>
    </xf>
    <xf numFmtId="41" fontId="21" fillId="0" borderId="83" xfId="0" applyNumberFormat="1" applyFont="1" applyBorder="1">
      <alignment vertical="center"/>
    </xf>
    <xf numFmtId="41" fontId="21" fillId="4" borderId="3" xfId="0" applyNumberFormat="1" applyFont="1" applyFill="1" applyBorder="1">
      <alignment vertical="center"/>
    </xf>
    <xf numFmtId="41" fontId="21" fillId="4" borderId="16" xfId="0" applyNumberFormat="1" applyFont="1" applyFill="1" applyBorder="1">
      <alignment vertical="center"/>
    </xf>
    <xf numFmtId="41" fontId="28" fillId="16" borderId="139" xfId="0" applyNumberFormat="1" applyFont="1" applyFill="1" applyBorder="1" applyAlignment="1">
      <alignment horizontal="center" vertical="center"/>
    </xf>
    <xf numFmtId="41" fontId="21" fillId="4" borderId="16" xfId="0" applyNumberFormat="1" applyFont="1" applyFill="1" applyBorder="1" applyAlignment="1">
      <alignment horizontal="right" vertical="center"/>
    </xf>
    <xf numFmtId="41" fontId="28" fillId="16" borderId="153" xfId="0" applyNumberFormat="1" applyFont="1" applyFill="1" applyBorder="1" applyAlignment="1">
      <alignment horizontal="center" vertical="center"/>
    </xf>
    <xf numFmtId="41" fontId="21" fillId="5" borderId="85" xfId="0" applyNumberFormat="1" applyFont="1" applyFill="1" applyBorder="1" applyAlignment="1">
      <alignment horizontal="right" vertical="center"/>
    </xf>
    <xf numFmtId="41" fontId="21" fillId="0" borderId="154" xfId="0" applyNumberFormat="1" applyFont="1" applyBorder="1">
      <alignment vertical="center"/>
    </xf>
    <xf numFmtId="41" fontId="21" fillId="5" borderId="66" xfId="0" applyNumberFormat="1" applyFont="1" applyFill="1" applyBorder="1">
      <alignment vertical="center"/>
    </xf>
    <xf numFmtId="41" fontId="28" fillId="14" borderId="140" xfId="0" applyNumberFormat="1" applyFont="1" applyFill="1" applyBorder="1" applyAlignment="1">
      <alignment horizontal="center" vertical="center"/>
    </xf>
    <xf numFmtId="41" fontId="21" fillId="4" borderId="75" xfId="0" applyNumberFormat="1" applyFont="1" applyFill="1" applyBorder="1">
      <alignment vertical="center"/>
    </xf>
    <xf numFmtId="41" fontId="21" fillId="5" borderId="75" xfId="0" applyNumberFormat="1" applyFont="1" applyFill="1" applyBorder="1" applyAlignment="1">
      <alignment horizontal="right" vertical="center"/>
    </xf>
    <xf numFmtId="41" fontId="28" fillId="15" borderId="91" xfId="0" applyNumberFormat="1" applyFont="1" applyFill="1" applyBorder="1" applyAlignment="1">
      <alignment horizontal="right" vertical="center"/>
    </xf>
    <xf numFmtId="41" fontId="21" fillId="0" borderId="66" xfId="0" applyNumberFormat="1" applyFont="1" applyBorder="1" applyAlignment="1">
      <alignment horizontal="right" vertical="center" wrapText="1"/>
    </xf>
    <xf numFmtId="41" fontId="21" fillId="4" borderId="66" xfId="1" applyNumberFormat="1" applyFont="1" applyFill="1" applyBorder="1" applyAlignment="1">
      <alignment horizontal="right" vertical="center" wrapText="1"/>
    </xf>
    <xf numFmtId="41" fontId="21" fillId="18" borderId="85" xfId="0" applyNumberFormat="1" applyFont="1" applyFill="1" applyBorder="1" applyAlignment="1">
      <alignment horizontal="right" vertical="center" wrapText="1"/>
    </xf>
    <xf numFmtId="41" fontId="28" fillId="0" borderId="67" xfId="0" applyNumberFormat="1" applyFont="1" applyBorder="1" applyAlignment="1">
      <alignment horizontal="right" vertical="center" wrapText="1"/>
    </xf>
    <xf numFmtId="41" fontId="28" fillId="0" borderId="91" xfId="0" applyNumberFormat="1" applyFont="1" applyBorder="1" applyAlignment="1">
      <alignment horizontal="right" vertical="center" wrapText="1"/>
    </xf>
    <xf numFmtId="41" fontId="28" fillId="0" borderId="64" xfId="0" applyNumberFormat="1" applyFont="1" applyBorder="1" applyAlignment="1">
      <alignment horizontal="right" vertical="center" wrapText="1"/>
    </xf>
    <xf numFmtId="41" fontId="0" fillId="0" borderId="0" xfId="0" applyNumberFormat="1" applyAlignment="1">
      <alignment horizontal="left" vertical="center"/>
    </xf>
    <xf numFmtId="41" fontId="21" fillId="0" borderId="49" xfId="0" applyNumberFormat="1" applyFont="1" applyBorder="1">
      <alignment vertical="center"/>
    </xf>
    <xf numFmtId="41" fontId="21" fillId="0" borderId="76" xfId="0" applyNumberFormat="1" applyFont="1" applyBorder="1">
      <alignment vertical="center"/>
    </xf>
    <xf numFmtId="41" fontId="28" fillId="14" borderId="87" xfId="0" applyNumberFormat="1" applyFont="1" applyFill="1" applyBorder="1" applyAlignment="1">
      <alignment horizontal="center" vertical="center"/>
    </xf>
    <xf numFmtId="41" fontId="28" fillId="0" borderId="90" xfId="0" applyNumberFormat="1" applyFont="1" applyBorder="1">
      <alignment vertical="center"/>
    </xf>
    <xf numFmtId="41" fontId="21" fillId="0" borderId="6" xfId="0" applyNumberFormat="1" applyFont="1" applyBorder="1" applyAlignment="1">
      <alignment horizontal="right" vertical="center"/>
    </xf>
    <xf numFmtId="41" fontId="28" fillId="14" borderId="107" xfId="0" applyNumberFormat="1" applyFont="1" applyFill="1" applyBorder="1" applyAlignment="1">
      <alignment horizontal="center" vertical="center"/>
    </xf>
    <xf numFmtId="41" fontId="21" fillId="0" borderId="90" xfId="0" applyNumberFormat="1" applyFont="1" applyBorder="1">
      <alignment vertical="center"/>
    </xf>
    <xf numFmtId="41" fontId="21" fillId="15" borderId="6" xfId="0" applyNumberFormat="1" applyFont="1" applyFill="1" applyBorder="1" applyAlignment="1">
      <alignment horizontal="right" vertical="center"/>
    </xf>
    <xf numFmtId="41" fontId="21" fillId="0" borderId="67" xfId="0" applyNumberFormat="1" applyFont="1" applyBorder="1">
      <alignment vertical="center"/>
    </xf>
    <xf numFmtId="41" fontId="21" fillId="0" borderId="83" xfId="0" applyNumberFormat="1" applyFont="1" applyBorder="1" applyAlignment="1">
      <alignment horizontal="right" vertical="center" wrapText="1"/>
    </xf>
    <xf numFmtId="41" fontId="21" fillId="0" borderId="66" xfId="0" applyNumberFormat="1" applyFont="1" applyBorder="1">
      <alignment vertical="center"/>
    </xf>
    <xf numFmtId="41" fontId="21" fillId="0" borderId="19" xfId="0" applyNumberFormat="1" applyFont="1" applyBorder="1">
      <alignment vertical="center"/>
    </xf>
    <xf numFmtId="41" fontId="21" fillId="0" borderId="89" xfId="0" applyNumberFormat="1" applyFont="1" applyBorder="1" applyAlignment="1">
      <alignment horizontal="right" vertical="center"/>
    </xf>
    <xf numFmtId="41" fontId="21" fillId="0" borderId="120" xfId="0" applyNumberFormat="1" applyFont="1" applyBorder="1" applyAlignment="1">
      <alignment horizontal="right" vertical="center"/>
    </xf>
    <xf numFmtId="41" fontId="21" fillId="0" borderId="55" xfId="0" applyNumberFormat="1" applyFont="1" applyBorder="1">
      <alignment vertical="center"/>
    </xf>
    <xf numFmtId="41" fontId="21" fillId="15" borderId="123" xfId="0" applyNumberFormat="1" applyFont="1" applyFill="1" applyBorder="1">
      <alignment vertical="center"/>
    </xf>
    <xf numFmtId="41" fontId="21" fillId="15" borderId="66" xfId="0" applyNumberFormat="1" applyFont="1" applyFill="1" applyBorder="1">
      <alignment vertical="center"/>
    </xf>
    <xf numFmtId="41" fontId="21" fillId="15" borderId="75" xfId="0" applyNumberFormat="1" applyFont="1" applyFill="1" applyBorder="1">
      <alignment vertical="center"/>
    </xf>
    <xf numFmtId="41" fontId="21" fillId="15" borderId="85" xfId="0" applyNumberFormat="1" applyFont="1" applyFill="1" applyBorder="1">
      <alignment vertical="center"/>
    </xf>
    <xf numFmtId="41" fontId="21" fillId="15" borderId="126" xfId="0" applyNumberFormat="1" applyFont="1" applyFill="1" applyBorder="1">
      <alignment vertical="center"/>
    </xf>
    <xf numFmtId="41" fontId="21" fillId="0" borderId="54" xfId="0" applyNumberFormat="1" applyFont="1" applyBorder="1">
      <alignment vertical="center"/>
    </xf>
    <xf numFmtId="41" fontId="21" fillId="15" borderId="83" xfId="0" applyNumberFormat="1" applyFont="1" applyFill="1" applyBorder="1">
      <alignment vertical="center"/>
    </xf>
    <xf numFmtId="41" fontId="21" fillId="0" borderId="0" xfId="0" applyNumberFormat="1" applyFont="1" applyAlignment="1">
      <alignment horizontal="right" vertical="center"/>
    </xf>
    <xf numFmtId="41" fontId="21" fillId="15" borderId="5" xfId="0" applyNumberFormat="1" applyFont="1" applyFill="1" applyBorder="1">
      <alignment vertical="center"/>
    </xf>
    <xf numFmtId="41" fontId="21" fillId="15" borderId="4" xfId="0" applyNumberFormat="1" applyFont="1" applyFill="1" applyBorder="1">
      <alignment vertical="center"/>
    </xf>
    <xf numFmtId="41" fontId="21" fillId="15" borderId="92" xfId="0" applyNumberFormat="1" applyFont="1" applyFill="1" applyBorder="1">
      <alignment vertical="center"/>
    </xf>
    <xf numFmtId="41" fontId="21" fillId="15" borderId="16" xfId="0" applyNumberFormat="1" applyFont="1" applyFill="1" applyBorder="1">
      <alignment vertical="center"/>
    </xf>
    <xf numFmtId="41" fontId="28" fillId="17" borderId="81" xfId="0" applyNumberFormat="1" applyFont="1" applyFill="1" applyBorder="1" applyAlignment="1">
      <alignment horizontal="center" vertical="center"/>
    </xf>
    <xf numFmtId="41" fontId="21" fillId="15" borderId="48" xfId="0" applyNumberFormat="1" applyFont="1" applyFill="1" applyBorder="1">
      <alignment vertical="center"/>
    </xf>
    <xf numFmtId="41" fontId="28" fillId="14" borderId="141" xfId="0" applyNumberFormat="1" applyFont="1" applyFill="1" applyBorder="1" applyAlignment="1">
      <alignment horizontal="center" vertical="center"/>
    </xf>
    <xf numFmtId="41" fontId="21" fillId="15" borderId="16" xfId="0" applyNumberFormat="1" applyFont="1" applyFill="1" applyBorder="1" applyAlignment="1">
      <alignment horizontal="right" vertical="center"/>
    </xf>
    <xf numFmtId="41" fontId="28" fillId="14" borderId="128" xfId="0" applyNumberFormat="1" applyFont="1" applyFill="1" applyBorder="1">
      <alignment vertical="center"/>
    </xf>
    <xf numFmtId="41" fontId="21" fillId="0" borderId="134" xfId="0" applyNumberFormat="1" applyFont="1" applyBorder="1">
      <alignment vertical="center"/>
    </xf>
    <xf numFmtId="41" fontId="21" fillId="0" borderId="127" xfId="0" applyNumberFormat="1" applyFont="1" applyBorder="1">
      <alignment vertical="center"/>
    </xf>
    <xf numFmtId="41" fontId="21" fillId="15" borderId="4" xfId="0" applyNumberFormat="1" applyFont="1" applyFill="1" applyBorder="1" applyAlignment="1">
      <alignment horizontal="right" vertical="center"/>
    </xf>
    <xf numFmtId="41" fontId="21" fillId="0" borderId="104" xfId="0" applyNumberFormat="1" applyFont="1" applyBorder="1" applyAlignment="1">
      <alignment horizontal="right" vertical="center"/>
    </xf>
    <xf numFmtId="41" fontId="21" fillId="0" borderId="75" xfId="0" applyNumberFormat="1" applyFont="1" applyBorder="1" applyAlignment="1">
      <alignment horizontal="right"/>
    </xf>
    <xf numFmtId="41" fontId="21" fillId="0" borderId="16" xfId="0" applyNumberFormat="1" applyFont="1" applyBorder="1">
      <alignment vertical="center"/>
    </xf>
    <xf numFmtId="41" fontId="21" fillId="0" borderId="94" xfId="0" applyNumberFormat="1" applyFont="1" applyBorder="1" applyAlignment="1">
      <alignment horizontal="right" vertical="center"/>
    </xf>
    <xf numFmtId="41" fontId="28" fillId="0" borderId="7" xfId="0" applyNumberFormat="1" applyFont="1" applyBorder="1">
      <alignment vertical="center"/>
    </xf>
    <xf numFmtId="41" fontId="28" fillId="16" borderId="152" xfId="0" applyNumberFormat="1" applyFont="1" applyFill="1" applyBorder="1" applyAlignment="1">
      <alignment horizontal="center" vertical="center"/>
    </xf>
    <xf numFmtId="41" fontId="28" fillId="14" borderId="91" xfId="0" applyNumberFormat="1" applyFont="1" applyFill="1" applyBorder="1" applyAlignment="1">
      <alignment horizontal="center" vertical="center"/>
    </xf>
    <xf numFmtId="41" fontId="28" fillId="15" borderId="90" xfId="0" applyNumberFormat="1" applyFont="1" applyFill="1" applyBorder="1">
      <alignment vertical="center"/>
    </xf>
    <xf numFmtId="41" fontId="28" fillId="14" borderId="95" xfId="0" applyNumberFormat="1" applyFont="1" applyFill="1" applyBorder="1" applyAlignment="1">
      <alignment horizontal="center" vertical="center"/>
    </xf>
    <xf numFmtId="41" fontId="21" fillId="0" borderId="56" xfId="0" applyNumberFormat="1" applyFont="1" applyBorder="1" applyAlignment="1">
      <alignment horizontal="right" vertical="center" wrapText="1"/>
    </xf>
    <xf numFmtId="41" fontId="21" fillId="0" borderId="75" xfId="0" applyNumberFormat="1" applyFont="1" applyBorder="1" applyAlignment="1">
      <alignment horizontal="right" vertical="center" wrapText="1"/>
    </xf>
    <xf numFmtId="41" fontId="21" fillId="0" borderId="85" xfId="0" applyNumberFormat="1" applyFont="1" applyBorder="1" applyAlignment="1">
      <alignment horizontal="right" vertical="center" wrapText="1"/>
    </xf>
    <xf numFmtId="41" fontId="28" fillId="0" borderId="63" xfId="0" applyNumberFormat="1" applyFont="1" applyBorder="1">
      <alignment vertical="center"/>
    </xf>
    <xf numFmtId="41" fontId="21" fillId="0" borderId="55" xfId="0" applyNumberFormat="1" applyFont="1" applyBorder="1" applyAlignment="1">
      <alignment horizontal="right" vertical="center"/>
    </xf>
    <xf numFmtId="0" fontId="21" fillId="0" borderId="92" xfId="0" applyFont="1" applyBorder="1" applyAlignment="1">
      <alignment horizontal="right" vertical="center"/>
    </xf>
    <xf numFmtId="0" fontId="21" fillId="0" borderId="93" xfId="0" applyFont="1" applyBorder="1" applyAlignment="1">
      <alignment vertical="center" wrapText="1"/>
    </xf>
    <xf numFmtId="0" fontId="21" fillId="0" borderId="94" xfId="0" applyFont="1" applyBorder="1" applyAlignment="1">
      <alignment vertical="center" wrapText="1"/>
    </xf>
    <xf numFmtId="41" fontId="21" fillId="4" borderId="89" xfId="0" applyNumberFormat="1" applyFont="1" applyFill="1" applyBorder="1" applyAlignment="1">
      <alignment horizontal="right" vertical="center"/>
    </xf>
    <xf numFmtId="0" fontId="21" fillId="0" borderId="144" xfId="0" applyFont="1" applyBorder="1" applyAlignment="1">
      <alignment vertical="center" wrapText="1"/>
    </xf>
    <xf numFmtId="41" fontId="21" fillId="4" borderId="100" xfId="0" applyNumberFormat="1" applyFont="1" applyFill="1" applyBorder="1" applyAlignment="1">
      <alignment horizontal="right" vertical="center"/>
    </xf>
    <xf numFmtId="41" fontId="4" fillId="0" borderId="18" xfId="5" applyNumberFormat="1" applyFont="1" applyBorder="1" applyAlignment="1">
      <alignment horizontal="left" vertical="center"/>
    </xf>
    <xf numFmtId="41" fontId="12" fillId="0" borderId="55" xfId="5" applyNumberFormat="1" applyFont="1" applyBorder="1" applyAlignment="1">
      <alignment horizontal="left" vertical="center"/>
    </xf>
    <xf numFmtId="41" fontId="13" fillId="0" borderId="19" xfId="5" applyNumberFormat="1" applyFont="1" applyBorder="1" applyAlignment="1">
      <alignment horizontal="left" vertical="top"/>
    </xf>
    <xf numFmtId="41" fontId="0" fillId="0" borderId="0" xfId="1" applyNumberFormat="1" applyFont="1" applyBorder="1">
      <alignment vertical="center"/>
    </xf>
    <xf numFmtId="38" fontId="12" fillId="3" borderId="0" xfId="5" applyNumberFormat="1" applyFont="1" applyFill="1">
      <alignment vertical="center"/>
    </xf>
    <xf numFmtId="38" fontId="12" fillId="0" borderId="0" xfId="7" applyFont="1" applyFill="1" applyBorder="1">
      <alignment vertical="center"/>
    </xf>
    <xf numFmtId="38" fontId="12" fillId="0" borderId="0" xfId="7" applyFont="1" applyFill="1" applyBorder="1" applyAlignment="1">
      <alignment vertical="center" wrapText="1"/>
    </xf>
    <xf numFmtId="179" fontId="0" fillId="0" borderId="66" xfId="0" applyNumberFormat="1" applyBorder="1">
      <alignment vertical="center"/>
    </xf>
    <xf numFmtId="41" fontId="27" fillId="0" borderId="0" xfId="5" applyNumberFormat="1" applyFont="1" applyAlignment="1">
      <alignment horizontal="left" vertical="center"/>
    </xf>
    <xf numFmtId="41" fontId="13" fillId="0" borderId="66" xfId="5" applyNumberFormat="1" applyFont="1" applyBorder="1" applyAlignment="1">
      <alignment horizontal="left" vertical="center" wrapText="1"/>
    </xf>
    <xf numFmtId="38" fontId="13" fillId="0" borderId="66" xfId="5" applyNumberFormat="1" applyFont="1" applyBorder="1">
      <alignment vertical="center"/>
    </xf>
    <xf numFmtId="0" fontId="37" fillId="0" borderId="0" xfId="0" applyFont="1">
      <alignment vertical="center"/>
    </xf>
    <xf numFmtId="0" fontId="0" fillId="12" borderId="0" xfId="0" applyFill="1">
      <alignment vertical="center"/>
    </xf>
    <xf numFmtId="3" fontId="21" fillId="13" borderId="0" xfId="0" applyNumberFormat="1" applyFont="1" applyFill="1" applyAlignment="1"/>
    <xf numFmtId="0" fontId="7" fillId="3" borderId="0" xfId="0" applyFont="1" applyFill="1">
      <alignment vertical="center"/>
    </xf>
    <xf numFmtId="0" fontId="7" fillId="12" borderId="0" xfId="0" applyFont="1" applyFill="1">
      <alignment vertical="center"/>
    </xf>
    <xf numFmtId="0" fontId="0" fillId="3" borderId="0" xfId="0" applyFill="1">
      <alignment vertical="center"/>
    </xf>
    <xf numFmtId="38" fontId="21" fillId="13" borderId="0" xfId="1" applyFont="1" applyFill="1" applyBorder="1" applyAlignment="1"/>
    <xf numFmtId="38" fontId="21" fillId="3" borderId="0" xfId="1" applyFont="1" applyFill="1" applyBorder="1" applyAlignment="1"/>
    <xf numFmtId="38" fontId="0" fillId="0" borderId="0" xfId="1" applyFont="1" applyBorder="1">
      <alignment vertical="center"/>
    </xf>
    <xf numFmtId="41" fontId="3" fillId="0" borderId="0" xfId="5" applyNumberFormat="1" applyFont="1" applyAlignment="1">
      <alignment vertical="center" wrapText="1"/>
    </xf>
    <xf numFmtId="0" fontId="3" fillId="0" borderId="0" xfId="0" applyFont="1" applyAlignment="1">
      <alignment vertical="top"/>
    </xf>
    <xf numFmtId="0" fontId="21" fillId="13" borderId="0" xfId="0" applyFont="1" applyFill="1" applyAlignment="1"/>
    <xf numFmtId="0" fontId="3" fillId="0" borderId="0" xfId="0" applyFont="1" applyAlignment="1"/>
    <xf numFmtId="0" fontId="3" fillId="0" borderId="0" xfId="0" applyFont="1">
      <alignment vertical="center"/>
    </xf>
    <xf numFmtId="0" fontId="3" fillId="0" borderId="0" xfId="0" applyFont="1" applyAlignment="1">
      <alignment vertical="center" readingOrder="1"/>
    </xf>
    <xf numFmtId="3" fontId="3" fillId="0" borderId="0" xfId="0" applyNumberFormat="1" applyFont="1" applyAlignment="1">
      <alignment vertical="center" readingOrder="1"/>
    </xf>
    <xf numFmtId="3" fontId="3" fillId="0" borderId="0" xfId="0" applyNumberFormat="1" applyFont="1">
      <alignment vertical="center"/>
    </xf>
    <xf numFmtId="0" fontId="23" fillId="0" borderId="66" xfId="0" applyFont="1" applyBorder="1">
      <alignment vertical="center"/>
    </xf>
    <xf numFmtId="0" fontId="23" fillId="0" borderId="69" xfId="0" applyFont="1" applyBorder="1">
      <alignment vertical="center"/>
    </xf>
    <xf numFmtId="0" fontId="23" fillId="0" borderId="67" xfId="0" applyFont="1" applyBorder="1">
      <alignment vertical="center"/>
    </xf>
    <xf numFmtId="0" fontId="23" fillId="0" borderId="127" xfId="0" applyFont="1" applyBorder="1">
      <alignment vertical="center"/>
    </xf>
    <xf numFmtId="0" fontId="23" fillId="0" borderId="86" xfId="0" applyFont="1" applyBorder="1">
      <alignment vertical="center"/>
    </xf>
    <xf numFmtId="0" fontId="23" fillId="0" borderId="161" xfId="0" applyFont="1" applyBorder="1">
      <alignment vertical="center"/>
    </xf>
    <xf numFmtId="0" fontId="23" fillId="0" borderId="7" xfId="0" applyFont="1" applyBorder="1">
      <alignment vertical="center"/>
    </xf>
    <xf numFmtId="3" fontId="23" fillId="0" borderId="7" xfId="0" applyNumberFormat="1" applyFont="1" applyBorder="1">
      <alignment vertical="center"/>
    </xf>
    <xf numFmtId="3" fontId="23" fillId="0" borderId="0" xfId="0" applyNumberFormat="1" applyFont="1">
      <alignment vertical="center"/>
    </xf>
    <xf numFmtId="3" fontId="23" fillId="0" borderId="127" xfId="0" applyNumberFormat="1" applyFont="1" applyBorder="1">
      <alignment vertical="center"/>
    </xf>
    <xf numFmtId="3" fontId="23" fillId="0" borderId="161" xfId="0" applyNumberFormat="1" applyFont="1" applyBorder="1">
      <alignment vertical="center"/>
    </xf>
    <xf numFmtId="0" fontId="23" fillId="20" borderId="127" xfId="0" applyFont="1" applyFill="1" applyBorder="1">
      <alignment vertical="center"/>
    </xf>
    <xf numFmtId="0" fontId="23" fillId="0" borderId="0" xfId="0" applyFont="1" applyAlignment="1">
      <alignment vertical="center" wrapText="1"/>
    </xf>
    <xf numFmtId="0" fontId="38" fillId="0" borderId="0" xfId="0" applyFont="1">
      <alignment vertical="center"/>
    </xf>
    <xf numFmtId="0" fontId="23" fillId="0" borderId="3" xfId="0" applyFont="1" applyBorder="1">
      <alignment vertical="center"/>
    </xf>
    <xf numFmtId="0" fontId="23" fillId="0" borderId="100" xfId="0" applyFont="1" applyBorder="1">
      <alignment vertical="center"/>
    </xf>
    <xf numFmtId="0" fontId="23" fillId="0" borderId="2" xfId="0" applyFont="1" applyBorder="1">
      <alignment vertical="center"/>
    </xf>
    <xf numFmtId="0" fontId="23" fillId="0" borderId="54" xfId="0" applyFont="1" applyBorder="1">
      <alignment vertical="center"/>
    </xf>
    <xf numFmtId="3" fontId="23" fillId="21" borderId="7" xfId="0" applyNumberFormat="1" applyFont="1" applyFill="1" applyBorder="1">
      <alignment vertical="center"/>
    </xf>
    <xf numFmtId="0" fontId="23" fillId="0" borderId="55" xfId="0" applyFont="1" applyBorder="1">
      <alignment vertical="center"/>
    </xf>
    <xf numFmtId="0" fontId="23" fillId="0" borderId="145" xfId="0" applyFont="1" applyBorder="1">
      <alignment vertical="center"/>
    </xf>
    <xf numFmtId="3" fontId="23" fillId="21" borderId="135" xfId="0" applyNumberFormat="1" applyFont="1" applyFill="1" applyBorder="1">
      <alignment vertical="center"/>
    </xf>
    <xf numFmtId="0" fontId="38" fillId="0" borderId="0" xfId="0" applyFont="1" applyAlignment="1">
      <alignment vertical="center" wrapText="1"/>
    </xf>
    <xf numFmtId="3" fontId="23" fillId="0" borderId="2" xfId="0" applyNumberFormat="1" applyFont="1" applyBorder="1">
      <alignment vertical="center"/>
    </xf>
    <xf numFmtId="0" fontId="23" fillId="0" borderId="69" xfId="0" applyFont="1" applyBorder="1" applyAlignment="1">
      <alignment vertical="center" readingOrder="1"/>
    </xf>
    <xf numFmtId="3" fontId="39" fillId="0" borderId="69" xfId="0" applyNumberFormat="1" applyFont="1" applyBorder="1">
      <alignment vertical="center"/>
    </xf>
    <xf numFmtId="0" fontId="23" fillId="0" borderId="127" xfId="0" applyFont="1" applyBorder="1" applyAlignment="1">
      <alignment vertical="center" readingOrder="1"/>
    </xf>
    <xf numFmtId="0" fontId="39" fillId="0" borderId="127" xfId="0" applyFont="1" applyBorder="1">
      <alignment vertical="center"/>
    </xf>
    <xf numFmtId="3" fontId="39" fillId="0" borderId="127" xfId="0" applyNumberFormat="1" applyFont="1" applyBorder="1">
      <alignment vertical="center"/>
    </xf>
    <xf numFmtId="0" fontId="40" fillId="0" borderId="127" xfId="0" applyFont="1" applyBorder="1" applyAlignment="1">
      <alignment vertical="center" readingOrder="1"/>
    </xf>
    <xf numFmtId="0" fontId="23" fillId="0" borderId="5" xfId="0" applyFont="1" applyBorder="1">
      <alignment vertical="center"/>
    </xf>
    <xf numFmtId="3" fontId="23" fillId="0" borderId="69" xfId="0" applyNumberFormat="1" applyFont="1" applyBorder="1">
      <alignment vertical="center"/>
    </xf>
    <xf numFmtId="0" fontId="36" fillId="0" borderId="0" xfId="0" applyFont="1">
      <alignment vertical="center"/>
    </xf>
    <xf numFmtId="0" fontId="42" fillId="0" borderId="66" xfId="0" applyFont="1" applyBorder="1">
      <alignment vertical="center"/>
    </xf>
    <xf numFmtId="0" fontId="43" fillId="0" borderId="66" xfId="0" applyFont="1" applyBorder="1">
      <alignment vertical="center"/>
    </xf>
    <xf numFmtId="38" fontId="3" fillId="0" borderId="3" xfId="0" applyNumberFormat="1" applyFont="1" applyBorder="1">
      <alignment vertical="center"/>
    </xf>
    <xf numFmtId="44" fontId="0" fillId="0" borderId="66" xfId="0" applyNumberFormat="1" applyBorder="1">
      <alignment vertical="center"/>
    </xf>
    <xf numFmtId="0" fontId="25" fillId="0" borderId="0" xfId="0" applyFont="1">
      <alignment vertical="center"/>
    </xf>
    <xf numFmtId="0" fontId="23" fillId="0" borderId="6" xfId="0" applyFont="1" applyBorder="1" applyAlignment="1">
      <alignment vertical="center" wrapText="1"/>
    </xf>
    <xf numFmtId="0" fontId="23" fillId="0" borderId="4" xfId="0" applyFont="1" applyBorder="1" applyAlignment="1">
      <alignment vertical="center" wrapText="1"/>
    </xf>
    <xf numFmtId="0" fontId="23" fillId="0" borderId="70" xfId="0" applyFont="1" applyBorder="1">
      <alignment vertical="center"/>
    </xf>
    <xf numFmtId="0" fontId="23" fillId="0" borderId="18" xfId="0" applyFont="1" applyBorder="1">
      <alignment vertical="center"/>
    </xf>
    <xf numFmtId="0" fontId="23" fillId="0" borderId="144" xfId="0" applyFont="1" applyBorder="1" applyAlignment="1">
      <alignment vertical="center" wrapText="1"/>
    </xf>
    <xf numFmtId="0" fontId="23" fillId="0" borderId="165" xfId="0" applyFont="1" applyBorder="1">
      <alignment vertical="center"/>
    </xf>
    <xf numFmtId="0" fontId="23" fillId="0" borderId="85" xfId="0" applyFont="1" applyBorder="1">
      <alignment vertical="center"/>
    </xf>
    <xf numFmtId="0" fontId="23" fillId="0" borderId="120" xfId="0" applyFont="1" applyBorder="1">
      <alignment vertical="center"/>
    </xf>
    <xf numFmtId="38" fontId="10" fillId="0" borderId="0" xfId="0" applyNumberFormat="1" applyFont="1" applyAlignment="1">
      <alignment horizontal="left" vertical="center"/>
    </xf>
    <xf numFmtId="38" fontId="10" fillId="0" borderId="0" xfId="0" applyNumberFormat="1" applyFont="1" applyAlignment="1">
      <alignment horizontal="right" vertical="center"/>
    </xf>
    <xf numFmtId="38" fontId="16" fillId="0" borderId="0" xfId="0" applyNumberFormat="1" applyFont="1" applyAlignment="1">
      <alignment horizontal="left" vertical="center"/>
    </xf>
    <xf numFmtId="0" fontId="4" fillId="0" borderId="166" xfId="0" applyFont="1" applyBorder="1">
      <alignment vertical="center"/>
    </xf>
    <xf numFmtId="41" fontId="0" fillId="3" borderId="167" xfId="1" applyNumberFormat="1" applyFont="1" applyFill="1" applyBorder="1" applyAlignment="1">
      <alignment horizontal="right" vertical="center"/>
    </xf>
    <xf numFmtId="41" fontId="0" fillId="0" borderId="167" xfId="1" applyNumberFormat="1" applyFont="1" applyBorder="1">
      <alignment vertical="center"/>
    </xf>
    <xf numFmtId="41" fontId="0" fillId="0" borderId="14" xfId="1" applyNumberFormat="1" applyFont="1" applyBorder="1">
      <alignment vertical="center"/>
    </xf>
    <xf numFmtId="0" fontId="0" fillId="0" borderId="66" xfId="0" applyBorder="1" applyAlignment="1">
      <alignment vertical="center" wrapText="1"/>
    </xf>
    <xf numFmtId="0" fontId="0" fillId="0" borderId="4" xfId="0" applyBorder="1">
      <alignment vertical="center"/>
    </xf>
    <xf numFmtId="41" fontId="4" fillId="0" borderId="66" xfId="5" applyNumberFormat="1" applyFont="1" applyBorder="1">
      <alignment vertical="center"/>
    </xf>
    <xf numFmtId="41" fontId="3" fillId="0" borderId="66" xfId="5" applyNumberFormat="1" applyFont="1" applyBorder="1">
      <alignment vertical="center"/>
    </xf>
    <xf numFmtId="0" fontId="36" fillId="0" borderId="66" xfId="0" applyFont="1" applyBorder="1">
      <alignment vertical="center"/>
    </xf>
    <xf numFmtId="0" fontId="0" fillId="0" borderId="75" xfId="0" applyBorder="1">
      <alignment vertical="center"/>
    </xf>
    <xf numFmtId="41" fontId="0" fillId="0" borderId="75" xfId="0" applyNumberFormat="1" applyBorder="1">
      <alignment vertical="center"/>
    </xf>
    <xf numFmtId="41" fontId="21" fillId="0" borderId="4" xfId="0" applyNumberFormat="1" applyFont="1" applyBorder="1">
      <alignment vertical="center"/>
    </xf>
    <xf numFmtId="41" fontId="21" fillId="4" borderId="85" xfId="0" applyNumberFormat="1" applyFont="1" applyFill="1" applyBorder="1">
      <alignment vertical="center"/>
    </xf>
    <xf numFmtId="41" fontId="21" fillId="4" borderId="48" xfId="0" applyNumberFormat="1" applyFont="1" applyFill="1" applyBorder="1">
      <alignment vertical="center"/>
    </xf>
    <xf numFmtId="0" fontId="21" fillId="0" borderId="97" xfId="0" applyFont="1" applyBorder="1">
      <alignment vertical="center"/>
    </xf>
    <xf numFmtId="0" fontId="21" fillId="0" borderId="168" xfId="0" applyFont="1" applyBorder="1" applyAlignment="1">
      <alignment horizontal="left" vertical="center"/>
    </xf>
    <xf numFmtId="41" fontId="21" fillId="4" borderId="93" xfId="0" applyNumberFormat="1" applyFont="1" applyFill="1" applyBorder="1" applyAlignment="1">
      <alignment horizontal="right" vertical="center"/>
    </xf>
    <xf numFmtId="0" fontId="21" fillId="0" borderId="102" xfId="0" applyFont="1" applyBorder="1">
      <alignment vertical="center"/>
    </xf>
    <xf numFmtId="0" fontId="21" fillId="0" borderId="113" xfId="0" applyFont="1" applyBorder="1" applyAlignment="1">
      <alignment horizontal="left" vertical="center"/>
    </xf>
    <xf numFmtId="41" fontId="21" fillId="4" borderId="85" xfId="0" applyNumberFormat="1" applyFont="1" applyFill="1" applyBorder="1" applyAlignment="1">
      <alignment horizontal="right" vertical="center"/>
    </xf>
    <xf numFmtId="38" fontId="12" fillId="3" borderId="16" xfId="5" applyNumberFormat="1" applyFont="1" applyFill="1" applyBorder="1">
      <alignment vertical="center"/>
    </xf>
    <xf numFmtId="41" fontId="12" fillId="0" borderId="66" xfId="5" applyNumberFormat="1" applyFont="1" applyBorder="1">
      <alignment vertical="center"/>
    </xf>
    <xf numFmtId="38" fontId="12" fillId="0" borderId="66" xfId="5" applyNumberFormat="1" applyFont="1" applyBorder="1">
      <alignment vertical="center"/>
    </xf>
    <xf numFmtId="41" fontId="21" fillId="0" borderId="123" xfId="0" applyNumberFormat="1" applyFont="1" applyBorder="1">
      <alignment vertical="center"/>
    </xf>
    <xf numFmtId="41" fontId="21" fillId="0" borderId="16" xfId="0" applyNumberFormat="1" applyFont="1" applyBorder="1" applyAlignment="1">
      <alignment horizontal="right" vertical="center"/>
    </xf>
    <xf numFmtId="41" fontId="21" fillId="8" borderId="157" xfId="0" applyNumberFormat="1" applyFont="1" applyFill="1" applyBorder="1" applyAlignment="1">
      <alignment horizontal="right" vertical="center"/>
    </xf>
    <xf numFmtId="41" fontId="23" fillId="0" borderId="6" xfId="0" applyNumberFormat="1" applyFont="1" applyBorder="1">
      <alignment vertical="center"/>
    </xf>
    <xf numFmtId="41" fontId="21" fillId="8" borderId="171" xfId="0" applyNumberFormat="1" applyFont="1" applyFill="1" applyBorder="1" applyAlignment="1">
      <alignment horizontal="right" vertical="center"/>
    </xf>
    <xf numFmtId="41" fontId="21" fillId="5" borderId="85" xfId="0" applyNumberFormat="1" applyFont="1" applyFill="1" applyBorder="1">
      <alignment vertical="center"/>
    </xf>
    <xf numFmtId="41" fontId="21" fillId="8" borderId="172" xfId="0" applyNumberFormat="1" applyFont="1" applyFill="1" applyBorder="1" applyAlignment="1">
      <alignment horizontal="right" vertical="center"/>
    </xf>
    <xf numFmtId="41" fontId="16" fillId="0" borderId="25" xfId="7" applyNumberFormat="1" applyFont="1" applyBorder="1" applyAlignment="1">
      <alignment vertical="center"/>
    </xf>
    <xf numFmtId="41" fontId="31" fillId="0" borderId="46" xfId="7" applyNumberFormat="1" applyFont="1" applyBorder="1" applyAlignment="1">
      <alignment vertical="center"/>
    </xf>
    <xf numFmtId="41" fontId="44" fillId="0" borderId="53" xfId="1" applyNumberFormat="1" applyFont="1" applyBorder="1">
      <alignment vertical="center"/>
    </xf>
    <xf numFmtId="41" fontId="0" fillId="0" borderId="35" xfId="0" applyNumberFormat="1" applyBorder="1" applyAlignment="1">
      <alignment horizontal="right" vertical="center"/>
    </xf>
    <xf numFmtId="41" fontId="28" fillId="15" borderId="55" xfId="0" applyNumberFormat="1" applyFont="1" applyFill="1" applyBorder="1">
      <alignment vertical="center"/>
    </xf>
    <xf numFmtId="41" fontId="28" fillId="0" borderId="4" xfId="0" applyNumberFormat="1" applyFont="1" applyBorder="1" applyAlignment="1">
      <alignment horizontal="right" vertical="center"/>
    </xf>
    <xf numFmtId="41" fontId="28" fillId="14" borderId="36" xfId="0" applyNumberFormat="1" applyFont="1" applyFill="1" applyBorder="1" applyAlignment="1">
      <alignment horizontal="center" vertical="center"/>
    </xf>
    <xf numFmtId="41" fontId="28" fillId="4" borderId="83" xfId="0" applyNumberFormat="1" applyFont="1" applyFill="1" applyBorder="1">
      <alignment vertical="center"/>
    </xf>
    <xf numFmtId="0" fontId="21" fillId="0" borderId="56" xfId="0" applyFont="1" applyBorder="1" applyAlignment="1">
      <alignment vertical="center" wrapText="1"/>
    </xf>
    <xf numFmtId="41" fontId="21" fillId="4" borderId="92" xfId="0" applyNumberFormat="1" applyFont="1" applyFill="1" applyBorder="1">
      <alignment vertical="center"/>
    </xf>
    <xf numFmtId="41" fontId="21" fillId="18" borderId="86" xfId="0" applyNumberFormat="1" applyFont="1" applyFill="1" applyBorder="1">
      <alignment vertical="center"/>
    </xf>
    <xf numFmtId="41" fontId="21" fillId="18" borderId="88" xfId="0" applyNumberFormat="1" applyFont="1" applyFill="1" applyBorder="1">
      <alignment vertical="center"/>
    </xf>
    <xf numFmtId="41" fontId="21" fillId="18" borderId="85" xfId="0" applyNumberFormat="1" applyFont="1" applyFill="1" applyBorder="1">
      <alignment vertical="center"/>
    </xf>
    <xf numFmtId="41" fontId="21" fillId="8" borderId="174" xfId="0" applyNumberFormat="1" applyFont="1" applyFill="1" applyBorder="1" applyAlignment="1">
      <alignment horizontal="right" vertical="center"/>
    </xf>
    <xf numFmtId="41" fontId="21" fillId="9" borderId="75" xfId="0" applyNumberFormat="1" applyFont="1" applyFill="1" applyBorder="1" applyAlignment="1">
      <alignment horizontal="right" vertical="center"/>
    </xf>
    <xf numFmtId="0" fontId="21" fillId="18" borderId="135" xfId="0" applyFont="1" applyFill="1" applyBorder="1">
      <alignment vertical="center"/>
    </xf>
    <xf numFmtId="41" fontId="28" fillId="18" borderId="6" xfId="0" applyNumberFormat="1" applyFont="1" applyFill="1" applyBorder="1" applyAlignment="1">
      <alignment horizontal="right" vertical="center"/>
    </xf>
    <xf numFmtId="41" fontId="21" fillId="4" borderId="92" xfId="0" applyNumberFormat="1" applyFont="1" applyFill="1" applyBorder="1" applyAlignment="1">
      <alignment horizontal="right" vertical="center"/>
    </xf>
    <xf numFmtId="0" fontId="21" fillId="0" borderId="16" xfId="0" applyFont="1" applyBorder="1" applyAlignment="1">
      <alignment horizontal="right" vertical="center"/>
    </xf>
    <xf numFmtId="41" fontId="21" fillId="5" borderId="16" xfId="0" applyNumberFormat="1" applyFont="1" applyFill="1" applyBorder="1" applyAlignment="1">
      <alignment horizontal="right" vertical="center"/>
    </xf>
    <xf numFmtId="41" fontId="21" fillId="8" borderId="175" xfId="0" applyNumberFormat="1" applyFont="1" applyFill="1" applyBorder="1" applyAlignment="1">
      <alignment horizontal="right" vertical="center"/>
    </xf>
    <xf numFmtId="41" fontId="21" fillId="18" borderId="92" xfId="0" applyNumberFormat="1" applyFont="1" applyFill="1" applyBorder="1" applyAlignment="1">
      <alignment horizontal="right" vertical="center"/>
    </xf>
    <xf numFmtId="41" fontId="21" fillId="18" borderId="48" xfId="0" applyNumberFormat="1" applyFont="1" applyFill="1" applyBorder="1" applyAlignment="1">
      <alignment horizontal="right" vertical="center"/>
    </xf>
    <xf numFmtId="41" fontId="21" fillId="8" borderId="157" xfId="0" applyNumberFormat="1" applyFont="1" applyFill="1" applyBorder="1">
      <alignment vertical="center"/>
    </xf>
    <xf numFmtId="41" fontId="21" fillId="18" borderId="2" xfId="0" applyNumberFormat="1" applyFont="1" applyFill="1" applyBorder="1">
      <alignment vertical="center"/>
    </xf>
    <xf numFmtId="41" fontId="21" fillId="4" borderId="69" xfId="0" applyNumberFormat="1" applyFont="1" applyFill="1" applyBorder="1">
      <alignment vertical="center"/>
    </xf>
    <xf numFmtId="41" fontId="21" fillId="4" borderId="93" xfId="0" applyNumberFormat="1" applyFont="1" applyFill="1" applyBorder="1">
      <alignment vertical="center"/>
    </xf>
    <xf numFmtId="0" fontId="21" fillId="0" borderId="102" xfId="0" applyFont="1" applyBorder="1" applyAlignment="1">
      <alignment horizontal="left" vertical="center"/>
    </xf>
    <xf numFmtId="0" fontId="21" fillId="15" borderId="66" xfId="0" applyFont="1" applyFill="1" applyBorder="1" applyAlignment="1">
      <alignment horizontal="left" vertical="center"/>
    </xf>
    <xf numFmtId="41" fontId="21" fillId="4" borderId="66" xfId="0" applyNumberFormat="1" applyFont="1" applyFill="1" applyBorder="1">
      <alignment vertical="center"/>
    </xf>
    <xf numFmtId="41" fontId="21" fillId="4" borderId="75" xfId="0" applyNumberFormat="1" applyFont="1" applyFill="1" applyBorder="1" applyAlignment="1">
      <alignment horizontal="right" vertical="center"/>
    </xf>
    <xf numFmtId="0" fontId="21" fillId="15" borderId="68" xfId="0" applyFont="1" applyFill="1" applyBorder="1">
      <alignment vertical="center"/>
    </xf>
    <xf numFmtId="41" fontId="21" fillId="9" borderId="169" xfId="0" applyNumberFormat="1" applyFont="1" applyFill="1" applyBorder="1">
      <alignment vertical="center"/>
    </xf>
    <xf numFmtId="41" fontId="21" fillId="10" borderId="48" xfId="0" applyNumberFormat="1" applyFont="1" applyFill="1" applyBorder="1">
      <alignment vertical="center"/>
    </xf>
    <xf numFmtId="41" fontId="21" fillId="10" borderId="67" xfId="0" applyNumberFormat="1" applyFont="1" applyFill="1" applyBorder="1" applyAlignment="1">
      <alignment horizontal="right" vertical="center"/>
    </xf>
    <xf numFmtId="41" fontId="21" fillId="10" borderId="76" xfId="0" applyNumberFormat="1" applyFont="1" applyFill="1" applyBorder="1" applyAlignment="1">
      <alignment horizontal="right" vertical="center"/>
    </xf>
    <xf numFmtId="41" fontId="21" fillId="11" borderId="16" xfId="0" applyNumberFormat="1" applyFont="1" applyFill="1" applyBorder="1" applyAlignment="1">
      <alignment horizontal="right" vertical="center"/>
    </xf>
    <xf numFmtId="41" fontId="21" fillId="8" borderId="176" xfId="0" applyNumberFormat="1" applyFont="1" applyFill="1" applyBorder="1" applyAlignment="1">
      <alignment horizontal="right" vertical="center"/>
    </xf>
    <xf numFmtId="41" fontId="21" fillId="8" borderId="177" xfId="0" applyNumberFormat="1" applyFont="1" applyFill="1" applyBorder="1" applyAlignment="1">
      <alignment horizontal="right" vertical="center"/>
    </xf>
    <xf numFmtId="41" fontId="21" fillId="8" borderId="173" xfId="0" applyNumberFormat="1" applyFont="1" applyFill="1" applyBorder="1">
      <alignment vertical="center"/>
    </xf>
    <xf numFmtId="41" fontId="21" fillId="8" borderId="175" xfId="0" applyNumberFormat="1" applyFont="1" applyFill="1" applyBorder="1">
      <alignment vertical="center"/>
    </xf>
    <xf numFmtId="41" fontId="21" fillId="0" borderId="4" xfId="0" applyNumberFormat="1" applyFont="1" applyBorder="1" applyAlignment="1">
      <alignment horizontal="right" vertical="center" wrapText="1"/>
    </xf>
    <xf numFmtId="41" fontId="21" fillId="8" borderId="181" xfId="0" applyNumberFormat="1" applyFont="1" applyFill="1" applyBorder="1" applyAlignment="1">
      <alignment horizontal="right" vertical="center" wrapText="1"/>
    </xf>
    <xf numFmtId="41" fontId="21" fillId="8" borderId="157" xfId="0" applyNumberFormat="1" applyFont="1" applyFill="1" applyBorder="1" applyAlignment="1">
      <alignment horizontal="right" vertical="center" wrapText="1"/>
    </xf>
    <xf numFmtId="41" fontId="21" fillId="10" borderId="75" xfId="0" applyNumberFormat="1" applyFont="1" applyFill="1" applyBorder="1" applyAlignment="1">
      <alignment horizontal="right" vertical="center"/>
    </xf>
    <xf numFmtId="41" fontId="21" fillId="8" borderId="181" xfId="0" applyNumberFormat="1" applyFont="1" applyFill="1" applyBorder="1" applyAlignment="1">
      <alignment horizontal="right" vertical="center"/>
    </xf>
    <xf numFmtId="41" fontId="21" fillId="18" borderId="170" xfId="0" applyNumberFormat="1" applyFont="1" applyFill="1" applyBorder="1">
      <alignment vertical="center"/>
    </xf>
    <xf numFmtId="0" fontId="21" fillId="0" borderId="103" xfId="0" applyFont="1" applyBorder="1" applyAlignment="1">
      <alignment vertical="center" wrapText="1"/>
    </xf>
    <xf numFmtId="41" fontId="28" fillId="15" borderId="6" xfId="0" applyNumberFormat="1" applyFont="1" applyFill="1" applyBorder="1">
      <alignment vertical="center"/>
    </xf>
    <xf numFmtId="41" fontId="21" fillId="10" borderId="66" xfId="0" applyNumberFormat="1" applyFont="1" applyFill="1" applyBorder="1" applyAlignment="1">
      <alignment horizontal="right" vertical="center"/>
    </xf>
    <xf numFmtId="41" fontId="21" fillId="8" borderId="183" xfId="0" applyNumberFormat="1" applyFont="1" applyFill="1" applyBorder="1">
      <alignment vertical="center"/>
    </xf>
    <xf numFmtId="41" fontId="21" fillId="8" borderId="184" xfId="0" applyNumberFormat="1" applyFont="1" applyFill="1" applyBorder="1">
      <alignment vertical="center"/>
    </xf>
    <xf numFmtId="41" fontId="21" fillId="8" borderId="185" xfId="0" applyNumberFormat="1" applyFont="1" applyFill="1" applyBorder="1" applyAlignment="1">
      <alignment horizontal="right" vertical="center"/>
    </xf>
    <xf numFmtId="41" fontId="21" fillId="8" borderId="174" xfId="0" applyNumberFormat="1" applyFont="1" applyFill="1" applyBorder="1">
      <alignment vertical="center"/>
    </xf>
    <xf numFmtId="41" fontId="21" fillId="0" borderId="2" xfId="0" applyNumberFormat="1" applyFont="1" applyBorder="1">
      <alignment vertical="center"/>
    </xf>
    <xf numFmtId="41" fontId="21" fillId="8" borderId="186" xfId="0" applyNumberFormat="1" applyFont="1" applyFill="1" applyBorder="1" applyAlignment="1">
      <alignment horizontal="right" vertical="center"/>
    </xf>
    <xf numFmtId="41" fontId="21" fillId="8" borderId="187" xfId="0" applyNumberFormat="1" applyFont="1" applyFill="1" applyBorder="1" applyAlignment="1">
      <alignment horizontal="right" vertical="center"/>
    </xf>
    <xf numFmtId="0" fontId="35" fillId="0" borderId="6" xfId="0" applyFont="1" applyBorder="1">
      <alignment vertical="center"/>
    </xf>
    <xf numFmtId="41" fontId="21" fillId="11" borderId="3" xfId="0" applyNumberFormat="1" applyFont="1" applyFill="1" applyBorder="1">
      <alignment vertical="center"/>
    </xf>
    <xf numFmtId="41" fontId="21" fillId="4" borderId="6" xfId="0" applyNumberFormat="1" applyFont="1" applyFill="1" applyBorder="1" applyAlignment="1">
      <alignment horizontal="right" vertical="center"/>
    </xf>
    <xf numFmtId="180" fontId="21" fillId="15" borderId="75" xfId="0" applyNumberFormat="1" applyFont="1" applyFill="1" applyBorder="1" applyAlignment="1">
      <alignment horizontal="right" vertical="center"/>
    </xf>
    <xf numFmtId="0" fontId="21" fillId="0" borderId="140" xfId="0" applyFont="1" applyBorder="1">
      <alignment vertical="center"/>
    </xf>
    <xf numFmtId="41" fontId="28" fillId="0" borderId="140" xfId="0" applyNumberFormat="1" applyFont="1" applyBorder="1">
      <alignment vertical="center"/>
    </xf>
    <xf numFmtId="0" fontId="28" fillId="0" borderId="17" xfId="0" applyFont="1" applyBorder="1">
      <alignment vertical="center"/>
    </xf>
    <xf numFmtId="0" fontId="21" fillId="0" borderId="17" xfId="0" applyFont="1" applyBorder="1">
      <alignment vertical="center"/>
    </xf>
    <xf numFmtId="41" fontId="21" fillId="0" borderId="17" xfId="0" applyNumberFormat="1" applyFont="1" applyBorder="1">
      <alignment vertical="center"/>
    </xf>
    <xf numFmtId="41" fontId="28" fillId="0" borderId="17" xfId="0" applyNumberFormat="1" applyFont="1" applyBorder="1" applyAlignment="1">
      <alignment horizontal="right" vertical="center"/>
    </xf>
    <xf numFmtId="41" fontId="21" fillId="5" borderId="5" xfId="0" applyNumberFormat="1" applyFont="1" applyFill="1" applyBorder="1" applyAlignment="1">
      <alignment horizontal="right" vertical="center"/>
    </xf>
    <xf numFmtId="41" fontId="21" fillId="8" borderId="188" xfId="0" applyNumberFormat="1" applyFont="1" applyFill="1" applyBorder="1">
      <alignment vertical="center"/>
    </xf>
    <xf numFmtId="41" fontId="21" fillId="8" borderId="177" xfId="0" applyNumberFormat="1" applyFont="1" applyFill="1" applyBorder="1">
      <alignment vertical="center"/>
    </xf>
    <xf numFmtId="41" fontId="21" fillId="10" borderId="92" xfId="0" applyNumberFormat="1" applyFont="1" applyFill="1" applyBorder="1" applyAlignment="1">
      <alignment horizontal="right" vertical="center"/>
    </xf>
    <xf numFmtId="0" fontId="35" fillId="0" borderId="3" xfId="0" applyFont="1" applyBorder="1">
      <alignment vertical="center"/>
    </xf>
    <xf numFmtId="41" fontId="28" fillId="8" borderId="189" xfId="0" applyNumberFormat="1" applyFont="1" applyFill="1" applyBorder="1" applyAlignment="1">
      <alignment horizontal="right" vertical="center"/>
    </xf>
    <xf numFmtId="0" fontId="21" fillId="0" borderId="105" xfId="0" applyFont="1" applyBorder="1" applyAlignment="1">
      <alignment vertical="center" wrapText="1"/>
    </xf>
    <xf numFmtId="41" fontId="0" fillId="0" borderId="24" xfId="1" applyNumberFormat="1" applyFont="1" applyFill="1" applyBorder="1">
      <alignment vertical="center"/>
    </xf>
    <xf numFmtId="38" fontId="12" fillId="0" borderId="3" xfId="7" applyFont="1" applyFill="1" applyBorder="1">
      <alignment vertical="center"/>
    </xf>
    <xf numFmtId="38" fontId="12" fillId="0" borderId="3" xfId="7" applyFont="1" applyFill="1" applyBorder="1" applyAlignment="1">
      <alignment vertical="center" wrapText="1"/>
    </xf>
    <xf numFmtId="38" fontId="12" fillId="0" borderId="16" xfId="7" applyFont="1" applyFill="1" applyBorder="1">
      <alignment vertical="center"/>
    </xf>
    <xf numFmtId="38" fontId="12" fillId="0" borderId="6" xfId="7" applyFont="1" applyFill="1" applyBorder="1">
      <alignment vertical="center"/>
    </xf>
    <xf numFmtId="0" fontId="21" fillId="0" borderId="190" xfId="0"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38" fontId="10" fillId="0" borderId="36" xfId="0" applyNumberFormat="1" applyFont="1" applyBorder="1" applyAlignment="1">
      <alignment horizontal="right" vertical="center"/>
    </xf>
    <xf numFmtId="38" fontId="10" fillId="0" borderId="37" xfId="0" applyNumberFormat="1" applyFont="1" applyBorder="1" applyAlignment="1">
      <alignment horizontal="right" vertical="center"/>
    </xf>
    <xf numFmtId="38" fontId="10" fillId="0" borderId="57" xfId="0" applyNumberFormat="1" applyFont="1" applyBorder="1" applyAlignment="1">
      <alignment horizontal="right" vertical="center"/>
    </xf>
    <xf numFmtId="38" fontId="10" fillId="0" borderId="28" xfId="0" applyNumberFormat="1" applyFont="1" applyBorder="1" applyAlignment="1">
      <alignment horizontal="right" vertical="center"/>
    </xf>
    <xf numFmtId="38" fontId="10" fillId="0" borderId="36" xfId="0" applyNumberFormat="1" applyFont="1" applyBorder="1" applyAlignment="1">
      <alignment horizontal="left" vertical="center"/>
    </xf>
    <xf numFmtId="0" fontId="10" fillId="0" borderId="36" xfId="0" applyFont="1" applyBorder="1" applyAlignment="1">
      <alignment horizontal="left" vertical="center"/>
    </xf>
    <xf numFmtId="38" fontId="4" fillId="6" borderId="38" xfId="0" applyNumberFormat="1" applyFont="1" applyFill="1" applyBorder="1" applyAlignment="1">
      <alignment horizontal="center" vertical="center"/>
    </xf>
    <xf numFmtId="38" fontId="4" fillId="6" borderId="39" xfId="0" applyNumberFormat="1" applyFont="1" applyFill="1" applyBorder="1" applyAlignment="1">
      <alignment horizontal="center" vertical="center"/>
    </xf>
    <xf numFmtId="38" fontId="4" fillId="6" borderId="40" xfId="0" applyNumberFormat="1" applyFont="1" applyFill="1" applyBorder="1" applyAlignment="1">
      <alignment horizontal="center" vertical="center"/>
    </xf>
    <xf numFmtId="38" fontId="10" fillId="0" borderId="44" xfId="0" applyNumberFormat="1" applyFont="1" applyBorder="1" applyAlignment="1">
      <alignment horizontal="left" vertical="center"/>
    </xf>
    <xf numFmtId="38" fontId="10" fillId="0" borderId="74" xfId="0" applyNumberFormat="1" applyFont="1" applyBorder="1" applyAlignment="1">
      <alignment horizontal="left" vertical="center"/>
    </xf>
    <xf numFmtId="38" fontId="10" fillId="0" borderId="37" xfId="0" applyNumberFormat="1" applyFont="1" applyBorder="1" applyAlignment="1">
      <alignment horizontal="left" vertical="center"/>
    </xf>
    <xf numFmtId="38" fontId="10" fillId="0" borderId="28" xfId="0" applyNumberFormat="1" applyFont="1" applyBorder="1" applyAlignment="1">
      <alignment horizontal="left" vertical="center"/>
    </xf>
    <xf numFmtId="0" fontId="0" fillId="0" borderId="28" xfId="0" applyBorder="1">
      <alignment vertical="center"/>
    </xf>
    <xf numFmtId="0" fontId="0" fillId="0" borderId="28" xfId="0" applyBorder="1" applyAlignment="1">
      <alignment horizontal="left" vertical="center"/>
    </xf>
    <xf numFmtId="38" fontId="10" fillId="0" borderId="57" xfId="0" applyNumberFormat="1" applyFont="1" applyBorder="1" applyAlignment="1">
      <alignment horizontal="left" vertical="center"/>
    </xf>
    <xf numFmtId="38" fontId="16" fillId="0" borderId="44" xfId="0" applyNumberFormat="1" applyFont="1" applyBorder="1" applyAlignment="1">
      <alignment horizontal="right" vertical="center"/>
    </xf>
    <xf numFmtId="38" fontId="16" fillId="0" borderId="41" xfId="0" applyNumberFormat="1" applyFont="1" applyBorder="1" applyAlignment="1">
      <alignment horizontal="right" vertical="center"/>
    </xf>
    <xf numFmtId="38" fontId="16" fillId="0" borderId="52" xfId="0" applyNumberFormat="1" applyFont="1" applyBorder="1" applyAlignment="1">
      <alignment horizontal="right" vertical="center"/>
    </xf>
    <xf numFmtId="38" fontId="16" fillId="0" borderId="43" xfId="0" applyNumberFormat="1" applyFont="1" applyBorder="1" applyAlignment="1">
      <alignment horizontal="right" vertical="center"/>
    </xf>
    <xf numFmtId="38" fontId="16" fillId="0" borderId="44" xfId="0" applyNumberFormat="1" applyFont="1" applyBorder="1" applyAlignment="1">
      <alignment horizontal="left" vertical="center" wrapText="1"/>
    </xf>
    <xf numFmtId="38" fontId="16" fillId="0" borderId="41" xfId="0" applyNumberFormat="1" applyFont="1" applyBorder="1" applyAlignment="1">
      <alignment horizontal="left" vertical="center" wrapText="1"/>
    </xf>
    <xf numFmtId="38" fontId="16" fillId="0" borderId="163" xfId="0" applyNumberFormat="1" applyFont="1" applyBorder="1" applyAlignment="1">
      <alignment horizontal="left" vertical="center" wrapText="1"/>
    </xf>
    <xf numFmtId="38" fontId="16" fillId="0" borderId="164" xfId="0" applyNumberFormat="1" applyFont="1" applyBorder="1" applyAlignment="1">
      <alignment horizontal="left" vertical="center" wrapText="1"/>
    </xf>
    <xf numFmtId="38" fontId="10" fillId="0" borderId="162" xfId="0" applyNumberFormat="1" applyFont="1" applyBorder="1" applyAlignment="1">
      <alignment horizontal="right" vertical="center"/>
    </xf>
    <xf numFmtId="38" fontId="16" fillId="0" borderId="37" xfId="0" applyNumberFormat="1" applyFont="1" applyBorder="1" applyAlignment="1">
      <alignment horizontal="left" vertical="center"/>
    </xf>
    <xf numFmtId="38" fontId="16" fillId="0" borderId="28" xfId="0" applyNumberFormat="1" applyFont="1" applyBorder="1" applyAlignment="1">
      <alignment horizontal="left" vertical="center"/>
    </xf>
    <xf numFmtId="38" fontId="16" fillId="0" borderId="36" xfId="0" applyNumberFormat="1" applyFont="1" applyBorder="1" applyAlignment="1">
      <alignment horizontal="left" vertical="center"/>
    </xf>
    <xf numFmtId="38" fontId="16" fillId="0" borderId="37" xfId="0" applyNumberFormat="1" applyFont="1" applyBorder="1" applyAlignment="1">
      <alignment horizontal="left" vertical="center" wrapText="1"/>
    </xf>
    <xf numFmtId="38" fontId="16" fillId="0" borderId="28" xfId="0" applyNumberFormat="1" applyFont="1" applyBorder="1" applyAlignment="1">
      <alignment horizontal="left" vertical="center" wrapText="1"/>
    </xf>
    <xf numFmtId="38" fontId="16" fillId="0" borderId="44" xfId="0" applyNumberFormat="1" applyFont="1" applyBorder="1" applyAlignment="1">
      <alignment horizontal="left" vertical="center"/>
    </xf>
    <xf numFmtId="38" fontId="16" fillId="0" borderId="41" xfId="0" applyNumberFormat="1" applyFont="1" applyBorder="1" applyAlignment="1">
      <alignment horizontal="left" vertical="center"/>
    </xf>
    <xf numFmtId="38" fontId="16" fillId="0" borderId="52" xfId="0" applyNumberFormat="1" applyFont="1" applyBorder="1" applyAlignment="1">
      <alignment horizontal="left" vertical="center"/>
    </xf>
    <xf numFmtId="38" fontId="16" fillId="0" borderId="43" xfId="0" applyNumberFormat="1" applyFont="1" applyBorder="1" applyAlignment="1">
      <alignment horizontal="left" vertical="center"/>
    </xf>
    <xf numFmtId="0" fontId="41" fillId="0" borderId="37" xfId="0" applyFont="1" applyBorder="1" applyAlignment="1">
      <alignment horizontal="right" vertical="center"/>
    </xf>
    <xf numFmtId="0" fontId="41" fillId="0" borderId="28" xfId="0" applyFont="1" applyBorder="1" applyAlignment="1">
      <alignment horizontal="right" vertical="center"/>
    </xf>
    <xf numFmtId="0" fontId="0" fillId="0" borderId="44" xfId="0" applyBorder="1">
      <alignment vertical="center"/>
    </xf>
    <xf numFmtId="0" fontId="0" fillId="0" borderId="41" xfId="0" applyBorder="1">
      <alignment vertical="center"/>
    </xf>
    <xf numFmtId="0" fontId="0" fillId="0" borderId="74" xfId="0" applyBorder="1">
      <alignment vertical="center"/>
    </xf>
    <xf numFmtId="0" fontId="0" fillId="0" borderId="29" xfId="0" applyBorder="1">
      <alignment vertical="center"/>
    </xf>
    <xf numFmtId="38" fontId="16" fillId="0" borderId="0" xfId="0" applyNumberFormat="1" applyFont="1" applyAlignment="1">
      <alignment horizontal="left"/>
    </xf>
    <xf numFmtId="38" fontId="16" fillId="0" borderId="36" xfId="0" applyNumberFormat="1" applyFont="1" applyBorder="1" applyAlignment="1">
      <alignment horizontal="left" vertical="center" wrapText="1"/>
    </xf>
    <xf numFmtId="41" fontId="13" fillId="0" borderId="0" xfId="5" applyNumberFormat="1" applyFont="1" applyAlignment="1">
      <alignment horizontal="center" vertical="center"/>
    </xf>
    <xf numFmtId="0" fontId="29" fillId="0" borderId="0" xfId="0" applyFont="1" applyAlignment="1">
      <alignment horizontal="left" vertical="center"/>
    </xf>
    <xf numFmtId="0" fontId="30" fillId="0" borderId="0" xfId="0" applyFont="1" applyAlignment="1">
      <alignment horizontal="left" vertical="center"/>
    </xf>
    <xf numFmtId="41" fontId="3" fillId="0" borderId="5" xfId="5" applyNumberFormat="1" applyFont="1" applyBorder="1" applyAlignment="1">
      <alignment horizontal="center" vertical="center"/>
    </xf>
    <xf numFmtId="41" fontId="3" fillId="0" borderId="4" xfId="5" applyNumberFormat="1" applyFont="1" applyBorder="1" applyAlignment="1">
      <alignment horizontal="center" vertical="center"/>
    </xf>
    <xf numFmtId="41" fontId="3" fillId="0" borderId="6" xfId="5" applyNumberFormat="1" applyFont="1" applyBorder="1" applyAlignment="1">
      <alignment horizontal="center" vertical="center"/>
    </xf>
    <xf numFmtId="0" fontId="23" fillId="0" borderId="54" xfId="0" applyFont="1" applyBorder="1">
      <alignment vertical="center"/>
    </xf>
    <xf numFmtId="0" fontId="23" fillId="0" borderId="100" xfId="0" applyFont="1" applyBorder="1">
      <alignment vertical="center"/>
    </xf>
    <xf numFmtId="0" fontId="4" fillId="0" borderId="0" xfId="0" applyFont="1">
      <alignment vertical="center"/>
    </xf>
    <xf numFmtId="0" fontId="23" fillId="0" borderId="5" xfId="0" applyFont="1" applyBorder="1" applyAlignment="1">
      <alignment horizontal="center" vertical="center"/>
    </xf>
    <xf numFmtId="0" fontId="23" fillId="0" borderId="4" xfId="0" applyFont="1" applyBorder="1" applyAlignment="1">
      <alignment horizontal="center" vertical="center"/>
    </xf>
    <xf numFmtId="0" fontId="23" fillId="0" borderId="83" xfId="0" applyFont="1" applyBorder="1" applyAlignment="1">
      <alignment horizontal="center" vertical="center"/>
    </xf>
    <xf numFmtId="0" fontId="21" fillId="0" borderId="5" xfId="0" applyFont="1" applyBorder="1" applyAlignment="1">
      <alignment vertical="center" wrapText="1"/>
    </xf>
    <xf numFmtId="0" fontId="0" fillId="0" borderId="6" xfId="0" applyBorder="1" applyAlignment="1">
      <alignment vertical="center" wrapText="1"/>
    </xf>
    <xf numFmtId="41" fontId="21" fillId="4" borderId="5" xfId="0" applyNumberFormat="1" applyFont="1" applyFill="1" applyBorder="1">
      <alignment vertical="center"/>
    </xf>
    <xf numFmtId="41" fontId="0" fillId="4" borderId="83" xfId="0" applyNumberFormat="1" applyFill="1" applyBorder="1">
      <alignment vertical="center"/>
    </xf>
    <xf numFmtId="0" fontId="21" fillId="0" borderId="5" xfId="0" applyFont="1" applyBorder="1">
      <alignment vertical="center"/>
    </xf>
    <xf numFmtId="0" fontId="0" fillId="0" borderId="83" xfId="0" applyBorder="1">
      <alignment vertical="center"/>
    </xf>
    <xf numFmtId="0" fontId="21" fillId="0" borderId="6" xfId="0" applyFont="1" applyBorder="1">
      <alignment vertical="center"/>
    </xf>
    <xf numFmtId="41" fontId="21" fillId="8" borderId="178" xfId="0" applyNumberFormat="1" applyFont="1" applyFill="1" applyBorder="1">
      <alignment vertical="center"/>
    </xf>
    <xf numFmtId="41" fontId="21" fillId="8" borderId="179" xfId="0" applyNumberFormat="1" applyFont="1" applyFill="1" applyBorder="1">
      <alignment vertical="center"/>
    </xf>
    <xf numFmtId="0" fontId="21" fillId="0" borderId="143" xfId="0" applyFont="1" applyBorder="1">
      <alignment vertical="center"/>
    </xf>
    <xf numFmtId="41" fontId="21" fillId="8" borderId="180" xfId="0" applyNumberFormat="1" applyFont="1" applyFill="1" applyBorder="1">
      <alignment vertical="center"/>
    </xf>
    <xf numFmtId="41" fontId="21" fillId="0" borderId="5" xfId="0" applyNumberFormat="1" applyFont="1" applyBorder="1">
      <alignment vertical="center"/>
    </xf>
    <xf numFmtId="41" fontId="21" fillId="0" borderId="6" xfId="0" applyNumberFormat="1" applyFont="1" applyBorder="1">
      <alignment vertical="center"/>
    </xf>
    <xf numFmtId="41" fontId="21" fillId="0" borderId="143" xfId="0" applyNumberFormat="1" applyFont="1" applyBorder="1">
      <alignment vertical="center"/>
    </xf>
    <xf numFmtId="0" fontId="0" fillId="18" borderId="0" xfId="0" applyFill="1" applyAlignment="1">
      <alignment horizontal="center" vertical="center" shrinkToFit="1"/>
    </xf>
    <xf numFmtId="41" fontId="21" fillId="18" borderId="5" xfId="0" applyNumberFormat="1" applyFont="1" applyFill="1" applyBorder="1">
      <alignment vertical="center"/>
    </xf>
    <xf numFmtId="41" fontId="21" fillId="18" borderId="6" xfId="0" applyNumberFormat="1" applyFont="1" applyFill="1" applyBorder="1">
      <alignment vertical="center"/>
    </xf>
    <xf numFmtId="41" fontId="0" fillId="0" borderId="83" xfId="0" applyNumberFormat="1" applyBorder="1">
      <alignment vertical="center"/>
    </xf>
    <xf numFmtId="0" fontId="21" fillId="0" borderId="5" xfId="0" applyFont="1" applyBorder="1" applyAlignment="1">
      <alignment horizontal="center" vertical="center"/>
    </xf>
    <xf numFmtId="0" fontId="0" fillId="0" borderId="83" xfId="0" applyBorder="1" applyAlignment="1">
      <alignment horizontal="center" vertical="center"/>
    </xf>
    <xf numFmtId="41" fontId="21" fillId="0" borderId="182" xfId="0" applyNumberFormat="1" applyFont="1" applyBorder="1">
      <alignment vertical="center"/>
    </xf>
    <xf numFmtId="0" fontId="0" fillId="0" borderId="6" xfId="0" applyBorder="1">
      <alignment vertical="center"/>
    </xf>
    <xf numFmtId="0" fontId="21" fillId="0" borderId="48" xfId="0" applyFont="1" applyBorder="1">
      <alignment vertical="center"/>
    </xf>
    <xf numFmtId="41" fontId="21" fillId="4" borderId="48" xfId="0" applyNumberFormat="1" applyFont="1" applyFill="1" applyBorder="1">
      <alignment vertical="center"/>
    </xf>
    <xf numFmtId="0" fontId="0" fillId="4" borderId="6" xfId="0" applyFill="1" applyBorder="1">
      <alignment vertical="center"/>
    </xf>
    <xf numFmtId="0" fontId="19" fillId="4" borderId="0" xfId="0" applyFont="1" applyFill="1" applyAlignment="1">
      <alignment horizontal="center" vertical="center" shrinkToFit="1"/>
    </xf>
    <xf numFmtId="0" fontId="0" fillId="5" borderId="0" xfId="0" applyFill="1" applyAlignment="1">
      <alignment horizontal="center" vertical="center" shrinkToFit="1"/>
    </xf>
    <xf numFmtId="0" fontId="0" fillId="8" borderId="15" xfId="0" applyFill="1" applyBorder="1" applyAlignment="1">
      <alignment horizontal="center" vertical="center" shrinkToFit="1"/>
    </xf>
  </cellXfs>
  <cellStyles count="15">
    <cellStyle name="桁区切り" xfId="1" builtinId="6"/>
    <cellStyle name="桁区切り 2" xfId="6" xr:uid="{525CCBE5-0FF9-4D78-AED0-90FACD26DAC0}"/>
    <cellStyle name="桁区切り 2 3" xfId="7" xr:uid="{3314CB44-4EEA-400F-ACFE-AD60D128249E}"/>
    <cellStyle name="桁区切り 4" xfId="12" xr:uid="{12341DFB-3602-422A-99B8-ED432EBE0BCB}"/>
    <cellStyle name="通貨" xfId="9" builtinId="7"/>
    <cellStyle name="標準" xfId="0" builtinId="0"/>
    <cellStyle name="標準 2" xfId="3" xr:uid="{EEE323D5-80FC-45F1-AE5F-62E77A27AEF0}"/>
    <cellStyle name="標準 2 2" xfId="14" xr:uid="{F66B2905-6D57-42A5-ADE4-194957DD0030}"/>
    <cellStyle name="標準 3" xfId="4" xr:uid="{6F2C5B50-49AA-4A93-8157-756ADC69981E}"/>
    <cellStyle name="標準 4" xfId="2" xr:uid="{9D9B805B-96EB-4F4E-AE40-1DA6553F5362}"/>
    <cellStyle name="標準 4 2" xfId="8" xr:uid="{520DBBCF-9788-428C-BCBB-443EFE7DFDD6}"/>
    <cellStyle name="標準 5" xfId="5" xr:uid="{BA7C8DFD-BFD9-4E11-A0E2-AE89FA014A37}"/>
    <cellStyle name="標準 6" xfId="11" xr:uid="{093A82C4-8C61-48B4-A6D8-FB56952759B6}"/>
    <cellStyle name="標準 7" xfId="13" xr:uid="{9E3AE43C-7453-4F25-B36A-A8B3561AFF31}"/>
    <cellStyle name="標準 8" xfId="10" xr:uid="{796515DB-D60D-43C9-88BD-D2CB9EBA3CB6}"/>
  </cellStyles>
  <dxfs count="0"/>
  <tableStyles count="1" defaultTableStyle="TableStyleMedium2" defaultPivotStyle="PivotStyleLight16">
    <tableStyle name="テーブル スタイル 1" pivot="0" count="0" xr9:uid="{A98393B7-4C7D-4218-997B-9A73435ED2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4-12-09T01:19:24.77" personId="{00000000-0000-0000-0000-000000000000}" id="{538BEF19-ABC8-9A48-9643-38EC7A81CA1D}" done="1">
    <text>令和6年度かと思われます。
支出詳細等が出揃っていないため、作成が難しい場合には、枠組みを整えたうえで、その記載ができないところは空白等にしていただけますと助かります。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L59" dT="2024-12-09T02:57:37.71" personId="{00000000-0000-0000-0000-000000000000}" id="{9510E7BD-2BE5-1146-A57E-ECF8B6A8C87E}">
    <text>この表だけフォーマットが統一されておらず、少しわかりにくくなっているため、計算に必要な値（人数や口数）は欄外に記載して必要であれば計算式も書くようにお願いいたします。
欄内に記載するのは個人協賛であるということだけを書く方がわかりやすいと思います。</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4-12-09T03:20:43.31" personId="{00000000-0000-0000-0000-000000000000}" id="{45F2B994-6224-B44C-A611-7461EF2065AF}">
    <text>こちら価格及び個数に変更がないものかと思われます。</text>
  </threadedComment>
  <threadedComment ref="A3" dT="2024-12-09T00:02:40.81" personId="{00000000-0000-0000-0000-000000000000}" id="{1ADECE53-B114-2C4D-8BE5-F8FF48EE3329}">
    <text>個数の間違いかと思います。</text>
  </threadedComment>
  <threadedComment ref="J34" dT="2024-12-15T03:59:20.20" personId="{00000000-0000-0000-0000-000000000000}" id="{2F1B0015-BF81-6B48-B9E3-0056689B3A82}" done="1">
    <text>減額の理由を記載してください。</text>
  </threadedComment>
  <threadedComment ref="J44" dT="2024-12-15T04:29:58.97" personId="{00000000-0000-0000-0000-000000000000}" id="{6EEF861C-2408-3A4A-9926-DE0E7D584F6C}" done="1">
    <text>減額の理由を記載してください。</text>
  </threadedComment>
  <threadedComment ref="J46" dT="2024-12-15T04:30:39.52" personId="{00000000-0000-0000-0000-000000000000}" id="{EC9B7F52-875A-6A40-86DC-692B0094FC29}" done="1">
    <text>減額の理由を記載してください。</text>
  </threadedComment>
  <threadedComment ref="J47" dT="2024-12-15T04:30:46.53" personId="{00000000-0000-0000-0000-000000000000}" id="{BBBE950E-14B9-3A44-B7A6-5F789E436660}" done="1">
    <text>減額の理由を記載してください。</text>
  </threadedComment>
  <threadedComment ref="J52" dT="2024-12-15T04:31:35.46" personId="{00000000-0000-0000-0000-000000000000}" id="{6191CD2F-52A9-B24B-B4E7-FD9DB26C966B}" done="1">
    <text>減額の理由を記載してください。</text>
  </threadedComment>
  <threadedComment ref="J55" dT="2024-12-15T04:32:11.95" personId="{00000000-0000-0000-0000-000000000000}" id="{AEFAD9F2-1B62-1F43-B71B-ECF81FB76080}" done="1">
    <text>増額の理由を記載してください。</text>
  </threadedComment>
  <threadedComment ref="J58" dT="2024-12-15T04:32:45.36" personId="{00000000-0000-0000-0000-000000000000}" id="{C4327229-FA42-2D48-9688-25D21B1B3535}" done="1">
    <text>減額の理由を記載してください。</text>
  </threadedComment>
  <threadedComment ref="J66" dT="2024-12-15T04:34:41.32" personId="{00000000-0000-0000-0000-000000000000}" id="{013937DA-88C5-B34C-AA9C-5512DEE2B1B8}" done="1">
    <text>減額の理由を記載してください。</text>
  </threadedComment>
  <threadedComment ref="J67" dT="2024-12-15T04:35:06.65" personId="{00000000-0000-0000-0000-000000000000}" id="{26701A62-12AD-EB44-87B4-9B6CBFED0B49}" done="1">
    <text>減額の理由を記載してください。</text>
  </threadedComment>
  <threadedComment ref="G97" dT="2024-12-15T01:43:13.13" personId="{00000000-0000-0000-0000-000000000000}" id="{C8E5DC76-122E-5843-8DE1-B1F42B02C5C0}" done="1">
    <text>Sumの範囲にG87が入っておらず、合計金額にズレが生じております。</text>
  </threadedComment>
  <threadedComment ref="G136" dT="2024-12-15T01:44:39.46" personId="{00000000-0000-0000-0000-000000000000}" id="{3F474F64-F1F9-894A-86EB-4D7124FF53F6}" done="1">
    <text>sumで表すようにお願いいたします。</text>
  </threadedComment>
  <threadedComment ref="G147" dT="2024-12-09T02:05:22.71" personId="{00000000-0000-0000-0000-000000000000}" id="{ABE28194-6F72-B648-A72A-2BB65C44CBAD}" done="1">
    <text>単価と数量の掛け算で表すようにお願いいたします。</text>
  </threadedComment>
  <threadedComment ref="G203" dT="2024-12-09T02:07:37.88" personId="{00000000-0000-0000-0000-000000000000}" id="{D1AA8A8C-3E4E-2E49-82F7-E61D6DCBF9D6}" done="1">
    <text>単価と数量の掛け算で表すようにお願いいたします。</text>
  </threadedComment>
  <threadedComment ref="J307" dT="2024-12-15T04:37:45.85" personId="{00000000-0000-0000-0000-000000000000}" id="{9871DF46-2576-564A-A93C-A4835A76E27E}" done="1">
    <text>減額の理由を記載してください。</text>
  </threadedComment>
  <threadedComment ref="J311" dT="2024-12-09T00:16:47.52" personId="{00000000-0000-0000-0000-000000000000}" id="{C06ADD7C-2F9D-AD4F-9F78-07B9E0798F2C}" done="1">
    <text>機械かと思われます。</text>
  </threadedComment>
  <threadedComment ref="J323" dT="2024-12-09T00:16:09.08" personId="{00000000-0000-0000-0000-000000000000}" id="{A77E7A8F-AD5D-3048-B0DC-D29442458AF6}" done="1">
    <text>にんしょう、しよう、など、漢字に直していただけますと良いかと思います。</text>
  </threadedComment>
  <threadedComment ref="G327" dT="2024-12-15T02:27:07.81" personId="{00000000-0000-0000-0000-000000000000}" id="{1B3D4228-62EE-2247-875A-A47C4E4FE35E}">
    <text>太字になってしまっているので、通常の文字にしてください。</text>
  </threadedComment>
  <threadedComment ref="D333" dT="2024-12-15T02:31:29.47" personId="{00000000-0000-0000-0000-000000000000}" id="{1E2CEB02-5B57-1D46-93E7-118E1DA031DC}">
    <text>なぜ2つにまたがっているのか、分けて記載することはできないのかをご教示いただければ幸いです。</text>
  </threadedComment>
  <threadedComment ref="D333" dT="2025-01-08T16:41:37.92" personId="{00000000-0000-0000-0000-000000000000}" id="{CAB21E7B-755B-433E-A25E-021C8C69A8F4}" parentId="{1E2CEB02-5B57-1D46-93E7-118E1DA031DC}">
    <text>企業側からこれら二つを統合した形で金額を提示され、内訳が不明のため、このように記載いたしました。</text>
  </threadedComment>
  <threadedComment ref="J335" dT="2024-12-15T04:38:49.24" personId="{00000000-0000-0000-0000-000000000000}" id="{8FB5C438-4E03-2243-AF8A-544D9112A656}" done="1">
    <text>減額の理由を記載してください。</text>
  </threadedComment>
  <threadedComment ref="J342" dT="2024-12-15T04:40:30.63" personId="{00000000-0000-0000-0000-000000000000}" id="{2D797BBD-6D66-7545-8991-BDA1FAF09650}" done="1">
    <text>減額の理由を記載してください。</text>
  </threadedComment>
  <threadedComment ref="J344" dT="2024-12-15T04:41:23.22" personId="{00000000-0000-0000-0000-000000000000}" id="{6E1200C3-061C-D749-A8C9-667BF9E06143}" done="1">
    <text>増額の理由を記載してください。（総定額より増えた理由を記載してください。）</text>
  </threadedComment>
  <threadedComment ref="J369" dT="2024-12-15T04:43:00.57" personId="{00000000-0000-0000-0000-000000000000}" id="{AA919E56-4C29-9247-A6DC-D5D59AE589F1}" done="1">
    <text>減額の理由を記載してください。</text>
  </threadedComment>
  <threadedComment ref="J500" dT="2024-12-15T01:11:05.66" personId="{00000000-0000-0000-0000-000000000000}" id="{69A78A32-4945-453E-9B90-9352F412311F}" done="1">
    <text>こちら「協賛していただいた酒造」かと思われます。以下J491まで同じです。</text>
  </threadedComment>
  <threadedComment ref="G513" dT="2024-12-09T02:24:15.69" personId="{00000000-0000-0000-0000-000000000000}" id="{EA37FDAC-3380-D647-B937-852B9D58BF50}" done="1">
    <text>単価と数量の掛け算で表すようにお願いいたします。</text>
  </threadedComment>
  <threadedComment ref="J548" dT="2024-12-15T04:47:07.14" personId="{00000000-0000-0000-0000-000000000000}" id="{9D27F5CD-9B26-EB4F-A39D-2D913D950493}" done="1">
    <text>増額の理由を記載してください。</text>
  </threadedComment>
  <threadedComment ref="J558" dT="2024-12-15T04:47:44.94" personId="{00000000-0000-0000-0000-000000000000}" id="{9D7C0B28-45E3-B24B-8A2C-5F836E22931B}" done="1">
    <text>減額の理由を記載してください。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A8F96-5D20-4712-9DBD-F28BBF6ACF91}">
  <sheetPr>
    <pageSetUpPr fitToPage="1"/>
  </sheetPr>
  <dimension ref="B11:M31"/>
  <sheetViews>
    <sheetView workbookViewId="0"/>
  </sheetViews>
  <sheetFormatPr baseColWidth="10" defaultColWidth="8.83203125" defaultRowHeight="18"/>
  <sheetData>
    <row r="11" spans="2:13" ht="18" customHeight="1">
      <c r="B11" s="14"/>
      <c r="C11" s="14"/>
      <c r="D11" s="14"/>
      <c r="E11" s="14"/>
      <c r="F11" s="14"/>
      <c r="G11" s="14"/>
      <c r="H11" s="14"/>
      <c r="I11" s="14"/>
      <c r="J11" s="14"/>
      <c r="K11" s="14"/>
      <c r="L11" s="14"/>
      <c r="M11" s="14"/>
    </row>
    <row r="12" spans="2:13" ht="18" customHeight="1">
      <c r="B12" s="14"/>
      <c r="C12" s="14"/>
      <c r="D12" s="14"/>
      <c r="E12" s="14"/>
      <c r="F12" s="14"/>
      <c r="G12" s="14"/>
      <c r="H12" s="14"/>
      <c r="I12" s="14"/>
      <c r="J12" s="14"/>
      <c r="K12" s="14"/>
      <c r="L12" s="14"/>
      <c r="M12" s="14"/>
    </row>
    <row r="13" spans="2:13" ht="18" customHeight="1">
      <c r="B13" s="14"/>
      <c r="C13" s="14"/>
      <c r="D13" s="14"/>
      <c r="E13" s="801" t="s">
        <v>0</v>
      </c>
      <c r="F13" s="802"/>
      <c r="G13" s="802"/>
      <c r="H13" s="802"/>
      <c r="I13" s="802"/>
      <c r="J13" s="802"/>
      <c r="K13" s="802"/>
      <c r="L13" s="14"/>
      <c r="M13" s="14"/>
    </row>
    <row r="14" spans="2:13" ht="18" customHeight="1">
      <c r="B14" s="14"/>
      <c r="C14" s="14"/>
      <c r="D14" s="14"/>
      <c r="E14" s="802"/>
      <c r="F14" s="802"/>
      <c r="G14" s="802"/>
      <c r="H14" s="802"/>
      <c r="I14" s="802"/>
      <c r="J14" s="802"/>
      <c r="K14" s="802"/>
      <c r="L14" s="14"/>
      <c r="M14" s="14"/>
    </row>
    <row r="15" spans="2:13" ht="18" customHeight="1">
      <c r="B15" s="14"/>
      <c r="C15" s="14"/>
      <c r="D15" s="14"/>
      <c r="E15" s="802"/>
      <c r="F15" s="802"/>
      <c r="G15" s="802"/>
      <c r="H15" s="802"/>
      <c r="I15" s="802"/>
      <c r="J15" s="802"/>
      <c r="K15" s="802"/>
      <c r="L15" s="14"/>
      <c r="M15" s="14"/>
    </row>
    <row r="16" spans="2:13" ht="18" customHeight="1">
      <c r="B16" s="14"/>
      <c r="C16" s="14"/>
      <c r="D16" s="14"/>
      <c r="E16" s="802"/>
      <c r="F16" s="802"/>
      <c r="G16" s="802"/>
      <c r="H16" s="802"/>
      <c r="I16" s="802"/>
      <c r="J16" s="802"/>
      <c r="K16" s="802"/>
      <c r="L16" s="14"/>
      <c r="M16" s="14"/>
    </row>
    <row r="29" spans="9:11">
      <c r="I29" s="803" t="s">
        <v>1</v>
      </c>
      <c r="J29" s="804"/>
      <c r="K29" s="804"/>
    </row>
    <row r="30" spans="9:11">
      <c r="I30" s="804"/>
      <c r="J30" s="804"/>
      <c r="K30" s="804"/>
    </row>
    <row r="31" spans="9:11">
      <c r="I31" s="804"/>
      <c r="J31" s="804"/>
      <c r="K31" s="804"/>
    </row>
  </sheetData>
  <mergeCells count="2">
    <mergeCell ref="E13:K16"/>
    <mergeCell ref="I29:K31"/>
  </mergeCells>
  <phoneticPr fontId="2"/>
  <pageMargins left="0.7" right="0.7" top="0.75" bottom="0.75" header="0.3" footer="0.3"/>
  <pageSetup paperSize="9" scale="84"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5B8BA-B8EF-4F8A-AF69-83C5207CABC0}">
  <dimension ref="A1:A13"/>
  <sheetViews>
    <sheetView workbookViewId="0">
      <selection activeCell="A13" sqref="A13"/>
    </sheetView>
  </sheetViews>
  <sheetFormatPr baseColWidth="10" defaultColWidth="8.83203125" defaultRowHeight="18"/>
  <sheetData>
    <row r="1" spans="1:1">
      <c r="A1" s="12" t="s">
        <v>2</v>
      </c>
    </row>
    <row r="2" spans="1:1">
      <c r="A2" t="s">
        <v>3</v>
      </c>
    </row>
    <row r="3" spans="1:1">
      <c r="A3" t="s">
        <v>4</v>
      </c>
    </row>
    <row r="5" spans="1:1">
      <c r="A5" s="12" t="s">
        <v>5</v>
      </c>
    </row>
    <row r="6" spans="1:1">
      <c r="A6" t="s">
        <v>6</v>
      </c>
    </row>
    <row r="7" spans="1:1">
      <c r="A7" t="s">
        <v>7</v>
      </c>
    </row>
    <row r="9" spans="1:1">
      <c r="A9" s="12" t="s">
        <v>8</v>
      </c>
    </row>
    <row r="11" spans="1:1">
      <c r="A11" s="12" t="s">
        <v>9</v>
      </c>
    </row>
    <row r="13" spans="1:1">
      <c r="A13" t="s">
        <v>10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A74B-ED17-4786-9946-BE0B18721962}">
  <sheetPr>
    <pageSetUpPr fitToPage="1"/>
  </sheetPr>
  <dimension ref="A1:R36"/>
  <sheetViews>
    <sheetView topLeftCell="A20" zoomScale="76" zoomScaleNormal="60" workbookViewId="0">
      <selection activeCell="K27" sqref="K27"/>
    </sheetView>
  </sheetViews>
  <sheetFormatPr baseColWidth="10" defaultColWidth="8.83203125" defaultRowHeight="18"/>
  <cols>
    <col min="1" max="1" width="42.83203125" bestFit="1" customWidth="1"/>
    <col min="2" max="2" width="10.6640625" customWidth="1"/>
    <col min="3" max="3" width="12.6640625" customWidth="1"/>
    <col min="4" max="11" width="10.6640625" customWidth="1"/>
    <col min="12" max="12" width="13.33203125" customWidth="1"/>
    <col min="15" max="15" width="10.6640625" bestFit="1" customWidth="1"/>
    <col min="18" max="18" width="10.6640625" bestFit="1" customWidth="1"/>
  </cols>
  <sheetData>
    <row r="1" spans="1:14" ht="24">
      <c r="A1" s="37" t="s">
        <v>2</v>
      </c>
    </row>
    <row r="2" spans="1:14" ht="25" thickBot="1">
      <c r="A2" s="37" t="s">
        <v>11</v>
      </c>
    </row>
    <row r="3" spans="1:14" ht="58" thickBot="1">
      <c r="A3" s="23" t="s">
        <v>12</v>
      </c>
      <c r="B3" s="69" t="s">
        <v>13</v>
      </c>
      <c r="C3" s="69" t="s">
        <v>14</v>
      </c>
      <c r="D3" s="69" t="s">
        <v>15</v>
      </c>
      <c r="E3" s="70" t="s">
        <v>16</v>
      </c>
      <c r="F3" s="69" t="s">
        <v>17</v>
      </c>
      <c r="G3" s="69" t="s">
        <v>18</v>
      </c>
      <c r="H3" s="70" t="s">
        <v>19</v>
      </c>
      <c r="I3" s="70" t="s">
        <v>20</v>
      </c>
      <c r="J3" s="70" t="s">
        <v>21</v>
      </c>
      <c r="K3" s="70" t="s">
        <v>22</v>
      </c>
      <c r="L3" s="69" t="s">
        <v>23</v>
      </c>
    </row>
    <row r="4" spans="1:14" ht="19" thickTop="1">
      <c r="A4" s="24" t="s">
        <v>24</v>
      </c>
      <c r="B4" s="3">
        <v>0</v>
      </c>
      <c r="C4" s="61">
        <f>'2.予算との比較'!B5</f>
        <v>7016705</v>
      </c>
      <c r="D4" s="3">
        <v>0</v>
      </c>
      <c r="E4" s="3">
        <v>0</v>
      </c>
      <c r="F4" s="3">
        <v>0</v>
      </c>
      <c r="G4" s="3">
        <v>0</v>
      </c>
      <c r="H4" s="3">
        <v>0</v>
      </c>
      <c r="I4" s="3">
        <v>0</v>
      </c>
      <c r="J4" s="3">
        <v>0</v>
      </c>
      <c r="K4" s="3">
        <v>0</v>
      </c>
      <c r="L4" s="4">
        <f>SUM(B4:K4)</f>
        <v>7016705</v>
      </c>
    </row>
    <row r="5" spans="1:14">
      <c r="A5" s="25" t="s">
        <v>25</v>
      </c>
      <c r="B5" s="3">
        <v>0</v>
      </c>
      <c r="C5" s="11">
        <f>'3.収入詳細'!D16+'3.収入詳細'!D17+'3.収入詳細'!D18+'3.収入詳細'!D19</f>
        <v>2400</v>
      </c>
      <c r="D5" s="3">
        <v>0</v>
      </c>
      <c r="E5" s="3">
        <v>0</v>
      </c>
      <c r="F5" s="3">
        <f>'3.収入詳細'!D20</f>
        <v>8</v>
      </c>
      <c r="G5" s="3">
        <v>0</v>
      </c>
      <c r="H5" s="3">
        <v>0</v>
      </c>
      <c r="I5" s="3">
        <v>0</v>
      </c>
      <c r="J5" s="3">
        <v>0</v>
      </c>
      <c r="K5" s="3">
        <v>0</v>
      </c>
      <c r="L5" s="4">
        <f t="shared" ref="L5:L17" si="0">SUM(B5:K5)</f>
        <v>2408</v>
      </c>
    </row>
    <row r="6" spans="1:14">
      <c r="A6" s="25" t="s">
        <v>26</v>
      </c>
      <c r="B6" s="3">
        <v>0</v>
      </c>
      <c r="C6" s="795">
        <v>5552844</v>
      </c>
      <c r="D6" s="3">
        <v>0</v>
      </c>
      <c r="E6" s="3">
        <v>0</v>
      </c>
      <c r="F6" s="3">
        <v>0</v>
      </c>
      <c r="G6" s="3">
        <v>0</v>
      </c>
      <c r="H6" s="3">
        <v>0</v>
      </c>
      <c r="I6" s="3">
        <v>0</v>
      </c>
      <c r="J6" s="3">
        <v>0</v>
      </c>
      <c r="K6" s="3">
        <v>0</v>
      </c>
      <c r="L6" s="4">
        <f t="shared" si="0"/>
        <v>5552844</v>
      </c>
      <c r="N6" s="13"/>
    </row>
    <row r="7" spans="1:14">
      <c r="A7" s="52" t="s">
        <v>27</v>
      </c>
      <c r="B7" s="3">
        <v>0</v>
      </c>
      <c r="C7" s="11">
        <v>0</v>
      </c>
      <c r="D7" s="3">
        <v>0</v>
      </c>
      <c r="E7" s="3">
        <v>0</v>
      </c>
      <c r="F7" s="3">
        <f>'3.収入詳細'!I11</f>
        <v>1017000</v>
      </c>
      <c r="G7" s="3">
        <v>0</v>
      </c>
      <c r="H7" s="3">
        <v>0</v>
      </c>
      <c r="I7" s="3">
        <v>0</v>
      </c>
      <c r="J7" s="3">
        <v>0</v>
      </c>
      <c r="K7" s="3">
        <v>0</v>
      </c>
      <c r="L7" s="4">
        <f t="shared" si="0"/>
        <v>1017000</v>
      </c>
    </row>
    <row r="8" spans="1:14">
      <c r="A8" s="71" t="s">
        <v>28</v>
      </c>
      <c r="B8" s="3">
        <v>0</v>
      </c>
      <c r="C8" s="11">
        <v>0</v>
      </c>
      <c r="D8" s="3">
        <v>0</v>
      </c>
      <c r="E8" s="3">
        <v>0</v>
      </c>
      <c r="F8" s="3">
        <f>'3.収入詳細'!I5+'3.収入詳細'!I6+'3.収入詳細'!I7+'3.収入詳細'!I8+'3.収入詳細'!I9+'3.収入詳細'!I10</f>
        <v>1676000</v>
      </c>
      <c r="G8" s="3">
        <v>0</v>
      </c>
      <c r="H8" s="3">
        <v>0</v>
      </c>
      <c r="I8" s="3">
        <v>0</v>
      </c>
      <c r="J8" s="3">
        <v>0</v>
      </c>
      <c r="K8" s="3">
        <v>0</v>
      </c>
      <c r="L8" s="4">
        <f t="shared" si="0"/>
        <v>1676000</v>
      </c>
    </row>
    <row r="9" spans="1:14">
      <c r="A9" s="26" t="s">
        <v>29</v>
      </c>
      <c r="B9" s="3">
        <v>0</v>
      </c>
      <c r="C9" s="11">
        <f>'2.予算との比較'!B10</f>
        <v>1000000</v>
      </c>
      <c r="D9" s="3">
        <v>0</v>
      </c>
      <c r="E9" s="3">
        <v>0</v>
      </c>
      <c r="F9" s="3">
        <v>0</v>
      </c>
      <c r="G9" s="3">
        <v>0</v>
      </c>
      <c r="H9" s="3">
        <v>0</v>
      </c>
      <c r="I9" s="3">
        <v>0</v>
      </c>
      <c r="J9" s="3">
        <v>0</v>
      </c>
      <c r="K9" s="3">
        <v>0</v>
      </c>
      <c r="L9" s="4">
        <f t="shared" si="0"/>
        <v>1000000</v>
      </c>
    </row>
    <row r="10" spans="1:14">
      <c r="A10" s="26" t="s">
        <v>30</v>
      </c>
      <c r="B10" s="3">
        <v>0</v>
      </c>
      <c r="C10" s="11">
        <f>'2.予算との比較'!B11</f>
        <v>1000000</v>
      </c>
      <c r="D10" s="3">
        <v>0</v>
      </c>
      <c r="E10" s="3">
        <v>0</v>
      </c>
      <c r="F10" s="3">
        <v>0</v>
      </c>
      <c r="G10" s="3">
        <v>0</v>
      </c>
      <c r="H10" s="3">
        <v>0</v>
      </c>
      <c r="I10" s="3">
        <v>0</v>
      </c>
      <c r="J10" s="3">
        <v>0</v>
      </c>
      <c r="K10" s="3">
        <v>0</v>
      </c>
      <c r="L10" s="4">
        <f t="shared" si="0"/>
        <v>1000000</v>
      </c>
    </row>
    <row r="11" spans="1:14">
      <c r="A11" s="26" t="s">
        <v>31</v>
      </c>
      <c r="B11" s="3">
        <v>0</v>
      </c>
      <c r="C11" s="11">
        <f>'2.予算との比較'!B12</f>
        <v>100000</v>
      </c>
      <c r="D11" s="3">
        <v>0</v>
      </c>
      <c r="E11" s="3">
        <v>0</v>
      </c>
      <c r="F11" s="3">
        <v>0</v>
      </c>
      <c r="G11" s="3">
        <v>0</v>
      </c>
      <c r="H11" s="3">
        <v>0</v>
      </c>
      <c r="I11" s="3">
        <v>0</v>
      </c>
      <c r="J11" s="3">
        <v>0</v>
      </c>
      <c r="K11" s="3">
        <v>0</v>
      </c>
      <c r="L11" s="4">
        <f t="shared" si="0"/>
        <v>100000</v>
      </c>
    </row>
    <row r="12" spans="1:14">
      <c r="A12" s="26" t="s">
        <v>32</v>
      </c>
      <c r="B12" s="3">
        <v>0</v>
      </c>
      <c r="C12" s="11">
        <v>0</v>
      </c>
      <c r="D12" s="3">
        <v>0</v>
      </c>
      <c r="E12" s="3">
        <f>'3.収入詳細'!U19</f>
        <v>1871400</v>
      </c>
      <c r="F12" s="3">
        <v>0</v>
      </c>
      <c r="G12" s="3">
        <v>0</v>
      </c>
      <c r="H12" s="3">
        <v>0</v>
      </c>
      <c r="I12" s="3">
        <v>0</v>
      </c>
      <c r="J12" s="3">
        <v>0</v>
      </c>
      <c r="K12" s="3">
        <v>0</v>
      </c>
      <c r="L12" s="4">
        <f t="shared" si="0"/>
        <v>1871400</v>
      </c>
    </row>
    <row r="13" spans="1:14">
      <c r="A13" s="52" t="s">
        <v>33</v>
      </c>
      <c r="B13" s="3">
        <v>0</v>
      </c>
      <c r="C13" s="406">
        <v>0</v>
      </c>
      <c r="D13" s="3">
        <v>0</v>
      </c>
      <c r="E13" s="407">
        <f>'3.収入詳細'!C81</f>
        <v>762400</v>
      </c>
      <c r="F13" s="407">
        <v>0</v>
      </c>
      <c r="G13" s="3">
        <v>0</v>
      </c>
      <c r="H13" s="3">
        <v>0</v>
      </c>
      <c r="I13" s="3">
        <v>0</v>
      </c>
      <c r="J13" s="3">
        <v>0</v>
      </c>
      <c r="K13" s="3">
        <v>0</v>
      </c>
      <c r="L13" s="4">
        <f t="shared" si="0"/>
        <v>762400</v>
      </c>
    </row>
    <row r="14" spans="1:14">
      <c r="A14" s="52" t="s">
        <v>34</v>
      </c>
      <c r="B14" s="3">
        <v>0</v>
      </c>
      <c r="C14" s="53">
        <v>0</v>
      </c>
      <c r="D14" s="3">
        <v>0</v>
      </c>
      <c r="E14" s="53">
        <v>0</v>
      </c>
      <c r="F14" s="53">
        <v>0</v>
      </c>
      <c r="G14" s="53">
        <f>'3.収入詳細'!D73</f>
        <v>202000</v>
      </c>
      <c r="H14" s="3">
        <v>0</v>
      </c>
      <c r="I14" s="3">
        <v>0</v>
      </c>
      <c r="J14" s="3">
        <v>0</v>
      </c>
      <c r="K14" s="3">
        <v>0</v>
      </c>
      <c r="L14" s="4">
        <f t="shared" si="0"/>
        <v>202000</v>
      </c>
    </row>
    <row r="15" spans="1:14">
      <c r="A15" s="52" t="s">
        <v>35</v>
      </c>
      <c r="B15" s="3">
        <v>0</v>
      </c>
      <c r="C15" s="53">
        <v>0</v>
      </c>
      <c r="D15" s="3">
        <v>0</v>
      </c>
      <c r="E15" s="53">
        <v>0</v>
      </c>
      <c r="F15" s="53">
        <v>0</v>
      </c>
      <c r="G15" s="53">
        <v>0</v>
      </c>
      <c r="H15" s="3">
        <v>0</v>
      </c>
      <c r="I15" s="3">
        <v>0</v>
      </c>
      <c r="J15" s="3">
        <v>0</v>
      </c>
      <c r="K15" s="53">
        <f>'3.収入詳細'!T30</f>
        <v>787096</v>
      </c>
      <c r="L15" s="4">
        <f t="shared" si="0"/>
        <v>787096</v>
      </c>
    </row>
    <row r="16" spans="1:14">
      <c r="A16" s="52" t="s">
        <v>36</v>
      </c>
      <c r="B16" s="3">
        <v>0</v>
      </c>
      <c r="C16" s="53">
        <v>0</v>
      </c>
      <c r="D16" s="3">
        <v>0</v>
      </c>
      <c r="E16" s="53">
        <v>0</v>
      </c>
      <c r="F16" s="53">
        <v>0</v>
      </c>
      <c r="G16" s="53">
        <v>0</v>
      </c>
      <c r="H16" s="3">
        <v>0</v>
      </c>
      <c r="I16" s="3">
        <v>0</v>
      </c>
      <c r="J16" s="3">
        <v>0</v>
      </c>
      <c r="K16" s="53">
        <f>'3.収入詳細'!C77</f>
        <v>43500</v>
      </c>
      <c r="L16" s="4">
        <f t="shared" si="0"/>
        <v>43500</v>
      </c>
    </row>
    <row r="17" spans="1:18">
      <c r="A17" s="52" t="s">
        <v>37</v>
      </c>
      <c r="B17" s="3">
        <v>0</v>
      </c>
      <c r="C17" s="53">
        <v>0</v>
      </c>
      <c r="D17" s="3">
        <v>0</v>
      </c>
      <c r="E17" s="53">
        <f>'3.収入詳細'!D86</f>
        <v>5000</v>
      </c>
      <c r="F17" s="53">
        <f>'3.収入詳細'!I12</f>
        <v>573800</v>
      </c>
      <c r="G17" s="53">
        <v>0</v>
      </c>
      <c r="H17" s="3">
        <v>0</v>
      </c>
      <c r="I17" s="3">
        <v>0</v>
      </c>
      <c r="J17" s="3">
        <v>0</v>
      </c>
      <c r="K17" s="53">
        <v>0</v>
      </c>
      <c r="L17" s="694">
        <f t="shared" si="0"/>
        <v>578800</v>
      </c>
    </row>
    <row r="18" spans="1:18">
      <c r="A18" s="691" t="s">
        <v>38</v>
      </c>
      <c r="B18" s="3">
        <v>0</v>
      </c>
      <c r="C18" s="692">
        <v>0</v>
      </c>
      <c r="D18" s="3">
        <v>0</v>
      </c>
      <c r="E18" s="692">
        <f>'3.収入詳細'!C83+'3.収入詳細'!U21</f>
        <v>2301</v>
      </c>
      <c r="F18" s="692">
        <v>0</v>
      </c>
      <c r="G18" s="53">
        <v>0</v>
      </c>
      <c r="H18" s="3">
        <v>0</v>
      </c>
      <c r="I18" s="3">
        <v>0</v>
      </c>
      <c r="J18" s="3">
        <v>0</v>
      </c>
      <c r="K18" s="692">
        <v>0</v>
      </c>
      <c r="L18" s="693">
        <f>SUM(B18:K18)</f>
        <v>2301</v>
      </c>
    </row>
    <row r="19" spans="1:18" ht="20" thickTop="1" thickBot="1">
      <c r="A19" s="27" t="s">
        <v>39</v>
      </c>
      <c r="B19" s="28">
        <f>SUM(B4:B18)</f>
        <v>0</v>
      </c>
      <c r="C19" s="28">
        <f t="shared" ref="C19:K19" si="1">SUM(C4:C18)</f>
        <v>14671949</v>
      </c>
      <c r="D19" s="28">
        <f t="shared" si="1"/>
        <v>0</v>
      </c>
      <c r="E19" s="724">
        <f t="shared" si="1"/>
        <v>2641101</v>
      </c>
      <c r="F19" s="28">
        <f t="shared" si="1"/>
        <v>3266808</v>
      </c>
      <c r="G19" s="28">
        <f t="shared" si="1"/>
        <v>202000</v>
      </c>
      <c r="H19" s="28">
        <f t="shared" si="1"/>
        <v>0</v>
      </c>
      <c r="I19" s="28">
        <f t="shared" si="1"/>
        <v>0</v>
      </c>
      <c r="J19" s="28">
        <f t="shared" si="1"/>
        <v>0</v>
      </c>
      <c r="K19" s="28">
        <f t="shared" si="1"/>
        <v>830596</v>
      </c>
      <c r="L19" s="28">
        <f>SUM(L4:L18)</f>
        <v>21612454</v>
      </c>
    </row>
    <row r="22" spans="1:18" ht="25" thickBot="1">
      <c r="A22" s="37" t="s">
        <v>40</v>
      </c>
    </row>
    <row r="23" spans="1:18" ht="59" thickTop="1" thickBot="1">
      <c r="A23" s="1" t="s">
        <v>12</v>
      </c>
      <c r="B23" s="1" t="s">
        <v>13</v>
      </c>
      <c r="C23" s="1" t="s">
        <v>14</v>
      </c>
      <c r="D23" s="1" t="s">
        <v>15</v>
      </c>
      <c r="E23" s="7" t="s">
        <v>41</v>
      </c>
      <c r="F23" s="1" t="s">
        <v>17</v>
      </c>
      <c r="G23" s="1" t="s">
        <v>18</v>
      </c>
      <c r="H23" s="7" t="s">
        <v>42</v>
      </c>
      <c r="I23" s="7" t="s">
        <v>20</v>
      </c>
      <c r="J23" s="8" t="s">
        <v>21</v>
      </c>
      <c r="K23" s="7" t="s">
        <v>22</v>
      </c>
      <c r="L23" s="1" t="s">
        <v>23</v>
      </c>
    </row>
    <row r="24" spans="1:18" ht="19" thickTop="1">
      <c r="A24" s="2" t="s">
        <v>43</v>
      </c>
      <c r="B24" s="6">
        <f>'4.支出詳細'!G14</f>
        <v>178186</v>
      </c>
      <c r="C24" s="6">
        <f>'4.支出詳細'!G39</f>
        <v>9671</v>
      </c>
      <c r="D24" s="6">
        <v>0</v>
      </c>
      <c r="E24" s="6">
        <v>0</v>
      </c>
      <c r="F24" s="6">
        <f>'4.支出詳細'!G162</f>
        <v>15789</v>
      </c>
      <c r="G24" s="6">
        <f>'4.支出詳細'!G206</f>
        <v>629576</v>
      </c>
      <c r="H24" s="6">
        <f>'4.支出詳細'!G265</f>
        <v>149612</v>
      </c>
      <c r="I24" s="6">
        <f>'4.支出詳細'!G312</f>
        <v>374886</v>
      </c>
      <c r="J24" s="6">
        <v>0</v>
      </c>
      <c r="K24" s="6">
        <f>'4.支出詳細'!G418+'4.支出詳細'!G456+'4.支出詳細'!G466+'4.支出詳細'!G488+'4.支出詳細'!G539</f>
        <v>184106</v>
      </c>
      <c r="L24" s="6">
        <f>SUM(B24:K24)</f>
        <v>1541826</v>
      </c>
    </row>
    <row r="25" spans="1:18">
      <c r="A25" s="5" t="s">
        <v>44</v>
      </c>
      <c r="B25" s="6">
        <f>'4.支出詳細'!G19</f>
        <v>12100</v>
      </c>
      <c r="C25" s="6">
        <v>0</v>
      </c>
      <c r="D25" s="6">
        <v>0</v>
      </c>
      <c r="E25" s="6">
        <f>'4.支出詳細'!G114</f>
        <v>135236</v>
      </c>
      <c r="F25" s="6">
        <v>0</v>
      </c>
      <c r="G25" s="6">
        <v>0</v>
      </c>
      <c r="H25" s="6">
        <f>'4.支出詳細'!G275</f>
        <v>113667</v>
      </c>
      <c r="I25" s="6">
        <f>'4.支出詳細'!G324</f>
        <v>124013</v>
      </c>
      <c r="J25" s="6">
        <f>'4.支出詳細'!G356</f>
        <v>7140</v>
      </c>
      <c r="K25" s="6">
        <v>0</v>
      </c>
      <c r="L25" s="6">
        <f t="shared" ref="L25:L34" si="2">SUM(B25:K25)</f>
        <v>392156</v>
      </c>
    </row>
    <row r="26" spans="1:18">
      <c r="A26" s="5" t="s">
        <v>45</v>
      </c>
      <c r="B26" s="6">
        <v>0</v>
      </c>
      <c r="C26" s="6">
        <v>0</v>
      </c>
      <c r="D26" s="6">
        <v>0</v>
      </c>
      <c r="E26" s="6">
        <f>'4.支出詳細'!G120</f>
        <v>7430</v>
      </c>
      <c r="F26" s="6">
        <f>'4.支出詳細'!G167</f>
        <v>2059</v>
      </c>
      <c r="G26" s="6">
        <f>'4.支出詳細'!G211</f>
        <v>2796</v>
      </c>
      <c r="H26" s="6">
        <v>0</v>
      </c>
      <c r="I26" s="6">
        <f>'4.支出詳細'!G330</f>
        <v>21574</v>
      </c>
      <c r="J26" s="6">
        <f>'4.支出詳細'!G361</f>
        <v>14337</v>
      </c>
      <c r="K26" s="6">
        <f>'4.支出詳細'!G470+'4.支出詳細'!G503+'4.支出詳細'!G549</f>
        <v>133059</v>
      </c>
      <c r="L26" s="6">
        <f t="shared" si="2"/>
        <v>181255</v>
      </c>
    </row>
    <row r="27" spans="1:18">
      <c r="A27" s="5" t="s">
        <v>46</v>
      </c>
      <c r="B27" s="6">
        <f>'4.支出詳細'!G23</f>
        <v>7936</v>
      </c>
      <c r="C27" s="6">
        <v>0</v>
      </c>
      <c r="D27" s="6">
        <v>0</v>
      </c>
      <c r="E27" s="6">
        <v>0</v>
      </c>
      <c r="F27" s="6">
        <v>0</v>
      </c>
      <c r="G27" s="6">
        <f>'4.支出詳細'!G231</f>
        <v>170180</v>
      </c>
      <c r="H27" s="6">
        <f>'4.支出詳細'!G279</f>
        <v>0</v>
      </c>
      <c r="I27" s="6">
        <f>'4.支出詳細'!G338</f>
        <v>346520</v>
      </c>
      <c r="J27" s="6">
        <v>0</v>
      </c>
      <c r="K27" s="6">
        <f>'4.支出詳細'!G492+'4.支出詳細'!G422</f>
        <v>64960</v>
      </c>
      <c r="L27" s="6">
        <f t="shared" si="2"/>
        <v>589596</v>
      </c>
    </row>
    <row r="28" spans="1:18">
      <c r="A28" s="5" t="s">
        <v>47</v>
      </c>
      <c r="B28" s="6">
        <v>0</v>
      </c>
      <c r="C28" s="6">
        <v>0</v>
      </c>
      <c r="D28" s="6">
        <v>0</v>
      </c>
      <c r="E28" s="6">
        <f>'4.支出詳細'!G132</f>
        <v>1274240</v>
      </c>
      <c r="F28" s="6">
        <v>0</v>
      </c>
      <c r="G28" s="6">
        <f>'4.支出詳細'!G235</f>
        <v>100100</v>
      </c>
      <c r="H28" s="6">
        <f>'4.支出詳細'!G284</f>
        <v>264000</v>
      </c>
      <c r="I28" s="6">
        <v>0</v>
      </c>
      <c r="J28" s="6">
        <f>'4.支出詳細'!G374</f>
        <v>4559000</v>
      </c>
      <c r="K28" s="6">
        <v>0</v>
      </c>
      <c r="L28" s="6">
        <f t="shared" si="2"/>
        <v>6197340</v>
      </c>
    </row>
    <row r="29" spans="1:18">
      <c r="A29" s="5" t="s">
        <v>48</v>
      </c>
      <c r="B29" s="6">
        <v>0</v>
      </c>
      <c r="C29" s="6">
        <v>0</v>
      </c>
      <c r="D29" s="6">
        <v>0</v>
      </c>
      <c r="E29" s="6">
        <f>'4.支出詳細'!G136</f>
        <v>3000</v>
      </c>
      <c r="F29" s="6">
        <v>0</v>
      </c>
      <c r="G29" s="6">
        <f>'4.支出詳細'!G239</f>
        <v>2160</v>
      </c>
      <c r="H29" s="6">
        <v>0</v>
      </c>
      <c r="I29" s="6">
        <v>0</v>
      </c>
      <c r="J29" s="6">
        <f>'4.支出詳細'!G400</f>
        <v>169639</v>
      </c>
      <c r="K29" s="6">
        <f>'4.支出詳細'!G434+'4.支出詳細'!G476+'4.支出詳細'!G559+'4.支出詳細'!G507</f>
        <v>1718070</v>
      </c>
      <c r="L29" s="6">
        <f t="shared" si="2"/>
        <v>1892869</v>
      </c>
      <c r="R29" s="29"/>
    </row>
    <row r="30" spans="1:18">
      <c r="A30" s="5" t="s">
        <v>49</v>
      </c>
      <c r="B30" s="6">
        <v>0</v>
      </c>
      <c r="C30" s="6">
        <v>0</v>
      </c>
      <c r="D30" s="6">
        <v>0</v>
      </c>
      <c r="E30" s="6">
        <f>'4.支出詳細'!G148</f>
        <v>2473530</v>
      </c>
      <c r="F30" s="6">
        <v>0</v>
      </c>
      <c r="G30" s="6">
        <v>0</v>
      </c>
      <c r="H30" s="6">
        <v>0</v>
      </c>
      <c r="I30" s="6">
        <v>0</v>
      </c>
      <c r="J30" s="6">
        <v>0</v>
      </c>
      <c r="K30" s="6">
        <v>0</v>
      </c>
      <c r="L30" s="6">
        <f t="shared" si="2"/>
        <v>2473530</v>
      </c>
    </row>
    <row r="31" spans="1:18">
      <c r="A31" s="5" t="s">
        <v>50</v>
      </c>
      <c r="B31" s="6">
        <v>0</v>
      </c>
      <c r="C31" s="6">
        <f>'4.支出詳細'!G48</f>
        <v>203896</v>
      </c>
      <c r="D31" s="6">
        <v>0</v>
      </c>
      <c r="E31" s="6">
        <v>0</v>
      </c>
      <c r="F31" s="6">
        <v>0</v>
      </c>
      <c r="G31" s="6">
        <v>0</v>
      </c>
      <c r="H31" s="6">
        <v>0</v>
      </c>
      <c r="I31" s="6">
        <v>0</v>
      </c>
      <c r="J31" s="6">
        <v>0</v>
      </c>
      <c r="K31" s="6">
        <v>0</v>
      </c>
      <c r="L31" s="6">
        <f t="shared" si="2"/>
        <v>203896</v>
      </c>
    </row>
    <row r="32" spans="1:18">
      <c r="A32" s="5" t="s">
        <v>51</v>
      </c>
      <c r="B32" s="111">
        <f>'4.支出詳細'!G28</f>
        <v>3168</v>
      </c>
      <c r="C32" s="6">
        <f>'4.支出詳細'!G90</f>
        <v>25520</v>
      </c>
      <c r="D32" s="6">
        <v>0</v>
      </c>
      <c r="E32" s="6">
        <v>0</v>
      </c>
      <c r="F32" s="6">
        <f>'4.支出詳細'!G171</f>
        <v>0</v>
      </c>
      <c r="G32" s="6">
        <v>0</v>
      </c>
      <c r="H32" s="6">
        <v>0</v>
      </c>
      <c r="I32" s="6">
        <v>0</v>
      </c>
      <c r="J32" s="6">
        <f>'4.支出詳細'!G404</f>
        <v>7900</v>
      </c>
      <c r="K32" s="6">
        <v>0</v>
      </c>
      <c r="L32" s="6">
        <f t="shared" si="2"/>
        <v>36588</v>
      </c>
    </row>
    <row r="33" spans="1:15">
      <c r="A33" s="5" t="s">
        <v>52</v>
      </c>
      <c r="B33" s="6">
        <v>0</v>
      </c>
      <c r="C33" s="6">
        <f>'4.支出詳細'!G97</f>
        <v>15917</v>
      </c>
      <c r="D33" s="6">
        <v>0</v>
      </c>
      <c r="E33" s="6">
        <f>'4.支出詳細'!G153</f>
        <v>22350</v>
      </c>
      <c r="F33" s="717">
        <f>'4.支出詳細'!G185</f>
        <v>7180</v>
      </c>
      <c r="G33" s="6">
        <f>'4.支出詳細'!G249</f>
        <v>45040</v>
      </c>
      <c r="H33" s="6">
        <f>'4.支出詳細'!G290</f>
        <v>1730</v>
      </c>
      <c r="I33" s="6">
        <f>'4.支出詳細'!G348</f>
        <v>1243364</v>
      </c>
      <c r="J33" s="6">
        <f>'4.支出詳細'!G409</f>
        <v>60300</v>
      </c>
      <c r="K33" s="6">
        <f>'4.支出詳細'!G440+'4.支出詳細'!G480+'4.支出詳細'!G515+'4.支出詳細'!G568</f>
        <v>36376</v>
      </c>
      <c r="L33" s="6">
        <f t="shared" si="2"/>
        <v>1432257</v>
      </c>
    </row>
    <row r="34" spans="1:15" ht="19" thickBot="1">
      <c r="A34" s="9" t="s">
        <v>53</v>
      </c>
      <c r="B34" s="6">
        <v>0</v>
      </c>
      <c r="C34" s="6">
        <f>'2.予算との比較'!B20-SUM('2.予算との比較'!B57:B66)</f>
        <v>6671141</v>
      </c>
      <c r="D34" s="6">
        <v>0</v>
      </c>
      <c r="E34" s="6">
        <v>0</v>
      </c>
      <c r="F34" s="6">
        <v>0</v>
      </c>
      <c r="G34" s="6">
        <v>0</v>
      </c>
      <c r="H34" s="6">
        <v>0</v>
      </c>
      <c r="I34" s="6">
        <v>0</v>
      </c>
      <c r="J34" s="6">
        <v>0</v>
      </c>
      <c r="K34" s="6">
        <v>0</v>
      </c>
      <c r="L34" s="6">
        <f t="shared" si="2"/>
        <v>6671141</v>
      </c>
      <c r="O34" s="29"/>
    </row>
    <row r="35" spans="1:15" ht="20" thickTop="1" thickBot="1">
      <c r="A35" s="10" t="s">
        <v>54</v>
      </c>
      <c r="B35" s="36">
        <f t="shared" ref="B35:L35" si="3">SUM(B24:B34)</f>
        <v>201390</v>
      </c>
      <c r="C35" s="36">
        <f t="shared" si="3"/>
        <v>6926145</v>
      </c>
      <c r="D35" s="36">
        <f t="shared" si="3"/>
        <v>0</v>
      </c>
      <c r="E35" s="36">
        <f t="shared" si="3"/>
        <v>3915786</v>
      </c>
      <c r="F35" s="36">
        <f t="shared" si="3"/>
        <v>25028</v>
      </c>
      <c r="G35" s="36">
        <f t="shared" si="3"/>
        <v>949852</v>
      </c>
      <c r="H35" s="36">
        <f t="shared" si="3"/>
        <v>529009</v>
      </c>
      <c r="I35" s="36">
        <f t="shared" si="3"/>
        <v>2110357</v>
      </c>
      <c r="J35" s="36">
        <f t="shared" si="3"/>
        <v>4818316</v>
      </c>
      <c r="K35" s="36">
        <f t="shared" si="3"/>
        <v>2136571</v>
      </c>
      <c r="L35" s="59">
        <f t="shared" si="3"/>
        <v>21612454</v>
      </c>
      <c r="O35" s="29"/>
    </row>
    <row r="36" spans="1:15" ht="19" thickTop="1">
      <c r="C36" s="29"/>
    </row>
  </sheetData>
  <phoneticPr fontId="2"/>
  <pageMargins left="0.7" right="0.7" top="0.75" bottom="0.75" header="0.3" footer="0.3"/>
  <pageSetup paperSize="9" scale="53" orientation="portrait" horizontalDpi="4294967293"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63DE2-5BAA-41F7-BB8E-511E110B022A}">
  <sheetPr>
    <pageSetUpPr fitToPage="1"/>
  </sheetPr>
  <dimension ref="A1:E95"/>
  <sheetViews>
    <sheetView tabSelected="1" topLeftCell="A82" zoomScale="76" workbookViewId="0">
      <selection activeCell="A92" sqref="A92:A93"/>
    </sheetView>
  </sheetViews>
  <sheetFormatPr baseColWidth="10" defaultColWidth="8.83203125" defaultRowHeight="18"/>
  <cols>
    <col min="1" max="1" width="37.1640625" bestFit="1" customWidth="1"/>
    <col min="2" max="2" width="35.6640625" customWidth="1"/>
    <col min="3" max="3" width="15" bestFit="1" customWidth="1"/>
    <col min="4" max="4" width="28" bestFit="1" customWidth="1"/>
    <col min="5" max="5" width="12.6640625" bestFit="1" customWidth="1"/>
  </cols>
  <sheetData>
    <row r="1" spans="1:5" ht="24">
      <c r="A1" s="37" t="s">
        <v>5</v>
      </c>
    </row>
    <row r="3" spans="1:5" ht="19" thickBot="1">
      <c r="A3" t="s">
        <v>6</v>
      </c>
    </row>
    <row r="4" spans="1:5" ht="19">
      <c r="A4" s="18" t="s">
        <v>55</v>
      </c>
      <c r="B4" s="19" t="s">
        <v>56</v>
      </c>
      <c r="C4" s="19" t="s">
        <v>57</v>
      </c>
      <c r="D4" s="20" t="s">
        <v>58</v>
      </c>
    </row>
    <row r="5" spans="1:5">
      <c r="A5" s="21" t="s">
        <v>59</v>
      </c>
      <c r="B5" s="61">
        <v>7016705</v>
      </c>
      <c r="C5" s="60">
        <v>7016705</v>
      </c>
      <c r="D5" s="22">
        <f t="shared" ref="D5:D19" si="0">B5-C5</f>
        <v>0</v>
      </c>
      <c r="E5" s="119"/>
    </row>
    <row r="6" spans="1:5">
      <c r="A6" s="21" t="s">
        <v>60</v>
      </c>
      <c r="B6" s="61">
        <f>'3.収入詳細'!D21</f>
        <v>2408</v>
      </c>
      <c r="C6" s="60">
        <v>153</v>
      </c>
      <c r="D6" s="721">
        <f t="shared" si="0"/>
        <v>2255</v>
      </c>
      <c r="E6" s="119"/>
    </row>
    <row r="7" spans="1:5">
      <c r="A7" s="21" t="s">
        <v>61</v>
      </c>
      <c r="B7" s="795">
        <v>5552844</v>
      </c>
      <c r="C7" s="60">
        <v>5543244</v>
      </c>
      <c r="D7" s="121">
        <f t="shared" si="0"/>
        <v>9600</v>
      </c>
      <c r="E7" s="119"/>
    </row>
    <row r="8" spans="1:5">
      <c r="A8" s="21" t="s">
        <v>62</v>
      </c>
      <c r="B8" s="61">
        <f>'3.収入詳細'!I11</f>
        <v>1017000</v>
      </c>
      <c r="C8" s="60">
        <v>1033166</v>
      </c>
      <c r="D8" s="121">
        <f t="shared" si="0"/>
        <v>-16166</v>
      </c>
      <c r="E8" s="119"/>
    </row>
    <row r="9" spans="1:5">
      <c r="A9" s="21" t="s">
        <v>63</v>
      </c>
      <c r="B9" s="61">
        <f>SUM('3.収入詳細'!I5:I10)</f>
        <v>1676000</v>
      </c>
      <c r="C9" s="60">
        <v>2159133</v>
      </c>
      <c r="D9" s="121">
        <f t="shared" si="0"/>
        <v>-483133</v>
      </c>
      <c r="E9" s="119"/>
    </row>
    <row r="10" spans="1:5">
      <c r="A10" s="21" t="s">
        <v>64</v>
      </c>
      <c r="B10" s="61">
        <v>1000000</v>
      </c>
      <c r="C10" s="60">
        <v>1000000</v>
      </c>
      <c r="D10" s="22">
        <f t="shared" si="0"/>
        <v>0</v>
      </c>
      <c r="E10" s="119"/>
    </row>
    <row r="11" spans="1:5">
      <c r="A11" s="21" t="s">
        <v>65</v>
      </c>
      <c r="B11" s="61">
        <v>1000000</v>
      </c>
      <c r="C11" s="60">
        <v>1000000</v>
      </c>
      <c r="D11" s="22">
        <f>B11-C11</f>
        <v>0</v>
      </c>
      <c r="E11" s="119"/>
    </row>
    <row r="12" spans="1:5">
      <c r="A12" s="21" t="s">
        <v>66</v>
      </c>
      <c r="B12" s="61">
        <v>100000</v>
      </c>
      <c r="C12" s="60">
        <v>100000</v>
      </c>
      <c r="D12" s="22">
        <f t="shared" si="0"/>
        <v>0</v>
      </c>
      <c r="E12" s="119"/>
    </row>
    <row r="13" spans="1:5">
      <c r="A13" s="21" t="s">
        <v>32</v>
      </c>
      <c r="B13" s="61">
        <f>'3.収入詳細'!U19</f>
        <v>1871400</v>
      </c>
      <c r="C13" s="60">
        <v>1995200</v>
      </c>
      <c r="D13" s="121">
        <f t="shared" si="0"/>
        <v>-123800</v>
      </c>
      <c r="E13" s="119"/>
    </row>
    <row r="14" spans="1:5">
      <c r="A14" s="122" t="s">
        <v>33</v>
      </c>
      <c r="B14" s="61">
        <f>'3.収入詳細'!C81</f>
        <v>762400</v>
      </c>
      <c r="C14" s="60">
        <v>2200000</v>
      </c>
      <c r="D14" s="121">
        <f>B14-C14</f>
        <v>-1437600</v>
      </c>
      <c r="E14" s="119"/>
    </row>
    <row r="15" spans="1:5">
      <c r="A15" s="21" t="s">
        <v>67</v>
      </c>
      <c r="B15" s="61">
        <f>'3.収入詳細'!D73</f>
        <v>202000</v>
      </c>
      <c r="C15" s="60">
        <v>760000</v>
      </c>
      <c r="D15" s="121">
        <f t="shared" si="0"/>
        <v>-558000</v>
      </c>
      <c r="E15" s="119"/>
    </row>
    <row r="16" spans="1:5">
      <c r="A16" s="67" t="s">
        <v>35</v>
      </c>
      <c r="B16" s="61">
        <f>'3.収入詳細'!T30</f>
        <v>787096</v>
      </c>
      <c r="C16" s="60">
        <v>875000</v>
      </c>
      <c r="D16" s="722">
        <f t="shared" si="0"/>
        <v>-87904</v>
      </c>
      <c r="E16" s="119"/>
    </row>
    <row r="17" spans="1:5">
      <c r="A17" s="67" t="s">
        <v>68</v>
      </c>
      <c r="B17" s="61">
        <v>43500</v>
      </c>
      <c r="C17" s="60">
        <v>42000</v>
      </c>
      <c r="D17" s="68">
        <f t="shared" si="0"/>
        <v>1500</v>
      </c>
      <c r="E17" s="119"/>
    </row>
    <row r="18" spans="1:5">
      <c r="A18" s="67" t="s">
        <v>69</v>
      </c>
      <c r="B18" s="102">
        <f>'3.収入詳細'!I12+'3.収入詳細'!D86</f>
        <v>578800</v>
      </c>
      <c r="C18" s="103">
        <v>0</v>
      </c>
      <c r="D18" s="68">
        <f t="shared" si="0"/>
        <v>578800</v>
      </c>
      <c r="E18" s="119"/>
    </row>
    <row r="19" spans="1:5">
      <c r="A19" s="67" t="s">
        <v>38</v>
      </c>
      <c r="B19" s="102">
        <f>'3.収入詳細'!C83+'3.収入詳細'!U21</f>
        <v>2301</v>
      </c>
      <c r="C19" s="103">
        <v>0</v>
      </c>
      <c r="D19" s="68">
        <f t="shared" si="0"/>
        <v>2301</v>
      </c>
      <c r="E19" s="119"/>
    </row>
    <row r="20" spans="1:5" ht="19" thickBot="1">
      <c r="A20" s="87" t="s">
        <v>70</v>
      </c>
      <c r="B20" s="88">
        <f>SUM(B5:B19)</f>
        <v>21612454</v>
      </c>
      <c r="C20" s="88">
        <f>SUM(C5:C19)</f>
        <v>23724601</v>
      </c>
      <c r="D20" s="723">
        <f>SUM(D5:D19)</f>
        <v>-2112147</v>
      </c>
      <c r="E20" s="119"/>
    </row>
    <row r="22" spans="1:5" ht="19" thickBot="1"/>
    <row r="23" spans="1:5" ht="19" thickBot="1">
      <c r="A23" s="811" t="s">
        <v>71</v>
      </c>
      <c r="B23" s="812"/>
      <c r="C23" s="812"/>
      <c r="D23" s="813"/>
    </row>
    <row r="24" spans="1:5">
      <c r="A24" s="816" t="s">
        <v>24</v>
      </c>
      <c r="B24" s="806" t="s">
        <v>72</v>
      </c>
      <c r="C24" s="821"/>
      <c r="D24" s="822"/>
    </row>
    <row r="25" spans="1:5" ht="19" thickBot="1">
      <c r="A25" s="820"/>
      <c r="B25" s="807"/>
      <c r="C25" s="823"/>
      <c r="D25" s="824"/>
    </row>
    <row r="26" spans="1:5" ht="19" thickBot="1">
      <c r="A26" s="809" t="s">
        <v>25</v>
      </c>
      <c r="B26" s="806" t="s">
        <v>73</v>
      </c>
      <c r="C26" s="821"/>
      <c r="D26" s="822"/>
    </row>
    <row r="27" spans="1:5">
      <c r="A27" s="809"/>
      <c r="B27" s="807"/>
      <c r="C27" s="823"/>
      <c r="D27" s="824"/>
    </row>
    <row r="28" spans="1:5">
      <c r="A28" s="809" t="s">
        <v>74</v>
      </c>
      <c r="B28" s="806"/>
      <c r="C28" s="825"/>
      <c r="D28" s="826"/>
    </row>
    <row r="29" spans="1:5">
      <c r="A29" s="809"/>
      <c r="B29" s="829"/>
      <c r="C29" s="827"/>
      <c r="D29" s="828"/>
    </row>
    <row r="30" spans="1:5">
      <c r="A30" s="809" t="s">
        <v>75</v>
      </c>
      <c r="B30" s="807" t="s">
        <v>76</v>
      </c>
      <c r="C30" s="823"/>
      <c r="D30" s="824"/>
    </row>
    <row r="31" spans="1:5">
      <c r="A31" s="809"/>
      <c r="B31" s="807"/>
      <c r="C31" s="823"/>
      <c r="D31" s="824"/>
    </row>
    <row r="32" spans="1:5" ht="19" thickBot="1">
      <c r="A32" s="809" t="s">
        <v>77</v>
      </c>
      <c r="B32" s="806" t="s">
        <v>78</v>
      </c>
      <c r="C32" s="821" t="s">
        <v>79</v>
      </c>
      <c r="D32" s="822"/>
    </row>
    <row r="33" spans="1:4" ht="19" thickBot="1">
      <c r="A33" s="809"/>
      <c r="B33" s="807"/>
      <c r="C33" s="823"/>
      <c r="D33" s="824"/>
    </row>
    <row r="34" spans="1:4" ht="19" thickBot="1">
      <c r="A34" s="809" t="s">
        <v>80</v>
      </c>
      <c r="B34" s="806" t="s">
        <v>81</v>
      </c>
      <c r="C34" s="821"/>
      <c r="D34" s="822"/>
    </row>
    <row r="35" spans="1:4" ht="19" thickBot="1">
      <c r="A35" s="816"/>
      <c r="B35" s="807"/>
      <c r="C35" s="823"/>
      <c r="D35" s="824"/>
    </row>
    <row r="36" spans="1:4">
      <c r="A36" s="816" t="s">
        <v>30</v>
      </c>
      <c r="B36" s="839" t="s">
        <v>81</v>
      </c>
      <c r="C36" s="841"/>
      <c r="D36" s="842"/>
    </row>
    <row r="37" spans="1:4">
      <c r="A37" s="818"/>
      <c r="B37" s="840"/>
      <c r="C37" s="843"/>
      <c r="D37" s="844"/>
    </row>
    <row r="38" spans="1:4" ht="19" thickBot="1">
      <c r="A38" s="809" t="s">
        <v>82</v>
      </c>
      <c r="B38" s="806" t="s">
        <v>81</v>
      </c>
      <c r="C38" s="821"/>
      <c r="D38" s="822"/>
    </row>
    <row r="39" spans="1:4" ht="19" thickBot="1">
      <c r="A39" s="809"/>
      <c r="B39" s="807"/>
      <c r="C39" s="823"/>
      <c r="D39" s="824"/>
    </row>
    <row r="40" spans="1:4">
      <c r="A40" s="816" t="s">
        <v>32</v>
      </c>
      <c r="B40" s="806" t="s">
        <v>76</v>
      </c>
      <c r="C40" s="821"/>
      <c r="D40" s="822"/>
    </row>
    <row r="41" spans="1:4" ht="19" thickBot="1">
      <c r="A41" s="817"/>
      <c r="B41" s="807"/>
      <c r="C41" s="823"/>
      <c r="D41" s="824"/>
    </row>
    <row r="42" spans="1:4">
      <c r="A42" s="816" t="s">
        <v>33</v>
      </c>
      <c r="B42" s="806" t="s">
        <v>78</v>
      </c>
      <c r="C42" s="821" t="s">
        <v>83</v>
      </c>
      <c r="D42" s="822"/>
    </row>
    <row r="43" spans="1:4" ht="19" thickBot="1">
      <c r="A43" s="819"/>
      <c r="B43" s="807"/>
      <c r="C43" s="823"/>
      <c r="D43" s="824"/>
    </row>
    <row r="44" spans="1:4">
      <c r="A44" s="816" t="s">
        <v>67</v>
      </c>
      <c r="B44" s="806" t="s">
        <v>78</v>
      </c>
      <c r="C44" s="835"/>
      <c r="D44" s="836"/>
    </row>
    <row r="45" spans="1:4" ht="19" thickBot="1">
      <c r="A45" s="817"/>
      <c r="B45" s="807"/>
      <c r="C45" s="837"/>
      <c r="D45" s="838"/>
    </row>
    <row r="46" spans="1:4" ht="19" thickBot="1">
      <c r="A46" s="809" t="s">
        <v>84</v>
      </c>
      <c r="B46" s="805" t="s">
        <v>76</v>
      </c>
      <c r="C46" s="832"/>
      <c r="D46" s="832"/>
    </row>
    <row r="47" spans="1:4" ht="19" thickBot="1">
      <c r="A47" s="809"/>
      <c r="B47" s="805"/>
      <c r="C47" s="832"/>
      <c r="D47" s="832"/>
    </row>
    <row r="48" spans="1:4" ht="19" thickBot="1">
      <c r="A48" s="809" t="s">
        <v>85</v>
      </c>
      <c r="B48" s="805" t="s">
        <v>86</v>
      </c>
      <c r="C48" s="832"/>
      <c r="D48" s="832"/>
    </row>
    <row r="49" spans="1:5" ht="19" thickBot="1">
      <c r="A49" s="809"/>
      <c r="B49" s="805"/>
      <c r="C49" s="832"/>
      <c r="D49" s="832"/>
    </row>
    <row r="50" spans="1:5">
      <c r="A50" s="814" t="s">
        <v>37</v>
      </c>
      <c r="B50" s="806" t="s">
        <v>86</v>
      </c>
      <c r="C50" s="830" t="s">
        <v>87</v>
      </c>
      <c r="D50" s="830"/>
    </row>
    <row r="51" spans="1:5">
      <c r="A51" s="815"/>
      <c r="B51" s="808"/>
      <c r="C51" s="831"/>
      <c r="D51" s="831"/>
    </row>
    <row r="52" spans="1:5">
      <c r="A52" s="814" t="s">
        <v>38</v>
      </c>
      <c r="B52" s="806" t="s">
        <v>86</v>
      </c>
      <c r="C52" s="833" t="s">
        <v>88</v>
      </c>
      <c r="D52" s="833"/>
    </row>
    <row r="53" spans="1:5">
      <c r="A53" s="815"/>
      <c r="B53" s="808"/>
      <c r="C53" s="834"/>
      <c r="D53" s="834"/>
    </row>
    <row r="54" spans="1:5">
      <c r="A54" s="688"/>
      <c r="B54" s="689"/>
      <c r="C54" s="690"/>
      <c r="D54" s="690"/>
    </row>
    <row r="55" spans="1:5" ht="20">
      <c r="A55" s="38" t="s">
        <v>89</v>
      </c>
      <c r="B55" s="30"/>
      <c r="C55" s="30"/>
      <c r="D55" s="31"/>
    </row>
    <row r="56" spans="1:5" ht="20" thickBot="1">
      <c r="A56" s="32" t="s">
        <v>55</v>
      </c>
      <c r="B56" s="32" t="s">
        <v>56</v>
      </c>
      <c r="C56" s="32" t="s">
        <v>57</v>
      </c>
      <c r="D56" s="117" t="s">
        <v>58</v>
      </c>
    </row>
    <row r="57" spans="1:5">
      <c r="A57" s="114" t="s">
        <v>90</v>
      </c>
      <c r="B57" s="116">
        <f>SUM('4.支出詳細'!G14,'4.支出詳細'!G39,'4.支出詳細'!G162,'4.支出詳細'!G206,'4.支出詳細'!G265,'4.支出詳細'!G312,'4.支出詳細'!G418,'4.支出詳細'!G456,'4.支出詳細'!G466,'4.支出詳細'!G488,'4.支出詳細'!G539)</f>
        <v>1541826</v>
      </c>
      <c r="C57" s="112">
        <v>1981803</v>
      </c>
      <c r="D57" s="120">
        <f>B57-C57</f>
        <v>-439977</v>
      </c>
      <c r="E57" s="119"/>
    </row>
    <row r="58" spans="1:5">
      <c r="A58" s="21" t="s">
        <v>91</v>
      </c>
      <c r="B58" s="115">
        <f>SUM('4.支出詳細'!G19,'4.支出詳細'!G114,'4.支出詳細'!G275,'4.支出詳細'!G324,'4.支出詳細'!G356)</f>
        <v>392156</v>
      </c>
      <c r="C58" s="112">
        <v>399604</v>
      </c>
      <c r="D58" s="120">
        <f t="shared" ref="D58:D66" si="1">B58-C58</f>
        <v>-7448</v>
      </c>
      <c r="E58" s="119"/>
    </row>
    <row r="59" spans="1:5">
      <c r="A59" s="21" t="s">
        <v>92</v>
      </c>
      <c r="B59" s="115">
        <f>SUM('4.支出詳細'!G120,'4.支出詳細'!G167,'4.支出詳細'!G211,'4.支出詳細'!G330,'4.支出詳細'!G361,'4.支出詳細'!G470,'4.支出詳細'!G503,'4.支出詳細'!G549)</f>
        <v>181255</v>
      </c>
      <c r="C59" s="112">
        <v>200494</v>
      </c>
      <c r="D59" s="120">
        <f t="shared" si="1"/>
        <v>-19239</v>
      </c>
      <c r="E59" s="119"/>
    </row>
    <row r="60" spans="1:5">
      <c r="A60" s="21" t="s">
        <v>93</v>
      </c>
      <c r="B60" s="115">
        <f>SUM('4.支出詳細'!G23,'4.支出詳細'!G231,'4.支出詳細'!G338,'4.支出詳細'!G422,'4.支出詳細'!G492)</f>
        <v>589596</v>
      </c>
      <c r="C60" s="112">
        <v>785846</v>
      </c>
      <c r="D60" s="120">
        <f t="shared" si="1"/>
        <v>-196250</v>
      </c>
      <c r="E60" s="119"/>
    </row>
    <row r="61" spans="1:5">
      <c r="A61" s="21" t="s">
        <v>94</v>
      </c>
      <c r="B61" s="115">
        <f>SUM('4.支出詳細'!G132,'4.支出詳細'!G235,'4.支出詳細'!G284,'4.支出詳細'!G374)</f>
        <v>6197340</v>
      </c>
      <c r="C61" s="112">
        <v>6353540</v>
      </c>
      <c r="D61" s="120">
        <f t="shared" si="1"/>
        <v>-156200</v>
      </c>
      <c r="E61" s="119"/>
    </row>
    <row r="62" spans="1:5">
      <c r="A62" s="21" t="s">
        <v>95</v>
      </c>
      <c r="B62" s="115">
        <f>SUM('4.支出詳細'!G136,'4.支出詳細'!G239,'4.支出詳細'!G400,'4.支出詳細'!G434,'4.支出詳細'!G476,'4.支出詳細'!G507,'4.支出詳細'!G559)</f>
        <v>1892869</v>
      </c>
      <c r="C62" s="112">
        <v>1815560</v>
      </c>
      <c r="D62" s="62">
        <f t="shared" si="1"/>
        <v>77309</v>
      </c>
      <c r="E62" s="119"/>
    </row>
    <row r="63" spans="1:5">
      <c r="A63" s="21" t="s">
        <v>96</v>
      </c>
      <c r="B63" s="115">
        <f>SUM('4.支出詳細'!G148)</f>
        <v>2473530</v>
      </c>
      <c r="C63" s="112">
        <v>2491730</v>
      </c>
      <c r="D63" s="120">
        <f t="shared" si="1"/>
        <v>-18200</v>
      </c>
      <c r="E63" s="119"/>
    </row>
    <row r="64" spans="1:5">
      <c r="A64" s="21" t="s">
        <v>97</v>
      </c>
      <c r="B64" s="115">
        <f>SUM('4.支出詳細'!G48)</f>
        <v>203896</v>
      </c>
      <c r="C64" s="112">
        <v>216858</v>
      </c>
      <c r="D64" s="120">
        <f t="shared" si="1"/>
        <v>-12962</v>
      </c>
      <c r="E64" s="119"/>
    </row>
    <row r="65" spans="1:5">
      <c r="A65" s="21" t="s">
        <v>51</v>
      </c>
      <c r="B65" s="115">
        <f>SUM('4.支出詳細'!G28,'4.支出詳細'!G90,'4.支出詳細'!G171,'4.支出詳細'!G404)</f>
        <v>36588</v>
      </c>
      <c r="C65" s="112">
        <v>21940</v>
      </c>
      <c r="D65" s="62">
        <f t="shared" si="1"/>
        <v>14648</v>
      </c>
      <c r="E65" s="119"/>
    </row>
    <row r="66" spans="1:5">
      <c r="A66" s="21" t="s">
        <v>98</v>
      </c>
      <c r="B66" s="115">
        <f>SUM('4.支出詳細'!G97,'4.支出詳細'!G153,'4.支出詳細'!G185,'4.支出詳細'!G249,'4.支出詳細'!G290,'4.支出詳細'!G348,'4.支出詳細'!G409,'4.支出詳細'!G440,'4.支出詳細'!G480,'4.支出詳細'!G515,'4.支出詳細'!G568)</f>
        <v>1432257</v>
      </c>
      <c r="C66" s="112">
        <v>748653</v>
      </c>
      <c r="D66" s="62">
        <f t="shared" si="1"/>
        <v>683604</v>
      </c>
      <c r="E66" s="119"/>
    </row>
    <row r="67" spans="1:5" ht="19" thickBot="1">
      <c r="A67" s="33" t="s">
        <v>53</v>
      </c>
      <c r="B67" s="113">
        <f>B20-SUM(B57:B66)</f>
        <v>6671141</v>
      </c>
      <c r="C67" s="100">
        <v>8708573</v>
      </c>
      <c r="D67" s="66">
        <f>B67-C67</f>
        <v>-2037432</v>
      </c>
      <c r="E67" s="119"/>
    </row>
    <row r="68" spans="1:5" ht="20" thickTop="1" thickBot="1">
      <c r="A68" s="63" t="s">
        <v>99</v>
      </c>
      <c r="B68" s="81">
        <f>SUM(B57:B67)</f>
        <v>21612454</v>
      </c>
      <c r="C68" s="64">
        <f>SUM(C57:C67)</f>
        <v>23724601</v>
      </c>
      <c r="D68" s="65">
        <f>B68-C68</f>
        <v>-2112147</v>
      </c>
      <c r="E68" s="119"/>
    </row>
    <row r="70" spans="1:5" ht="19" thickBot="1"/>
    <row r="71" spans="1:5" ht="19" thickBot="1">
      <c r="A71" s="811" t="s">
        <v>100</v>
      </c>
      <c r="B71" s="812"/>
      <c r="C71" s="812"/>
      <c r="D71" s="813"/>
    </row>
    <row r="72" spans="1:5" ht="19" thickBot="1">
      <c r="A72" s="809" t="s">
        <v>101</v>
      </c>
      <c r="B72" s="805" t="s">
        <v>102</v>
      </c>
      <c r="C72" s="846" t="s">
        <v>103</v>
      </c>
      <c r="D72" s="846"/>
    </row>
    <row r="73" spans="1:5" ht="19" thickBot="1">
      <c r="A73" s="809"/>
      <c r="B73" s="805"/>
      <c r="C73" s="846"/>
      <c r="D73" s="846"/>
    </row>
    <row r="74" spans="1:5" ht="19" thickBot="1">
      <c r="A74" s="809" t="s">
        <v>44</v>
      </c>
      <c r="B74" s="805" t="s">
        <v>104</v>
      </c>
      <c r="C74" s="846"/>
      <c r="D74" s="846"/>
    </row>
    <row r="75" spans="1:5" ht="19" thickBot="1">
      <c r="A75" s="809"/>
      <c r="B75" s="805"/>
      <c r="C75" s="846"/>
      <c r="D75" s="846"/>
    </row>
    <row r="76" spans="1:5" ht="19" thickBot="1">
      <c r="A76" s="809" t="s">
        <v>105</v>
      </c>
      <c r="B76" s="805" t="s">
        <v>104</v>
      </c>
      <c r="C76" s="846"/>
      <c r="D76" s="846"/>
    </row>
    <row r="77" spans="1:5" ht="19" thickBot="1">
      <c r="A77" s="809"/>
      <c r="B77" s="805"/>
      <c r="C77" s="846"/>
      <c r="D77" s="846"/>
    </row>
    <row r="78" spans="1:5" ht="19" thickBot="1">
      <c r="A78" s="809" t="s">
        <v>46</v>
      </c>
      <c r="B78" s="805" t="s">
        <v>102</v>
      </c>
      <c r="C78" s="846" t="s">
        <v>106</v>
      </c>
      <c r="D78" s="846"/>
    </row>
    <row r="79" spans="1:5" ht="19" thickBot="1">
      <c r="A79" s="809"/>
      <c r="B79" s="805"/>
      <c r="C79" s="846"/>
      <c r="D79" s="846"/>
    </row>
    <row r="80" spans="1:5" ht="19" thickBot="1">
      <c r="A80" s="809" t="s">
        <v>47</v>
      </c>
      <c r="B80" s="805" t="s">
        <v>104</v>
      </c>
      <c r="C80" s="846"/>
      <c r="D80" s="846"/>
    </row>
    <row r="81" spans="1:4" ht="19" thickBot="1">
      <c r="A81" s="809"/>
      <c r="B81" s="805"/>
      <c r="C81" s="846"/>
      <c r="D81" s="846"/>
    </row>
    <row r="82" spans="1:4" ht="19" thickBot="1">
      <c r="A82" s="809" t="s">
        <v>48</v>
      </c>
      <c r="B82" s="805" t="s">
        <v>107</v>
      </c>
      <c r="C82" s="846"/>
      <c r="D82" s="846"/>
    </row>
    <row r="83" spans="1:4" ht="19" thickBot="1">
      <c r="A83" s="809"/>
      <c r="B83" s="805"/>
      <c r="C83" s="846"/>
      <c r="D83" s="846"/>
    </row>
    <row r="84" spans="1:4" ht="19" thickBot="1">
      <c r="A84" s="809" t="s">
        <v>49</v>
      </c>
      <c r="B84" s="805" t="s">
        <v>104</v>
      </c>
      <c r="C84" s="846"/>
      <c r="D84" s="846"/>
    </row>
    <row r="85" spans="1:4" ht="19" thickBot="1">
      <c r="A85" s="809"/>
      <c r="B85" s="805"/>
      <c r="C85" s="846"/>
      <c r="D85" s="846"/>
    </row>
    <row r="86" spans="1:4" ht="19" thickBot="1">
      <c r="A86" s="809" t="s">
        <v>108</v>
      </c>
      <c r="B86" s="805" t="s">
        <v>104</v>
      </c>
      <c r="C86" s="846"/>
      <c r="D86" s="846"/>
    </row>
    <row r="87" spans="1:4" ht="19" thickBot="1">
      <c r="A87" s="809"/>
      <c r="B87" s="805"/>
      <c r="C87" s="846"/>
      <c r="D87" s="846"/>
    </row>
    <row r="88" spans="1:4" ht="19" thickBot="1">
      <c r="A88" s="810" t="s">
        <v>51</v>
      </c>
      <c r="B88" s="805" t="s">
        <v>109</v>
      </c>
      <c r="C88" s="846" t="s">
        <v>110</v>
      </c>
      <c r="D88" s="846"/>
    </row>
    <row r="89" spans="1:4" ht="27.75" customHeight="1" thickBot="1">
      <c r="A89" s="810"/>
      <c r="B89" s="805"/>
      <c r="C89" s="846"/>
      <c r="D89" s="846"/>
    </row>
    <row r="90" spans="1:4" ht="19" thickBot="1">
      <c r="A90" s="809" t="s">
        <v>52</v>
      </c>
      <c r="B90" s="805" t="s">
        <v>109</v>
      </c>
      <c r="C90" s="846" t="s">
        <v>111</v>
      </c>
      <c r="D90" s="846"/>
    </row>
    <row r="91" spans="1:4" ht="19" thickBot="1">
      <c r="A91" s="809"/>
      <c r="B91" s="805"/>
      <c r="C91" s="846"/>
      <c r="D91" s="846"/>
    </row>
    <row r="92" spans="1:4" ht="19" thickBot="1">
      <c r="A92" s="809" t="s">
        <v>112</v>
      </c>
      <c r="B92" s="805"/>
      <c r="C92" s="846"/>
      <c r="D92" s="846"/>
    </row>
    <row r="93" spans="1:4" ht="19" thickBot="1">
      <c r="A93" s="809"/>
      <c r="B93" s="805"/>
      <c r="C93" s="846"/>
      <c r="D93" s="846"/>
    </row>
    <row r="94" spans="1:4">
      <c r="A94" s="34"/>
      <c r="B94" s="34"/>
      <c r="C94" s="34"/>
      <c r="D94" s="35"/>
    </row>
    <row r="95" spans="1:4">
      <c r="A95" s="845" t="s">
        <v>113</v>
      </c>
      <c r="B95" s="845"/>
      <c r="C95" s="845"/>
      <c r="D95" s="845"/>
    </row>
  </sheetData>
  <mergeCells count="81">
    <mergeCell ref="A95:D95"/>
    <mergeCell ref="B92:B93"/>
    <mergeCell ref="C72:D73"/>
    <mergeCell ref="C74:D75"/>
    <mergeCell ref="C76:D77"/>
    <mergeCell ref="C78:D79"/>
    <mergeCell ref="C80:D81"/>
    <mergeCell ref="C82:D83"/>
    <mergeCell ref="C84:D85"/>
    <mergeCell ref="C86:D87"/>
    <mergeCell ref="C88:D89"/>
    <mergeCell ref="C90:D91"/>
    <mergeCell ref="C92:D93"/>
    <mergeCell ref="B90:B91"/>
    <mergeCell ref="A92:A93"/>
    <mergeCell ref="A82:A83"/>
    <mergeCell ref="C52:D53"/>
    <mergeCell ref="B80:B81"/>
    <mergeCell ref="C44:D45"/>
    <mergeCell ref="B30:B31"/>
    <mergeCell ref="B32:B33"/>
    <mergeCell ref="C30:D31"/>
    <mergeCell ref="C32:D33"/>
    <mergeCell ref="C34:D35"/>
    <mergeCell ref="C38:D39"/>
    <mergeCell ref="C40:D41"/>
    <mergeCell ref="B36:B37"/>
    <mergeCell ref="C36:D37"/>
    <mergeCell ref="B34:B35"/>
    <mergeCell ref="B38:B39"/>
    <mergeCell ref="B40:B41"/>
    <mergeCell ref="C42:D43"/>
    <mergeCell ref="C50:D51"/>
    <mergeCell ref="A46:A47"/>
    <mergeCell ref="B46:B47"/>
    <mergeCell ref="C46:D47"/>
    <mergeCell ref="A48:A49"/>
    <mergeCell ref="B48:B49"/>
    <mergeCell ref="C48:D49"/>
    <mergeCell ref="A23:D23"/>
    <mergeCell ref="A24:A25"/>
    <mergeCell ref="A26:A27"/>
    <mergeCell ref="A28:A29"/>
    <mergeCell ref="C24:D25"/>
    <mergeCell ref="C26:D27"/>
    <mergeCell ref="C28:D29"/>
    <mergeCell ref="B24:B25"/>
    <mergeCell ref="B26:B27"/>
    <mergeCell ref="B28:B29"/>
    <mergeCell ref="B78:B79"/>
    <mergeCell ref="A30:A31"/>
    <mergeCell ref="A32:A33"/>
    <mergeCell ref="A52:A53"/>
    <mergeCell ref="A44:A45"/>
    <mergeCell ref="A50:A51"/>
    <mergeCell ref="A36:A37"/>
    <mergeCell ref="A38:A39"/>
    <mergeCell ref="A40:A41"/>
    <mergeCell ref="A34:A35"/>
    <mergeCell ref="A42:A43"/>
    <mergeCell ref="A86:A87"/>
    <mergeCell ref="A90:A91"/>
    <mergeCell ref="A88:A89"/>
    <mergeCell ref="A84:A85"/>
    <mergeCell ref="A80:A81"/>
    <mergeCell ref="B82:B83"/>
    <mergeCell ref="B84:B85"/>
    <mergeCell ref="B86:B87"/>
    <mergeCell ref="B88:B89"/>
    <mergeCell ref="B42:B43"/>
    <mergeCell ref="B52:B53"/>
    <mergeCell ref="B44:B45"/>
    <mergeCell ref="B50:B51"/>
    <mergeCell ref="A71:D71"/>
    <mergeCell ref="A72:A73"/>
    <mergeCell ref="A74:A75"/>
    <mergeCell ref="A76:A77"/>
    <mergeCell ref="A78:A79"/>
    <mergeCell ref="B72:B73"/>
    <mergeCell ref="B74:B75"/>
    <mergeCell ref="B76:B77"/>
  </mergeCells>
  <phoneticPr fontId="2"/>
  <pageMargins left="0.7" right="0.7" top="0.75" bottom="0.75" header="0.3" footer="0.3"/>
  <pageSetup paperSize="9" scale="46"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26CE-5C03-4EAD-AF9B-CCFA4866C14B}">
  <dimension ref="A1:AH158"/>
  <sheetViews>
    <sheetView topLeftCell="A56" zoomScale="76" zoomScaleNormal="70" workbookViewId="0">
      <selection activeCell="D70" sqref="D70"/>
    </sheetView>
  </sheetViews>
  <sheetFormatPr baseColWidth="10" defaultColWidth="8.83203125" defaultRowHeight="15.75" customHeight="1"/>
  <cols>
    <col min="2" max="2" width="10.1640625" customWidth="1"/>
    <col min="3" max="3" width="24" customWidth="1"/>
    <col min="4" max="4" width="14.5" bestFit="1" customWidth="1"/>
    <col min="5" max="5" width="9.5" customWidth="1"/>
    <col min="7" max="7" width="12" customWidth="1"/>
    <col min="8" max="8" width="53.1640625" customWidth="1"/>
    <col min="9" max="12" width="10" customWidth="1"/>
    <col min="13" max="13" width="40.1640625" bestFit="1" customWidth="1"/>
    <col min="14" max="14" width="23.1640625" customWidth="1"/>
    <col min="15" max="16" width="10" customWidth="1"/>
    <col min="18" max="18" width="18.1640625" customWidth="1"/>
    <col min="19" max="19" width="22.6640625" customWidth="1"/>
    <col min="20" max="20" width="16.6640625" customWidth="1"/>
    <col min="21" max="21" width="23.33203125" customWidth="1"/>
    <col min="22" max="22" width="19.6640625" customWidth="1"/>
    <col min="23" max="23" width="22.1640625" customWidth="1"/>
  </cols>
  <sheetData>
    <row r="1" spans="1:34" ht="24">
      <c r="A1" s="848" t="s">
        <v>114</v>
      </c>
      <c r="B1" s="849"/>
      <c r="C1" s="849"/>
    </row>
    <row r="3" spans="1:34" ht="18">
      <c r="A3" s="15"/>
      <c r="B3" s="57" t="s">
        <v>24</v>
      </c>
      <c r="C3" s="15"/>
      <c r="D3" s="74"/>
      <c r="E3" s="74"/>
      <c r="F3" s="15"/>
      <c r="G3" s="12" t="s">
        <v>115</v>
      </c>
      <c r="H3" s="40"/>
      <c r="S3" s="679" t="s">
        <v>116</v>
      </c>
      <c r="T3" s="679"/>
      <c r="U3" s="679"/>
      <c r="V3" s="853" t="s">
        <v>117</v>
      </c>
      <c r="W3" s="854"/>
      <c r="X3" s="15"/>
      <c r="Y3" s="15"/>
      <c r="Z3" s="15"/>
      <c r="AA3" s="15"/>
      <c r="AB3" s="15"/>
      <c r="AC3" s="15"/>
      <c r="AD3" s="15"/>
      <c r="AE3" s="15"/>
      <c r="AF3" s="15"/>
      <c r="AG3" s="15"/>
      <c r="AH3" s="15"/>
    </row>
    <row r="4" spans="1:34" ht="18">
      <c r="A4" s="15"/>
      <c r="B4" s="16">
        <v>1</v>
      </c>
      <c r="C4" s="16" t="s">
        <v>118</v>
      </c>
      <c r="D4" s="61">
        <v>7016705</v>
      </c>
      <c r="E4" s="617"/>
      <c r="F4" s="15"/>
      <c r="G4" s="16"/>
      <c r="H4" s="39"/>
      <c r="I4" s="46" t="s">
        <v>119</v>
      </c>
      <c r="L4" s="98" t="s">
        <v>120</v>
      </c>
      <c r="M4" s="98"/>
      <c r="N4" s="98"/>
      <c r="Q4" s="56"/>
      <c r="S4" s="656" t="s">
        <v>121</v>
      </c>
      <c r="T4" s="658" t="s">
        <v>122</v>
      </c>
      <c r="U4" s="658" t="s">
        <v>123</v>
      </c>
      <c r="V4" s="683" t="s">
        <v>124</v>
      </c>
      <c r="W4" s="642" t="s">
        <v>125</v>
      </c>
      <c r="Z4" s="15"/>
      <c r="AA4" s="15"/>
      <c r="AB4" s="15"/>
      <c r="AC4" s="15"/>
      <c r="AD4" s="15"/>
      <c r="AE4" s="15"/>
      <c r="AF4" s="15"/>
      <c r="AG4" s="15"/>
      <c r="AH4" s="15"/>
    </row>
    <row r="5" spans="1:34" ht="19">
      <c r="A5" s="15"/>
      <c r="B5" s="15"/>
      <c r="C5" s="15"/>
      <c r="D5" s="74"/>
      <c r="E5" s="74"/>
      <c r="F5" s="15"/>
      <c r="G5" s="850" t="s">
        <v>126</v>
      </c>
      <c r="H5" s="39" t="s">
        <v>127</v>
      </c>
      <c r="I5" s="83">
        <f>I78</f>
        <v>588000</v>
      </c>
      <c r="J5" s="84"/>
      <c r="K5" s="84"/>
      <c r="L5" s="98" t="s">
        <v>128</v>
      </c>
      <c r="M5" s="98"/>
      <c r="N5" s="98"/>
      <c r="O5" s="84"/>
      <c r="P5" s="84"/>
      <c r="S5" s="97" t="s">
        <v>129</v>
      </c>
      <c r="T5" s="856" t="s">
        <v>130</v>
      </c>
      <c r="U5" s="648">
        <f>V5*W5</f>
        <v>10200</v>
      </c>
      <c r="V5" s="683">
        <v>150</v>
      </c>
      <c r="W5" s="642">
        <v>68</v>
      </c>
      <c r="Z5" s="15"/>
      <c r="AA5" s="15"/>
      <c r="AB5" s="15"/>
      <c r="AC5" s="15"/>
      <c r="AD5" s="15"/>
      <c r="AE5" s="15"/>
      <c r="AF5" s="15"/>
      <c r="AG5" s="15"/>
      <c r="AH5" s="15"/>
    </row>
    <row r="6" spans="1:34" ht="19">
      <c r="A6" s="15"/>
      <c r="B6" s="89" t="s">
        <v>131</v>
      </c>
      <c r="C6" s="72"/>
      <c r="D6" s="76"/>
      <c r="E6" s="76"/>
      <c r="F6" s="15"/>
      <c r="G6" s="851"/>
      <c r="H6" s="39" t="s">
        <v>132</v>
      </c>
      <c r="I6" s="58">
        <f>N22</f>
        <v>255000</v>
      </c>
      <c r="J6" s="118"/>
      <c r="K6" s="118"/>
      <c r="L6" s="98" t="s">
        <v>133</v>
      </c>
      <c r="M6" s="98"/>
      <c r="N6" s="98"/>
      <c r="O6" s="118"/>
      <c r="P6" s="118"/>
      <c r="S6" s="97" t="s">
        <v>134</v>
      </c>
      <c r="T6" s="857"/>
      <c r="U6" s="648">
        <f t="shared" ref="U6:U18" si="0">V6*W6</f>
        <v>10200</v>
      </c>
      <c r="V6" s="683">
        <v>150</v>
      </c>
      <c r="W6" s="642">
        <v>68</v>
      </c>
      <c r="Z6" s="15"/>
      <c r="AA6" s="15"/>
      <c r="AB6" s="15"/>
      <c r="AC6" s="15"/>
      <c r="AD6" s="15"/>
      <c r="AE6" s="15"/>
      <c r="AF6" s="15"/>
      <c r="AG6" s="15"/>
      <c r="AH6" s="15"/>
    </row>
    <row r="7" spans="1:34" ht="19">
      <c r="A7" s="15"/>
      <c r="B7" s="73">
        <v>1</v>
      </c>
      <c r="C7" s="73" t="s">
        <v>135</v>
      </c>
      <c r="D7" s="677">
        <v>1000000</v>
      </c>
      <c r="E7" s="76"/>
      <c r="F7" s="15"/>
      <c r="G7" s="851"/>
      <c r="H7" s="39" t="s">
        <v>136</v>
      </c>
      <c r="I7" s="58">
        <f>N31</f>
        <v>45000</v>
      </c>
      <c r="J7" s="118"/>
      <c r="K7" s="118"/>
      <c r="L7" s="98" t="s">
        <v>137</v>
      </c>
      <c r="M7" s="98"/>
      <c r="N7" s="98"/>
      <c r="O7" s="118"/>
      <c r="P7" s="118"/>
      <c r="S7" s="97" t="s">
        <v>138</v>
      </c>
      <c r="T7" s="857"/>
      <c r="U7" s="648">
        <f t="shared" si="0"/>
        <v>114000</v>
      </c>
      <c r="V7" s="683">
        <v>300</v>
      </c>
      <c r="W7" s="642">
        <v>380</v>
      </c>
      <c r="Z7" s="15"/>
      <c r="AA7" s="15"/>
      <c r="AB7" s="15"/>
      <c r="AC7" s="15"/>
      <c r="AD7" s="15"/>
      <c r="AE7" s="15"/>
      <c r="AF7" s="15"/>
      <c r="AG7" s="15"/>
      <c r="AH7" s="15"/>
    </row>
    <row r="8" spans="1:34" ht="18">
      <c r="A8" s="15"/>
      <c r="E8" s="76"/>
      <c r="F8" s="15"/>
      <c r="G8" s="851"/>
      <c r="H8" s="625" t="s">
        <v>139</v>
      </c>
      <c r="I8" s="83">
        <f>N43</f>
        <v>360000</v>
      </c>
      <c r="J8" s="84"/>
      <c r="K8" s="84"/>
      <c r="L8" s="98"/>
      <c r="M8" s="98"/>
      <c r="N8" s="98"/>
      <c r="O8" s="84"/>
      <c r="P8" s="84"/>
      <c r="S8" s="97" t="s">
        <v>140</v>
      </c>
      <c r="T8" s="857"/>
      <c r="U8" s="648">
        <f t="shared" si="0"/>
        <v>40800</v>
      </c>
      <c r="V8" s="683">
        <v>300</v>
      </c>
      <c r="W8" s="642">
        <v>136</v>
      </c>
      <c r="Z8" s="15"/>
      <c r="AA8" s="15"/>
      <c r="AB8" s="15"/>
      <c r="AC8" s="15"/>
      <c r="AD8" s="15"/>
      <c r="AE8" s="15"/>
      <c r="AF8" s="15"/>
      <c r="AG8" s="15"/>
      <c r="AH8" s="15"/>
    </row>
    <row r="9" spans="1:34" ht="19">
      <c r="A9" s="15"/>
      <c r="B9" s="89" t="s">
        <v>141</v>
      </c>
      <c r="C9" s="72"/>
      <c r="D9" s="76"/>
      <c r="E9" s="76"/>
      <c r="F9" s="15"/>
      <c r="G9" s="852"/>
      <c r="H9" s="39" t="s">
        <v>142</v>
      </c>
      <c r="I9" s="83">
        <f>N52</f>
        <v>30000</v>
      </c>
      <c r="J9" s="84"/>
      <c r="K9" s="84"/>
      <c r="L9" s="642" t="s">
        <v>143</v>
      </c>
      <c r="M9" s="643" t="s">
        <v>144</v>
      </c>
      <c r="N9" s="643" t="s">
        <v>123</v>
      </c>
      <c r="O9" s="84"/>
      <c r="P9" s="84"/>
      <c r="S9" s="97" t="s">
        <v>145</v>
      </c>
      <c r="T9" s="857"/>
      <c r="U9" s="648">
        <f t="shared" si="0"/>
        <v>92000</v>
      </c>
      <c r="V9" s="683">
        <v>500</v>
      </c>
      <c r="W9" s="642">
        <v>184</v>
      </c>
      <c r="Z9" s="15"/>
      <c r="AA9" s="15"/>
      <c r="AB9" s="15"/>
      <c r="AC9" s="15"/>
      <c r="AD9" s="15"/>
      <c r="AE9" s="15"/>
      <c r="AF9" s="15"/>
      <c r="AG9" s="15"/>
      <c r="AH9" s="15"/>
    </row>
    <row r="10" spans="1:34" ht="19">
      <c r="A10" s="15"/>
      <c r="B10" s="409">
        <v>1</v>
      </c>
      <c r="C10" s="676" t="s">
        <v>141</v>
      </c>
      <c r="D10" s="621">
        <v>1000000</v>
      </c>
      <c r="F10" s="15"/>
      <c r="G10" s="850" t="s">
        <v>146</v>
      </c>
      <c r="H10" s="39" t="s">
        <v>147</v>
      </c>
      <c r="I10" s="83">
        <f>N59</f>
        <v>398000</v>
      </c>
      <c r="J10" s="84"/>
      <c r="K10" s="84"/>
      <c r="L10" s="644">
        <v>1</v>
      </c>
      <c r="M10" s="645" t="s">
        <v>148</v>
      </c>
      <c r="N10" s="651">
        <v>50000</v>
      </c>
      <c r="O10" s="84"/>
      <c r="P10" s="84"/>
      <c r="S10" s="97" t="s">
        <v>149</v>
      </c>
      <c r="T10" s="857"/>
      <c r="U10" s="648">
        <f t="shared" si="0"/>
        <v>243000</v>
      </c>
      <c r="V10" s="683">
        <v>1000</v>
      </c>
      <c r="W10" s="642">
        <v>243</v>
      </c>
      <c r="Z10" s="15"/>
      <c r="AA10" s="15"/>
      <c r="AB10" s="15"/>
      <c r="AC10" s="15"/>
      <c r="AD10" s="15"/>
      <c r="AE10" s="15"/>
      <c r="AF10" s="15"/>
      <c r="AG10" s="15"/>
      <c r="AH10" s="15"/>
    </row>
    <row r="11" spans="1:34" ht="19">
      <c r="A11" s="15"/>
      <c r="F11" s="54"/>
      <c r="G11" s="852"/>
      <c r="H11" s="39" t="s">
        <v>150</v>
      </c>
      <c r="I11" s="83">
        <f>N91</f>
        <v>1017000</v>
      </c>
      <c r="J11" s="84"/>
      <c r="K11" s="84"/>
      <c r="L11" s="644">
        <v>2</v>
      </c>
      <c r="M11" s="645" t="s">
        <v>151</v>
      </c>
      <c r="N11" s="651">
        <v>30000</v>
      </c>
      <c r="O11" s="84"/>
      <c r="P11" s="84"/>
      <c r="S11" s="97" t="s">
        <v>152</v>
      </c>
      <c r="T11" s="857"/>
      <c r="U11" s="648">
        <f t="shared" si="0"/>
        <v>109000</v>
      </c>
      <c r="V11" s="683">
        <v>500</v>
      </c>
      <c r="W11" s="642">
        <v>218</v>
      </c>
      <c r="Z11" s="15"/>
      <c r="AA11" s="15"/>
      <c r="AB11" s="15"/>
      <c r="AC11" s="15"/>
      <c r="AD11" s="15"/>
      <c r="AE11" s="15"/>
      <c r="AF11" s="15"/>
      <c r="AG11" s="15"/>
      <c r="AH11" s="15"/>
    </row>
    <row r="12" spans="1:34" ht="19">
      <c r="A12" s="15"/>
      <c r="B12" s="89" t="s">
        <v>153</v>
      </c>
      <c r="C12" s="72"/>
      <c r="D12" s="76"/>
      <c r="E12" s="76"/>
      <c r="F12" s="15"/>
      <c r="G12" s="45"/>
      <c r="H12" s="42" t="s">
        <v>154</v>
      </c>
      <c r="I12" s="104">
        <f>N99</f>
        <v>573800</v>
      </c>
      <c r="J12" s="84"/>
      <c r="K12" s="84"/>
      <c r="L12" s="644">
        <v>3</v>
      </c>
      <c r="M12" s="645" t="s">
        <v>155</v>
      </c>
      <c r="N12" s="651">
        <v>10000</v>
      </c>
      <c r="O12" s="84"/>
      <c r="P12" s="84"/>
      <c r="S12" s="97" t="s">
        <v>156</v>
      </c>
      <c r="T12" s="857"/>
      <c r="U12" s="648">
        <f t="shared" si="0"/>
        <v>158400</v>
      </c>
      <c r="V12" s="683">
        <v>800</v>
      </c>
      <c r="W12" s="642">
        <v>198</v>
      </c>
      <c r="Z12" s="15"/>
      <c r="AA12" s="15"/>
      <c r="AB12" s="15"/>
      <c r="AC12" s="15"/>
      <c r="AD12" s="15"/>
      <c r="AE12" s="15"/>
      <c r="AF12" s="15"/>
      <c r="AG12" s="15"/>
      <c r="AH12" s="15"/>
    </row>
    <row r="13" spans="1:34" ht="19">
      <c r="A13" s="15"/>
      <c r="B13" s="73">
        <v>1</v>
      </c>
      <c r="C13" s="73" t="s">
        <v>157</v>
      </c>
      <c r="D13" s="677">
        <v>100000</v>
      </c>
      <c r="E13" s="76"/>
      <c r="F13" s="15"/>
      <c r="G13" s="47"/>
      <c r="H13" s="85" t="s">
        <v>158</v>
      </c>
      <c r="I13" s="105">
        <f>SUM(I5:I12)</f>
        <v>3266800</v>
      </c>
      <c r="J13" s="84"/>
      <c r="K13" s="84"/>
      <c r="L13" s="644">
        <v>4</v>
      </c>
      <c r="M13" s="645" t="s">
        <v>159</v>
      </c>
      <c r="N13" s="651">
        <v>5000</v>
      </c>
      <c r="O13" s="84"/>
      <c r="P13" s="84"/>
      <c r="S13" s="97" t="s">
        <v>160</v>
      </c>
      <c r="T13" s="857"/>
      <c r="U13" s="648">
        <f t="shared" si="0"/>
        <v>801000</v>
      </c>
      <c r="V13" s="683">
        <v>3000</v>
      </c>
      <c r="W13" s="642">
        <v>267</v>
      </c>
      <c r="Z13" s="15"/>
      <c r="AA13" s="15"/>
      <c r="AB13" s="15"/>
      <c r="AC13" s="15"/>
      <c r="AD13" s="15"/>
      <c r="AE13" s="15"/>
      <c r="AF13" s="15"/>
      <c r="AG13" s="15"/>
      <c r="AH13" s="15"/>
    </row>
    <row r="14" spans="1:34" ht="38">
      <c r="A14" s="15"/>
      <c r="B14" s="15"/>
      <c r="C14" s="15"/>
      <c r="D14" s="74"/>
      <c r="E14" s="74"/>
      <c r="F14" s="15"/>
      <c r="H14" s="40"/>
      <c r="L14" s="644">
        <v>5</v>
      </c>
      <c r="M14" s="645" t="s">
        <v>161</v>
      </c>
      <c r="N14" s="651">
        <v>30000</v>
      </c>
      <c r="S14" s="680" t="s">
        <v>162</v>
      </c>
      <c r="T14" s="857"/>
      <c r="U14" s="648">
        <f t="shared" si="0"/>
        <v>51000</v>
      </c>
      <c r="V14" s="683">
        <v>1000</v>
      </c>
      <c r="W14" s="642">
        <v>51</v>
      </c>
      <c r="Z14" s="15"/>
      <c r="AA14" s="15"/>
      <c r="AB14" s="15"/>
      <c r="AC14" s="15"/>
      <c r="AD14" s="15"/>
      <c r="AE14" s="15"/>
      <c r="AF14" s="15"/>
      <c r="AG14" s="15"/>
      <c r="AH14" s="15"/>
    </row>
    <row r="15" spans="1:34" ht="38">
      <c r="A15" s="15"/>
      <c r="B15" s="614" t="s">
        <v>163</v>
      </c>
      <c r="C15" s="614"/>
      <c r="D15" s="74"/>
      <c r="E15" s="74"/>
      <c r="F15" s="55"/>
      <c r="G15" s="98" t="s">
        <v>164</v>
      </c>
      <c r="H15" s="98"/>
      <c r="I15" s="98"/>
      <c r="J15" s="98"/>
      <c r="K15" s="98"/>
      <c r="L15" s="644">
        <v>6</v>
      </c>
      <c r="M15" s="645" t="s">
        <v>165</v>
      </c>
      <c r="N15" s="651">
        <v>20000</v>
      </c>
      <c r="O15" s="98"/>
      <c r="P15" s="98"/>
      <c r="S15" s="680" t="s">
        <v>166</v>
      </c>
      <c r="T15" s="857"/>
      <c r="U15" s="648">
        <f t="shared" si="0"/>
        <v>48600</v>
      </c>
      <c r="V15" s="683">
        <v>1800</v>
      </c>
      <c r="W15" s="642">
        <v>27</v>
      </c>
      <c r="Z15" s="15"/>
      <c r="AA15" s="15"/>
      <c r="AB15" s="15"/>
      <c r="AC15" s="15"/>
      <c r="AD15" s="15"/>
      <c r="AE15" s="15"/>
      <c r="AF15" s="15"/>
      <c r="AG15" s="15"/>
      <c r="AH15" s="15"/>
    </row>
    <row r="16" spans="1:34" ht="38">
      <c r="A16" s="15"/>
      <c r="B16" s="45">
        <v>1</v>
      </c>
      <c r="C16" s="45" t="s">
        <v>167</v>
      </c>
      <c r="D16" s="77">
        <v>419</v>
      </c>
      <c r="E16" s="618"/>
      <c r="F16" s="15"/>
      <c r="G16" s="642" t="s">
        <v>143</v>
      </c>
      <c r="H16" s="643" t="s">
        <v>144</v>
      </c>
      <c r="I16" s="643" t="s">
        <v>123</v>
      </c>
      <c r="J16" s="98"/>
      <c r="K16" s="98"/>
      <c r="L16" s="644">
        <v>7</v>
      </c>
      <c r="M16" s="645" t="s">
        <v>168</v>
      </c>
      <c r="N16" s="651">
        <v>10000</v>
      </c>
      <c r="O16" s="98"/>
      <c r="P16" s="98"/>
      <c r="S16" s="680" t="s">
        <v>169</v>
      </c>
      <c r="T16" s="857"/>
      <c r="U16" s="648">
        <f t="shared" si="0"/>
        <v>70000</v>
      </c>
      <c r="V16" s="683">
        <v>3500</v>
      </c>
      <c r="W16" s="642">
        <v>20</v>
      </c>
      <c r="Z16" s="15"/>
      <c r="AA16" s="15"/>
      <c r="AB16" s="15"/>
      <c r="AC16" s="15"/>
      <c r="AD16" s="15"/>
      <c r="AE16" s="15"/>
      <c r="AF16" s="15"/>
      <c r="AG16" s="15"/>
      <c r="AH16" s="15"/>
    </row>
    <row r="17" spans="1:34" ht="93.75" customHeight="1">
      <c r="A17" s="15"/>
      <c r="B17" s="16">
        <v>2</v>
      </c>
      <c r="C17" s="16" t="s">
        <v>170</v>
      </c>
      <c r="D17" s="75">
        <v>1645</v>
      </c>
      <c r="E17" s="74"/>
      <c r="F17" s="15"/>
      <c r="G17" s="644">
        <v>1</v>
      </c>
      <c r="H17" s="645" t="s">
        <v>171</v>
      </c>
      <c r="I17" s="645">
        <v>3000</v>
      </c>
      <c r="J17" s="98"/>
      <c r="K17" s="98"/>
      <c r="L17" s="644">
        <v>8</v>
      </c>
      <c r="M17" s="645" t="s">
        <v>172</v>
      </c>
      <c r="N17" s="651">
        <v>30000</v>
      </c>
      <c r="O17" s="98"/>
      <c r="P17" s="98"/>
      <c r="S17" s="681" t="s">
        <v>173</v>
      </c>
      <c r="T17" s="857"/>
      <c r="U17" s="648">
        <f t="shared" si="0"/>
        <v>66000</v>
      </c>
      <c r="V17" s="98">
        <v>5500</v>
      </c>
      <c r="W17" s="642">
        <v>12</v>
      </c>
      <c r="Z17" s="15"/>
      <c r="AA17" s="15"/>
      <c r="AB17" s="15"/>
      <c r="AC17" s="15"/>
      <c r="AD17" s="15"/>
      <c r="AE17" s="15"/>
      <c r="AF17" s="15"/>
      <c r="AG17" s="15"/>
      <c r="AH17" s="15"/>
    </row>
    <row r="18" spans="1:34" ht="19">
      <c r="A18" s="15"/>
      <c r="B18" s="43">
        <v>3</v>
      </c>
      <c r="C18" s="43" t="s">
        <v>174</v>
      </c>
      <c r="D18" s="78">
        <v>11</v>
      </c>
      <c r="E18" s="618"/>
      <c r="F18" s="15"/>
      <c r="G18" s="644">
        <v>2</v>
      </c>
      <c r="H18" s="645" t="s">
        <v>175</v>
      </c>
      <c r="I18" s="645">
        <v>3000</v>
      </c>
      <c r="J18" s="98"/>
      <c r="K18" s="98"/>
      <c r="L18" s="644">
        <v>9</v>
      </c>
      <c r="M18" s="645" t="s">
        <v>176</v>
      </c>
      <c r="N18" s="651">
        <v>30000</v>
      </c>
      <c r="O18" s="98"/>
      <c r="P18" s="98"/>
      <c r="S18" s="684" t="s">
        <v>177</v>
      </c>
      <c r="T18" s="858"/>
      <c r="U18" s="687">
        <f t="shared" si="0"/>
        <v>57200</v>
      </c>
      <c r="V18" s="685">
        <v>200</v>
      </c>
      <c r="W18" s="686">
        <v>286</v>
      </c>
      <c r="Z18" s="15"/>
      <c r="AA18" s="15"/>
      <c r="AB18" s="15"/>
      <c r="AC18" s="15"/>
      <c r="AD18" s="15"/>
      <c r="AE18" s="15"/>
      <c r="AF18" s="15"/>
      <c r="AG18" s="15"/>
      <c r="AH18" s="15"/>
    </row>
    <row r="19" spans="1:34" ht="18">
      <c r="A19" s="15"/>
      <c r="B19" s="45">
        <v>4</v>
      </c>
      <c r="C19" s="45" t="s">
        <v>178</v>
      </c>
      <c r="D19" s="77">
        <v>325</v>
      </c>
      <c r="E19" s="618"/>
      <c r="F19" s="15"/>
      <c r="G19" s="644">
        <v>3</v>
      </c>
      <c r="H19" s="645" t="s">
        <v>179</v>
      </c>
      <c r="I19" s="645">
        <v>3000</v>
      </c>
      <c r="J19" s="98"/>
      <c r="K19" s="98"/>
      <c r="L19" s="644">
        <v>10</v>
      </c>
      <c r="M19" s="645" t="s">
        <v>180</v>
      </c>
      <c r="N19" s="651">
        <v>10000</v>
      </c>
      <c r="O19" s="98"/>
      <c r="P19" s="98"/>
      <c r="S19" s="97" t="s">
        <v>181</v>
      </c>
      <c r="T19" s="682" t="s">
        <v>143</v>
      </c>
      <c r="U19" s="682">
        <f>SUM(U5:U18)</f>
        <v>1871400</v>
      </c>
      <c r="V19" s="648" t="s">
        <v>143</v>
      </c>
      <c r="W19" s="648" t="s">
        <v>143</v>
      </c>
      <c r="X19" s="15"/>
      <c r="Y19" s="15"/>
      <c r="Z19" s="15"/>
      <c r="AA19" s="15"/>
      <c r="AB19" s="15"/>
      <c r="AC19" s="15"/>
      <c r="AD19" s="15"/>
      <c r="AE19" s="15"/>
      <c r="AF19" s="15"/>
      <c r="AG19" s="15"/>
      <c r="AH19" s="15"/>
    </row>
    <row r="20" spans="1:34" ht="18">
      <c r="A20" s="15"/>
      <c r="B20" s="44">
        <v>5</v>
      </c>
      <c r="C20" s="44" t="s">
        <v>17</v>
      </c>
      <c r="D20" s="711">
        <v>8</v>
      </c>
      <c r="E20" s="618"/>
      <c r="F20" s="15"/>
      <c r="G20" s="644">
        <v>4</v>
      </c>
      <c r="H20" s="645" t="s">
        <v>182</v>
      </c>
      <c r="I20" s="645">
        <v>3000</v>
      </c>
      <c r="J20" s="98"/>
      <c r="K20" s="98"/>
      <c r="L20" s="644">
        <v>11</v>
      </c>
      <c r="M20" s="645" t="s">
        <v>183</v>
      </c>
      <c r="N20" s="651">
        <v>20000</v>
      </c>
      <c r="O20" s="98"/>
      <c r="P20" s="98"/>
      <c r="R20" s="15"/>
      <c r="S20" s="57"/>
      <c r="T20" s="697" t="s">
        <v>184</v>
      </c>
      <c r="U20" s="698">
        <v>1872951</v>
      </c>
      <c r="V20" s="15"/>
      <c r="W20" s="15"/>
      <c r="X20" s="15"/>
      <c r="Y20" s="15"/>
      <c r="Z20" s="15"/>
      <c r="AA20" s="15"/>
      <c r="AB20" s="15"/>
      <c r="AC20" s="15"/>
      <c r="AD20" s="15"/>
      <c r="AE20" s="15"/>
      <c r="AF20" s="15"/>
      <c r="AG20" s="15"/>
      <c r="AH20" s="15"/>
    </row>
    <row r="21" spans="1:34" ht="18">
      <c r="A21" s="15"/>
      <c r="B21" s="615" t="s">
        <v>158</v>
      </c>
      <c r="C21" s="86"/>
      <c r="D21" s="79">
        <f>SUM(D16:D20)</f>
        <v>2408</v>
      </c>
      <c r="E21" s="74"/>
      <c r="F21" s="15"/>
      <c r="G21" s="644">
        <v>5</v>
      </c>
      <c r="H21" s="645" t="s">
        <v>185</v>
      </c>
      <c r="I21" s="645">
        <v>3000</v>
      </c>
      <c r="J21" s="98"/>
      <c r="K21" s="98"/>
      <c r="L21" s="646">
        <v>12</v>
      </c>
      <c r="M21" s="647" t="s">
        <v>186</v>
      </c>
      <c r="N21" s="652">
        <v>10000</v>
      </c>
      <c r="O21" s="98"/>
      <c r="P21" s="98"/>
      <c r="R21" s="15"/>
      <c r="T21" s="699" t="s">
        <v>187</v>
      </c>
      <c r="U21" s="410">
        <f>U20-U19</f>
        <v>1551</v>
      </c>
      <c r="V21" s="108"/>
      <c r="W21" s="108"/>
      <c r="X21" s="15"/>
      <c r="Y21" s="15"/>
      <c r="Z21" s="15"/>
      <c r="AA21" s="15"/>
      <c r="AB21" s="15"/>
      <c r="AC21" s="15"/>
      <c r="AD21" s="15"/>
      <c r="AE21" s="15"/>
      <c r="AF21" s="15"/>
      <c r="AG21" s="15"/>
      <c r="AH21" s="15"/>
    </row>
    <row r="22" spans="1:34" ht="18">
      <c r="A22" s="15"/>
      <c r="B22" s="616"/>
      <c r="C22" s="616"/>
      <c r="D22" s="74"/>
      <c r="E22" s="74"/>
      <c r="F22" s="15"/>
      <c r="G22" s="644">
        <v>6</v>
      </c>
      <c r="H22" s="645" t="s">
        <v>188</v>
      </c>
      <c r="I22" s="645">
        <v>3000</v>
      </c>
      <c r="J22" s="98"/>
      <c r="K22" s="98"/>
      <c r="L22" s="644" t="s">
        <v>143</v>
      </c>
      <c r="M22" s="653" t="s">
        <v>189</v>
      </c>
      <c r="N22" s="651">
        <f>SUM(N10:N21)</f>
        <v>255000</v>
      </c>
      <c r="O22" s="98"/>
      <c r="P22" s="98"/>
      <c r="R22" s="15"/>
      <c r="W22" s="107"/>
      <c r="X22" s="15"/>
      <c r="Y22" s="15"/>
      <c r="Z22" s="15"/>
      <c r="AA22" s="15"/>
      <c r="AB22" s="15"/>
      <c r="AC22" s="15"/>
      <c r="AD22" s="15"/>
      <c r="AE22" s="15"/>
      <c r="AF22" s="15"/>
      <c r="AG22" s="15"/>
      <c r="AH22" s="15"/>
    </row>
    <row r="23" spans="1:34" ht="18">
      <c r="A23" s="15"/>
      <c r="B23" s="57" t="s">
        <v>190</v>
      </c>
      <c r="C23" s="15"/>
      <c r="D23" s="74"/>
      <c r="E23" s="74"/>
      <c r="F23" s="15"/>
      <c r="G23" s="644">
        <v>7</v>
      </c>
      <c r="H23" s="645" t="s">
        <v>191</v>
      </c>
      <c r="I23" s="645">
        <v>3000</v>
      </c>
      <c r="J23" s="98"/>
      <c r="K23" s="98"/>
      <c r="L23" s="98"/>
      <c r="M23" s="654"/>
      <c r="N23" s="98"/>
      <c r="O23" s="98"/>
      <c r="P23" s="98"/>
      <c r="R23" s="15"/>
      <c r="S23" s="855" t="s">
        <v>35</v>
      </c>
      <c r="T23" s="855"/>
      <c r="V23" s="93"/>
      <c r="W23" s="107"/>
      <c r="X23" s="15"/>
      <c r="Y23" s="15"/>
      <c r="Z23" s="15"/>
      <c r="AA23" s="15"/>
      <c r="AB23" s="15"/>
      <c r="AC23" s="15"/>
      <c r="AD23" s="15"/>
      <c r="AE23" s="15"/>
      <c r="AF23" s="15"/>
      <c r="AG23" s="15"/>
      <c r="AH23" s="15"/>
    </row>
    <row r="24" spans="1:34" ht="18">
      <c r="A24" s="15"/>
      <c r="B24" s="16">
        <v>1</v>
      </c>
      <c r="C24" s="16" t="s">
        <v>192</v>
      </c>
      <c r="D24" s="796"/>
      <c r="E24" s="619"/>
      <c r="F24" s="15"/>
      <c r="G24" s="644">
        <v>8</v>
      </c>
      <c r="H24" s="645" t="s">
        <v>193</v>
      </c>
      <c r="I24" s="645">
        <v>3000</v>
      </c>
      <c r="J24" s="98"/>
      <c r="K24" s="98"/>
      <c r="L24" s="98" t="s">
        <v>136</v>
      </c>
      <c r="M24" s="98"/>
      <c r="N24" s="98"/>
      <c r="O24" s="98"/>
      <c r="P24" s="98"/>
      <c r="R24" s="15"/>
      <c r="S24" s="46" t="s">
        <v>194</v>
      </c>
      <c r="T24" s="46" t="s">
        <v>119</v>
      </c>
      <c r="U24" s="46" t="s">
        <v>195</v>
      </c>
      <c r="V24" s="46" t="s">
        <v>196</v>
      </c>
      <c r="W24" s="107"/>
      <c r="X24" s="15"/>
      <c r="Y24" s="15"/>
      <c r="Z24" s="15"/>
      <c r="AA24" s="15"/>
      <c r="AB24" s="15"/>
      <c r="AC24" s="15"/>
      <c r="AD24" s="15"/>
      <c r="AE24" s="15"/>
      <c r="AF24" s="15"/>
      <c r="AG24" s="15"/>
      <c r="AH24" s="15"/>
    </row>
    <row r="25" spans="1:34" ht="18">
      <c r="A25" s="15"/>
      <c r="B25" s="16">
        <v>2</v>
      </c>
      <c r="C25" s="49" t="s">
        <v>197</v>
      </c>
      <c r="D25" s="79"/>
      <c r="E25" s="74"/>
      <c r="F25" s="15"/>
      <c r="G25" s="644">
        <v>9</v>
      </c>
      <c r="H25" s="645" t="s">
        <v>198</v>
      </c>
      <c r="I25" s="645">
        <v>3000</v>
      </c>
      <c r="J25" s="98"/>
      <c r="K25" s="98"/>
      <c r="L25" s="98"/>
      <c r="M25" s="98"/>
      <c r="N25" s="98"/>
      <c r="O25" s="98"/>
      <c r="P25" s="98"/>
      <c r="R25" s="15"/>
      <c r="S25" s="46" t="s">
        <v>199</v>
      </c>
      <c r="T25" s="46">
        <f>U25*V25</f>
        <v>367000</v>
      </c>
      <c r="U25" s="46">
        <v>1000</v>
      </c>
      <c r="V25" s="46">
        <v>367</v>
      </c>
      <c r="W25" s="107"/>
      <c r="X25" s="15"/>
      <c r="Y25" s="15"/>
      <c r="Z25" s="15"/>
      <c r="AA25" s="15"/>
      <c r="AB25" s="15"/>
      <c r="AC25" s="15"/>
      <c r="AD25" s="15"/>
      <c r="AE25" s="15"/>
      <c r="AF25" s="15"/>
      <c r="AG25" s="15"/>
      <c r="AH25" s="15"/>
    </row>
    <row r="26" spans="1:34" ht="18">
      <c r="A26" s="15"/>
      <c r="B26" s="16">
        <v>3</v>
      </c>
      <c r="C26" s="49" t="s">
        <v>200</v>
      </c>
      <c r="D26" s="75"/>
      <c r="E26" s="74"/>
      <c r="F26" s="15"/>
      <c r="G26" s="644">
        <v>10</v>
      </c>
      <c r="H26" s="645" t="s">
        <v>201</v>
      </c>
      <c r="I26" s="645">
        <v>3000</v>
      </c>
      <c r="J26" s="98"/>
      <c r="K26" s="98"/>
      <c r="L26" s="98"/>
      <c r="M26" s="98"/>
      <c r="N26" s="98"/>
      <c r="O26" s="98"/>
      <c r="P26" s="98"/>
      <c r="R26" s="15"/>
      <c r="S26" s="46" t="s">
        <v>202</v>
      </c>
      <c r="T26" s="46">
        <f t="shared" ref="T26:T27" si="1">U26*V26</f>
        <v>192000</v>
      </c>
      <c r="U26" s="46">
        <v>1500</v>
      </c>
      <c r="V26" s="46">
        <v>128</v>
      </c>
      <c r="W26" s="107"/>
      <c r="X26" s="15"/>
      <c r="Y26" s="15"/>
      <c r="Z26" s="15"/>
      <c r="AA26" s="15"/>
      <c r="AB26" s="15"/>
      <c r="AC26" s="15"/>
      <c r="AD26" s="15"/>
      <c r="AE26" s="15"/>
      <c r="AF26" s="15"/>
      <c r="AG26" s="15"/>
      <c r="AH26" s="15"/>
    </row>
    <row r="27" spans="1:34" ht="19">
      <c r="A27" s="15"/>
      <c r="B27" s="16">
        <v>4</v>
      </c>
      <c r="C27" s="49" t="s">
        <v>203</v>
      </c>
      <c r="D27" s="75"/>
      <c r="E27" s="74"/>
      <c r="F27" s="15"/>
      <c r="G27" s="644">
        <v>11</v>
      </c>
      <c r="H27" s="645" t="s">
        <v>204</v>
      </c>
      <c r="I27" s="645">
        <v>3000</v>
      </c>
      <c r="J27" s="98"/>
      <c r="K27" s="98"/>
      <c r="L27" s="642" t="s">
        <v>143</v>
      </c>
      <c r="M27" s="643" t="s">
        <v>144</v>
      </c>
      <c r="N27" s="643" t="s">
        <v>123</v>
      </c>
      <c r="O27" s="98"/>
      <c r="P27" s="98"/>
      <c r="R27" s="15"/>
      <c r="S27" s="109" t="s">
        <v>205</v>
      </c>
      <c r="T27" s="106">
        <f t="shared" si="1"/>
        <v>262500</v>
      </c>
      <c r="U27" s="109">
        <v>2500</v>
      </c>
      <c r="V27" s="106">
        <v>105</v>
      </c>
      <c r="W27" s="107"/>
      <c r="X27" s="15"/>
      <c r="Y27" s="15"/>
      <c r="Z27" s="15"/>
      <c r="AA27" s="15"/>
      <c r="AB27" s="15"/>
      <c r="AC27" s="15"/>
      <c r="AD27" s="15"/>
      <c r="AE27" s="15"/>
      <c r="AF27" s="15"/>
      <c r="AG27" s="15"/>
      <c r="AH27" s="15"/>
    </row>
    <row r="28" spans="1:34" ht="18">
      <c r="A28" s="15"/>
      <c r="B28" s="16">
        <v>5</v>
      </c>
      <c r="C28" s="49" t="s">
        <v>206</v>
      </c>
      <c r="D28" s="75"/>
      <c r="E28" s="74"/>
      <c r="F28" s="15"/>
      <c r="G28" s="644">
        <v>12</v>
      </c>
      <c r="H28" s="645" t="s">
        <v>207</v>
      </c>
      <c r="I28" s="645">
        <v>5000</v>
      </c>
      <c r="J28" s="98"/>
      <c r="K28" s="98"/>
      <c r="L28" s="644">
        <v>1</v>
      </c>
      <c r="M28" s="645" t="s">
        <v>208</v>
      </c>
      <c r="N28" s="651">
        <v>15000</v>
      </c>
      <c r="O28" s="98"/>
      <c r="P28" s="98"/>
      <c r="R28" s="15"/>
      <c r="S28" s="696"/>
      <c r="T28" s="696">
        <f>SUM(T25:T27)</f>
        <v>821500</v>
      </c>
      <c r="U28" s="82"/>
      <c r="V28" s="405"/>
      <c r="W28" s="107"/>
      <c r="X28" s="15"/>
      <c r="Y28" s="15"/>
      <c r="Z28" s="15"/>
      <c r="AA28" s="15"/>
      <c r="AB28" s="15"/>
      <c r="AC28" s="15"/>
      <c r="AD28" s="15"/>
      <c r="AE28" s="15"/>
      <c r="AF28" s="15"/>
      <c r="AG28" s="15"/>
      <c r="AH28" s="15"/>
    </row>
    <row r="29" spans="1:34" ht="18">
      <c r="A29" s="15"/>
      <c r="B29" s="16">
        <v>6</v>
      </c>
      <c r="C29" s="49" t="s">
        <v>209</v>
      </c>
      <c r="D29" s="75"/>
      <c r="E29" s="74"/>
      <c r="F29" s="15"/>
      <c r="G29" s="644">
        <v>13</v>
      </c>
      <c r="H29" s="645" t="s">
        <v>210</v>
      </c>
      <c r="I29" s="645">
        <v>5000</v>
      </c>
      <c r="J29" s="98"/>
      <c r="K29" s="98"/>
      <c r="L29" s="644">
        <v>2</v>
      </c>
      <c r="M29" s="645" t="s">
        <v>211</v>
      </c>
      <c r="N29" s="651">
        <v>15000</v>
      </c>
      <c r="O29" s="98"/>
      <c r="P29" s="98"/>
      <c r="R29" s="15"/>
      <c r="S29" s="409" t="s">
        <v>212</v>
      </c>
      <c r="T29" s="678" t="s">
        <v>213</v>
      </c>
      <c r="V29" s="93"/>
      <c r="W29" s="107"/>
      <c r="X29" s="15"/>
      <c r="Y29" s="15"/>
      <c r="Z29" s="15"/>
      <c r="AA29" s="15"/>
      <c r="AB29" s="15"/>
      <c r="AC29" s="15"/>
      <c r="AD29" s="15"/>
      <c r="AE29" s="15"/>
      <c r="AF29" s="15"/>
      <c r="AG29" s="15"/>
      <c r="AH29" s="15"/>
    </row>
    <row r="30" spans="1:34" ht="19">
      <c r="A30" s="15"/>
      <c r="B30" s="45">
        <v>7</v>
      </c>
      <c r="C30" s="16" t="s">
        <v>214</v>
      </c>
      <c r="D30" s="75"/>
      <c r="E30" s="74"/>
      <c r="F30" s="15"/>
      <c r="G30" s="644">
        <v>14</v>
      </c>
      <c r="H30" s="645" t="s">
        <v>215</v>
      </c>
      <c r="I30" s="645">
        <v>5000</v>
      </c>
      <c r="J30" s="98"/>
      <c r="K30" s="98"/>
      <c r="L30" s="646">
        <v>3</v>
      </c>
      <c r="M30" s="647" t="s">
        <v>216</v>
      </c>
      <c r="N30" s="652">
        <v>15000</v>
      </c>
      <c r="O30" s="98"/>
      <c r="P30" s="98"/>
      <c r="R30" s="15"/>
      <c r="S30" s="695" t="s">
        <v>217</v>
      </c>
      <c r="T30" s="695">
        <v>787096</v>
      </c>
      <c r="V30" s="93"/>
      <c r="W30" s="107"/>
      <c r="X30" s="15"/>
      <c r="Y30" s="15"/>
      <c r="Z30" s="15"/>
      <c r="AA30" s="15"/>
      <c r="AB30" s="15"/>
      <c r="AC30" s="15"/>
      <c r="AD30" s="15"/>
      <c r="AE30" s="15"/>
      <c r="AF30" s="15"/>
      <c r="AG30" s="15"/>
      <c r="AH30" s="15"/>
    </row>
    <row r="31" spans="1:34" ht="18">
      <c r="A31" s="15"/>
      <c r="B31" s="45">
        <v>8</v>
      </c>
      <c r="C31" s="16" t="s">
        <v>218</v>
      </c>
      <c r="D31" s="75"/>
      <c r="E31" s="74"/>
      <c r="F31" s="15"/>
      <c r="G31" s="644">
        <v>15</v>
      </c>
      <c r="H31" s="645" t="s">
        <v>219</v>
      </c>
      <c r="I31" s="645">
        <v>5000</v>
      </c>
      <c r="J31" s="98"/>
      <c r="K31" s="98"/>
      <c r="L31" s="644" t="s">
        <v>143</v>
      </c>
      <c r="M31" s="645" t="s">
        <v>143</v>
      </c>
      <c r="N31" s="651">
        <f>SUM(N28:N30)</f>
        <v>45000</v>
      </c>
      <c r="O31" s="98"/>
      <c r="P31" s="98"/>
      <c r="R31" s="15"/>
      <c r="V31" s="93"/>
      <c r="W31" s="107"/>
      <c r="X31" s="15"/>
      <c r="Y31" s="15"/>
      <c r="Z31" s="15"/>
      <c r="AA31" s="15"/>
      <c r="AB31" s="15"/>
      <c r="AC31" s="15"/>
      <c r="AD31" s="15"/>
      <c r="AE31" s="15"/>
      <c r="AF31" s="15"/>
      <c r="AG31" s="15"/>
      <c r="AH31" s="15"/>
    </row>
    <row r="32" spans="1:34" ht="18">
      <c r="A32" s="15"/>
      <c r="B32" s="45">
        <v>9</v>
      </c>
      <c r="C32" s="16" t="s">
        <v>220</v>
      </c>
      <c r="D32" s="75"/>
      <c r="E32" s="74"/>
      <c r="F32" s="15"/>
      <c r="G32" s="644">
        <v>16</v>
      </c>
      <c r="H32" s="645" t="s">
        <v>221</v>
      </c>
      <c r="I32" s="645">
        <v>5000</v>
      </c>
      <c r="J32" s="98"/>
      <c r="K32" s="98"/>
      <c r="L32" s="98"/>
      <c r="M32" s="654"/>
      <c r="N32" s="655"/>
      <c r="O32" s="98"/>
      <c r="P32" s="98"/>
      <c r="R32" s="15"/>
      <c r="V32" s="93"/>
      <c r="W32" s="107"/>
      <c r="X32" s="15"/>
      <c r="Y32" s="15"/>
      <c r="Z32" s="15"/>
      <c r="AA32" s="15"/>
      <c r="AB32" s="15"/>
      <c r="AC32" s="15"/>
      <c r="AD32" s="15"/>
      <c r="AE32" s="15"/>
      <c r="AF32" s="15"/>
      <c r="AG32" s="15"/>
      <c r="AH32" s="15"/>
    </row>
    <row r="33" spans="1:34" ht="18">
      <c r="A33" s="15"/>
      <c r="B33" s="16">
        <v>10</v>
      </c>
      <c r="C33" s="49" t="s">
        <v>222</v>
      </c>
      <c r="D33" s="75"/>
      <c r="E33" s="74"/>
      <c r="F33" s="15"/>
      <c r="G33" s="644">
        <v>17</v>
      </c>
      <c r="H33" s="645" t="s">
        <v>223</v>
      </c>
      <c r="I33" s="645">
        <v>5000</v>
      </c>
      <c r="J33" s="98"/>
      <c r="K33" s="98"/>
      <c r="L33" s="98" t="s">
        <v>139</v>
      </c>
      <c r="M33" s="98"/>
      <c r="N33" s="98"/>
      <c r="O33" s="98"/>
      <c r="P33" s="98"/>
      <c r="R33" s="15"/>
      <c r="V33" s="94"/>
      <c r="W33" s="107"/>
      <c r="X33" s="15"/>
      <c r="Y33" s="15"/>
      <c r="Z33" s="15"/>
      <c r="AA33" s="15"/>
      <c r="AB33" s="15"/>
      <c r="AC33" s="15"/>
      <c r="AD33" s="15"/>
      <c r="AE33" s="15"/>
      <c r="AF33" s="15"/>
      <c r="AG33" s="15"/>
      <c r="AH33" s="15"/>
    </row>
    <row r="34" spans="1:34" ht="18">
      <c r="A34" s="15"/>
      <c r="B34" s="16">
        <v>11</v>
      </c>
      <c r="C34" s="49" t="s">
        <v>224</v>
      </c>
      <c r="D34" s="75"/>
      <c r="E34" s="74"/>
      <c r="F34" s="15"/>
      <c r="G34" s="644">
        <v>18</v>
      </c>
      <c r="H34" s="645" t="s">
        <v>225</v>
      </c>
      <c r="I34" s="645">
        <v>5000</v>
      </c>
      <c r="J34" s="98"/>
      <c r="K34" s="98"/>
      <c r="L34" s="98"/>
      <c r="M34" s="98"/>
      <c r="N34" s="98"/>
      <c r="O34" s="98"/>
      <c r="P34" s="98"/>
      <c r="R34" s="15"/>
      <c r="V34" s="95"/>
      <c r="W34" s="89"/>
      <c r="X34" s="15"/>
      <c r="Y34" s="15"/>
      <c r="Z34" s="15"/>
      <c r="AA34" s="15"/>
      <c r="AB34" s="15"/>
      <c r="AC34" s="15"/>
      <c r="AD34" s="15"/>
      <c r="AE34" s="15"/>
      <c r="AF34" s="15"/>
      <c r="AG34" s="15"/>
      <c r="AH34" s="15"/>
    </row>
    <row r="35" spans="1:34" ht="18">
      <c r="A35" s="15"/>
      <c r="B35" s="16">
        <v>12</v>
      </c>
      <c r="C35" s="49" t="s">
        <v>226</v>
      </c>
      <c r="D35" s="75"/>
      <c r="E35" s="74"/>
      <c r="F35" s="15"/>
      <c r="G35" s="644">
        <v>19</v>
      </c>
      <c r="H35" s="645" t="s">
        <v>227</v>
      </c>
      <c r="I35" s="645">
        <v>5000</v>
      </c>
      <c r="J35" s="98"/>
      <c r="K35" s="98"/>
      <c r="L35" s="98"/>
      <c r="M35" s="98"/>
      <c r="N35" s="98"/>
      <c r="O35" s="98"/>
      <c r="P35" s="98"/>
      <c r="R35" s="15"/>
      <c r="S35" s="15"/>
      <c r="T35" s="15"/>
      <c r="U35" s="15"/>
      <c r="V35" s="15"/>
      <c r="W35" s="15"/>
      <c r="X35" s="15"/>
      <c r="Y35" s="15"/>
      <c r="Z35" s="15"/>
      <c r="AA35" s="15"/>
      <c r="AB35" s="15"/>
      <c r="AC35" s="15"/>
      <c r="AD35" s="15"/>
      <c r="AE35" s="15"/>
      <c r="AF35" s="15"/>
      <c r="AG35" s="15"/>
      <c r="AH35" s="15"/>
    </row>
    <row r="36" spans="1:34" ht="18">
      <c r="A36" s="15"/>
      <c r="B36" s="16">
        <v>13</v>
      </c>
      <c r="C36" s="49" t="s">
        <v>228</v>
      </c>
      <c r="D36" s="75"/>
      <c r="E36" s="74"/>
      <c r="F36" s="15"/>
      <c r="G36" s="644">
        <v>20</v>
      </c>
      <c r="H36" s="645" t="s">
        <v>229</v>
      </c>
      <c r="I36" s="645">
        <v>5000</v>
      </c>
      <c r="J36" s="98"/>
      <c r="K36" s="98"/>
      <c r="L36" s="656" t="s">
        <v>143</v>
      </c>
      <c r="M36" s="657" t="s">
        <v>144</v>
      </c>
      <c r="N36" s="658" t="s">
        <v>123</v>
      </c>
      <c r="O36" s="98"/>
      <c r="P36" s="98"/>
      <c r="R36" s="15"/>
      <c r="W36" s="15"/>
      <c r="X36" s="15"/>
      <c r="Y36" s="15"/>
      <c r="Z36" s="15"/>
      <c r="AA36" s="15"/>
      <c r="AB36" s="15"/>
      <c r="AC36" s="15"/>
      <c r="AD36" s="15"/>
      <c r="AE36" s="15"/>
      <c r="AF36" s="15"/>
      <c r="AG36" s="15"/>
      <c r="AH36" s="15"/>
    </row>
    <row r="37" spans="1:34" ht="18">
      <c r="A37" s="15"/>
      <c r="B37" s="16">
        <v>14</v>
      </c>
      <c r="C37" s="49" t="s">
        <v>230</v>
      </c>
      <c r="D37" s="75"/>
      <c r="E37" s="74"/>
      <c r="F37" s="15"/>
      <c r="G37" s="644">
        <v>21</v>
      </c>
      <c r="H37" s="645" t="s">
        <v>231</v>
      </c>
      <c r="I37" s="645">
        <v>5000</v>
      </c>
      <c r="J37" s="98"/>
      <c r="K37" s="98"/>
      <c r="L37" s="659">
        <v>1</v>
      </c>
      <c r="M37" s="642" t="s">
        <v>232</v>
      </c>
      <c r="N37" s="660">
        <v>60000</v>
      </c>
      <c r="O37" s="98"/>
      <c r="P37" s="98"/>
      <c r="R37" s="15"/>
      <c r="W37" s="15"/>
      <c r="X37" s="15"/>
      <c r="Y37" s="15"/>
      <c r="Z37" s="15"/>
      <c r="AA37" s="15"/>
      <c r="AB37" s="15"/>
      <c r="AC37" s="15"/>
      <c r="AD37" s="15"/>
      <c r="AE37" s="15"/>
      <c r="AF37" s="15"/>
      <c r="AG37" s="15"/>
      <c r="AH37" s="15"/>
    </row>
    <row r="38" spans="1:34" ht="18">
      <c r="A38" s="15"/>
      <c r="B38" s="16">
        <v>15</v>
      </c>
      <c r="C38" s="49" t="s">
        <v>233</v>
      </c>
      <c r="D38" s="75"/>
      <c r="E38" s="74"/>
      <c r="F38" s="15"/>
      <c r="G38" s="644">
        <v>22</v>
      </c>
      <c r="H38" s="645" t="s">
        <v>234</v>
      </c>
      <c r="I38" s="645">
        <v>5000</v>
      </c>
      <c r="J38" s="98"/>
      <c r="K38" s="98"/>
      <c r="L38" s="661">
        <v>2</v>
      </c>
      <c r="M38" s="644" t="s">
        <v>235</v>
      </c>
      <c r="N38" s="660">
        <v>60000</v>
      </c>
      <c r="O38" s="98"/>
      <c r="P38" s="98"/>
      <c r="R38" s="15"/>
      <c r="W38" s="15"/>
      <c r="X38" s="15"/>
      <c r="Y38" s="15"/>
      <c r="Z38" s="15"/>
      <c r="AA38" s="15"/>
      <c r="AB38" s="15"/>
      <c r="AC38" s="15"/>
      <c r="AD38" s="15"/>
      <c r="AE38" s="15"/>
      <c r="AF38" s="15"/>
      <c r="AG38" s="15"/>
      <c r="AH38" s="15"/>
    </row>
    <row r="39" spans="1:34" ht="18">
      <c r="A39" s="15"/>
      <c r="B39" s="16">
        <v>16</v>
      </c>
      <c r="C39" s="49" t="s">
        <v>236</v>
      </c>
      <c r="D39" s="75"/>
      <c r="E39" s="74"/>
      <c r="F39" s="15"/>
      <c r="G39" s="644">
        <v>23</v>
      </c>
      <c r="H39" s="645" t="s">
        <v>237</v>
      </c>
      <c r="I39" s="645">
        <v>5000</v>
      </c>
      <c r="J39" s="98"/>
      <c r="K39" s="98"/>
      <c r="L39" s="661">
        <v>3</v>
      </c>
      <c r="M39" s="644" t="s">
        <v>238</v>
      </c>
      <c r="N39" s="660">
        <v>60000</v>
      </c>
      <c r="O39" s="98"/>
      <c r="P39" s="98"/>
      <c r="R39" s="15"/>
      <c r="W39" s="15"/>
      <c r="X39" s="15"/>
      <c r="Y39" s="15"/>
      <c r="Z39" s="15"/>
      <c r="AA39" s="15"/>
      <c r="AB39" s="15"/>
      <c r="AC39" s="15"/>
      <c r="AD39" s="15"/>
      <c r="AE39" s="15"/>
      <c r="AF39" s="15"/>
      <c r="AG39" s="15"/>
      <c r="AH39" s="15"/>
    </row>
    <row r="40" spans="1:34" ht="18">
      <c r="A40" s="15"/>
      <c r="B40" s="16">
        <v>17</v>
      </c>
      <c r="C40" s="49" t="s">
        <v>239</v>
      </c>
      <c r="D40" s="75"/>
      <c r="E40" s="74"/>
      <c r="F40" s="15"/>
      <c r="G40" s="644">
        <v>24</v>
      </c>
      <c r="H40" s="645" t="s">
        <v>240</v>
      </c>
      <c r="I40" s="645">
        <v>5000</v>
      </c>
      <c r="J40" s="98"/>
      <c r="K40" s="98"/>
      <c r="L40" s="661">
        <v>4</v>
      </c>
      <c r="M40" s="644" t="s">
        <v>216</v>
      </c>
      <c r="N40" s="660">
        <v>60000</v>
      </c>
      <c r="O40" s="98"/>
      <c r="P40" s="98"/>
      <c r="R40" s="15"/>
      <c r="W40" s="15"/>
      <c r="X40" s="15"/>
      <c r="Y40" s="15"/>
      <c r="Z40" s="15"/>
      <c r="AA40" s="15"/>
      <c r="AB40" s="15"/>
      <c r="AC40" s="15"/>
      <c r="AD40" s="15"/>
      <c r="AE40" s="15"/>
      <c r="AF40" s="15"/>
      <c r="AG40" s="15"/>
      <c r="AH40" s="15"/>
    </row>
    <row r="41" spans="1:34" ht="18">
      <c r="A41" s="15"/>
      <c r="B41" s="16">
        <v>18</v>
      </c>
      <c r="C41" s="49" t="s">
        <v>241</v>
      </c>
      <c r="D41" s="75"/>
      <c r="E41" s="74"/>
      <c r="F41" s="15"/>
      <c r="G41" s="644">
        <v>25</v>
      </c>
      <c r="H41" s="645" t="s">
        <v>242</v>
      </c>
      <c r="I41" s="645">
        <v>5000</v>
      </c>
      <c r="J41" s="98"/>
      <c r="K41" s="98"/>
      <c r="L41" s="661">
        <v>5</v>
      </c>
      <c r="M41" s="644" t="s">
        <v>243</v>
      </c>
      <c r="N41" s="660">
        <v>60000</v>
      </c>
      <c r="O41" s="98"/>
      <c r="P41" s="98"/>
      <c r="R41" s="15"/>
      <c r="W41" s="15"/>
      <c r="X41" s="15"/>
      <c r="Y41" s="15"/>
      <c r="Z41" s="15"/>
      <c r="AA41" s="15"/>
      <c r="AB41" s="15"/>
      <c r="AC41" s="15"/>
      <c r="AD41" s="15"/>
      <c r="AE41" s="15"/>
      <c r="AF41" s="15"/>
      <c r="AG41" s="15"/>
      <c r="AH41" s="15"/>
    </row>
    <row r="42" spans="1:34" ht="18">
      <c r="A42" s="15"/>
      <c r="B42" s="16">
        <v>19</v>
      </c>
      <c r="C42" s="49" t="s">
        <v>244</v>
      </c>
      <c r="D42" s="75"/>
      <c r="E42" s="74"/>
      <c r="F42" s="15"/>
      <c r="G42" s="644">
        <v>26</v>
      </c>
      <c r="H42" s="645" t="s">
        <v>245</v>
      </c>
      <c r="I42" s="645">
        <v>5000</v>
      </c>
      <c r="J42" s="98"/>
      <c r="K42" s="98"/>
      <c r="L42" s="662">
        <v>6</v>
      </c>
      <c r="M42" s="646" t="s">
        <v>246</v>
      </c>
      <c r="N42" s="663">
        <v>60000</v>
      </c>
      <c r="O42" s="98"/>
      <c r="P42" s="98"/>
      <c r="R42" s="15"/>
      <c r="W42" s="15"/>
      <c r="X42" s="15"/>
      <c r="Y42" s="15"/>
      <c r="Z42" s="15"/>
      <c r="AA42" s="15"/>
      <c r="AB42" s="15"/>
      <c r="AC42" s="15"/>
      <c r="AD42" s="15"/>
      <c r="AE42" s="15"/>
      <c r="AF42" s="15"/>
      <c r="AG42" s="15"/>
      <c r="AH42" s="15"/>
    </row>
    <row r="43" spans="1:34" ht="18">
      <c r="A43" s="15"/>
      <c r="B43" s="16">
        <v>20</v>
      </c>
      <c r="C43" s="49" t="s">
        <v>247</v>
      </c>
      <c r="D43" s="75"/>
      <c r="E43" s="74"/>
      <c r="F43" s="15"/>
      <c r="G43" s="644">
        <v>27</v>
      </c>
      <c r="H43" s="645" t="s">
        <v>248</v>
      </c>
      <c r="I43" s="645">
        <v>5000</v>
      </c>
      <c r="J43" s="98"/>
      <c r="K43" s="98"/>
      <c r="L43" s="97" t="s">
        <v>143</v>
      </c>
      <c r="M43" s="648" t="s">
        <v>189</v>
      </c>
      <c r="N43" s="649">
        <f>SUM(N37:N42)</f>
        <v>360000</v>
      </c>
      <c r="O43" s="98"/>
      <c r="P43" s="98"/>
      <c r="R43" s="15"/>
      <c r="W43" s="15"/>
      <c r="X43" s="15"/>
      <c r="Y43" s="15"/>
      <c r="Z43" s="15"/>
      <c r="AA43" s="15"/>
      <c r="AB43" s="15"/>
      <c r="AC43" s="15"/>
      <c r="AD43" s="15"/>
      <c r="AE43" s="15"/>
      <c r="AF43" s="15"/>
      <c r="AG43" s="15"/>
      <c r="AH43" s="15"/>
    </row>
    <row r="44" spans="1:34" ht="18">
      <c r="A44" s="15"/>
      <c r="B44" s="16">
        <v>21</v>
      </c>
      <c r="C44" s="49" t="s">
        <v>249</v>
      </c>
      <c r="D44" s="75"/>
      <c r="E44" s="74"/>
      <c r="F44" s="15"/>
      <c r="G44" s="644">
        <v>28</v>
      </c>
      <c r="H44" s="645" t="s">
        <v>250</v>
      </c>
      <c r="I44" s="645">
        <v>5000</v>
      </c>
      <c r="J44" s="98"/>
      <c r="K44" s="98"/>
      <c r="L44" s="98"/>
      <c r="M44" s="654"/>
      <c r="N44" s="98"/>
      <c r="O44" s="98"/>
      <c r="P44" s="98"/>
      <c r="R44" s="15"/>
      <c r="S44" s="15"/>
      <c r="T44" s="15"/>
      <c r="U44" s="15"/>
      <c r="V44" s="15"/>
      <c r="W44" s="15"/>
      <c r="X44" s="15"/>
      <c r="Y44" s="15"/>
      <c r="Z44" s="15"/>
      <c r="AA44" s="15"/>
      <c r="AB44" s="15"/>
      <c r="AC44" s="15"/>
      <c r="AD44" s="15"/>
      <c r="AE44" s="15"/>
      <c r="AF44" s="15"/>
      <c r="AG44" s="15"/>
      <c r="AH44" s="15"/>
    </row>
    <row r="45" spans="1:34" ht="18">
      <c r="A45" s="15"/>
      <c r="B45" s="16">
        <v>22</v>
      </c>
      <c r="C45" s="49" t="s">
        <v>251</v>
      </c>
      <c r="D45" s="75"/>
      <c r="E45" s="74"/>
      <c r="F45" s="15"/>
      <c r="G45" s="644">
        <v>29</v>
      </c>
      <c r="H45" s="645" t="s">
        <v>252</v>
      </c>
      <c r="I45" s="645">
        <v>5000</v>
      </c>
      <c r="J45" s="98"/>
      <c r="K45" s="98"/>
      <c r="L45" s="98"/>
      <c r="M45" s="98"/>
      <c r="N45" s="98"/>
      <c r="O45" s="98"/>
      <c r="P45" s="98"/>
      <c r="R45" s="15"/>
      <c r="S45" s="15"/>
      <c r="T45" s="15"/>
      <c r="U45" s="15"/>
      <c r="V45" s="15"/>
      <c r="W45" s="15"/>
      <c r="X45" s="15"/>
      <c r="Y45" s="15"/>
      <c r="Z45" s="15"/>
      <c r="AA45" s="15"/>
      <c r="AB45" s="15"/>
      <c r="AC45" s="15"/>
      <c r="AD45" s="15"/>
      <c r="AE45" s="15"/>
      <c r="AF45" s="15"/>
      <c r="AG45" s="15"/>
      <c r="AH45" s="15"/>
    </row>
    <row r="46" spans="1:34" ht="18">
      <c r="A46" s="15"/>
      <c r="B46" s="16">
        <v>23</v>
      </c>
      <c r="C46" s="49" t="s">
        <v>253</v>
      </c>
      <c r="D46" s="75"/>
      <c r="E46" s="74"/>
      <c r="F46" s="15"/>
      <c r="G46" s="644">
        <v>30</v>
      </c>
      <c r="H46" s="645" t="s">
        <v>254</v>
      </c>
      <c r="I46" s="645">
        <v>5000</v>
      </c>
      <c r="J46" s="98"/>
      <c r="K46" s="98"/>
      <c r="L46" s="98" t="s">
        <v>142</v>
      </c>
      <c r="M46" s="98"/>
      <c r="N46" s="98"/>
      <c r="O46" s="98"/>
      <c r="P46" s="98"/>
      <c r="R46" s="15"/>
      <c r="S46" s="15"/>
      <c r="T46" s="15"/>
      <c r="U46" s="15"/>
      <c r="V46" s="15"/>
      <c r="W46" s="15"/>
      <c r="X46" s="15"/>
      <c r="Y46" s="15"/>
      <c r="Z46" s="15"/>
      <c r="AA46" s="15"/>
      <c r="AB46" s="15"/>
      <c r="AC46" s="15"/>
      <c r="AD46" s="15"/>
      <c r="AE46" s="15"/>
      <c r="AF46" s="15"/>
      <c r="AG46" s="15"/>
      <c r="AH46" s="15"/>
    </row>
    <row r="47" spans="1:34" ht="18">
      <c r="A47" s="15"/>
      <c r="B47" s="16">
        <v>24</v>
      </c>
      <c r="C47" s="49" t="s">
        <v>255</v>
      </c>
      <c r="D47" s="75"/>
      <c r="E47" s="74"/>
      <c r="F47" s="15"/>
      <c r="G47" s="644">
        <v>31</v>
      </c>
      <c r="H47" s="645" t="s">
        <v>256</v>
      </c>
      <c r="I47" s="645">
        <v>5000</v>
      </c>
      <c r="J47" s="98"/>
      <c r="K47" s="98"/>
      <c r="L47" s="98"/>
      <c r="M47" s="98"/>
      <c r="N47" s="98"/>
      <c r="O47" s="98"/>
      <c r="P47" s="98"/>
      <c r="R47" s="15"/>
      <c r="S47" s="15"/>
      <c r="T47" s="15"/>
      <c r="U47" s="15"/>
      <c r="V47" s="15"/>
      <c r="W47" s="15"/>
      <c r="X47" s="15"/>
      <c r="Y47" s="15"/>
      <c r="Z47" s="15"/>
      <c r="AA47" s="15"/>
      <c r="AB47" s="15"/>
      <c r="AC47" s="15"/>
      <c r="AD47" s="15"/>
      <c r="AE47" s="15"/>
      <c r="AF47" s="15"/>
      <c r="AG47" s="15"/>
      <c r="AH47" s="15"/>
    </row>
    <row r="48" spans="1:34" ht="18">
      <c r="A48" s="15"/>
      <c r="B48" s="16">
        <v>25</v>
      </c>
      <c r="C48" s="49" t="s">
        <v>257</v>
      </c>
      <c r="D48" s="75"/>
      <c r="E48" s="74"/>
      <c r="F48" s="15"/>
      <c r="G48" s="644">
        <v>32</v>
      </c>
      <c r="H48" s="645" t="s">
        <v>258</v>
      </c>
      <c r="I48" s="645">
        <v>5000</v>
      </c>
      <c r="J48" s="98"/>
      <c r="K48" s="98"/>
      <c r="L48" s="98"/>
      <c r="M48" s="98"/>
      <c r="N48" s="98"/>
      <c r="O48" s="98"/>
      <c r="P48" s="98"/>
      <c r="R48" s="15"/>
      <c r="S48" s="15"/>
      <c r="T48" s="15"/>
      <c r="U48" s="15"/>
      <c r="V48" s="15"/>
      <c r="W48" s="15"/>
      <c r="X48" s="15"/>
      <c r="Y48" s="15"/>
      <c r="Z48" s="15"/>
      <c r="AA48" s="15"/>
      <c r="AB48" s="15"/>
      <c r="AC48" s="15"/>
      <c r="AD48" s="15"/>
      <c r="AE48" s="15"/>
      <c r="AF48" s="15"/>
      <c r="AG48" s="15"/>
      <c r="AH48" s="15"/>
    </row>
    <row r="49" spans="1:34" ht="18">
      <c r="A49" s="15"/>
      <c r="B49" s="16">
        <v>26</v>
      </c>
      <c r="C49" s="49" t="s">
        <v>259</v>
      </c>
      <c r="D49" s="75"/>
      <c r="E49" s="74"/>
      <c r="F49" s="15"/>
      <c r="G49" s="644">
        <v>33</v>
      </c>
      <c r="H49" s="645" t="s">
        <v>260</v>
      </c>
      <c r="I49" s="645">
        <v>5000</v>
      </c>
      <c r="J49" s="98"/>
      <c r="K49" s="98"/>
      <c r="L49" s="642" t="s">
        <v>143</v>
      </c>
      <c r="M49" s="643" t="s">
        <v>144</v>
      </c>
      <c r="N49" s="643" t="s">
        <v>123</v>
      </c>
      <c r="O49" s="98"/>
      <c r="P49" s="98"/>
      <c r="R49" s="15"/>
      <c r="S49" s="15"/>
      <c r="T49" s="15"/>
      <c r="U49" s="15"/>
      <c r="V49" s="15"/>
      <c r="W49" s="15"/>
      <c r="X49" s="15"/>
      <c r="Y49" s="15"/>
      <c r="Z49" s="15"/>
      <c r="AA49" s="15"/>
      <c r="AB49" s="15"/>
      <c r="AC49" s="15"/>
      <c r="AD49" s="15"/>
      <c r="AE49" s="15"/>
      <c r="AF49" s="15"/>
      <c r="AG49" s="15"/>
      <c r="AH49" s="15"/>
    </row>
    <row r="50" spans="1:34" ht="18">
      <c r="A50" s="15"/>
      <c r="B50" s="16">
        <v>27</v>
      </c>
      <c r="C50" s="49" t="s">
        <v>261</v>
      </c>
      <c r="D50" s="75"/>
      <c r="E50" s="74"/>
      <c r="F50" s="15"/>
      <c r="G50" s="644">
        <v>34</v>
      </c>
      <c r="H50" s="645" t="s">
        <v>262</v>
      </c>
      <c r="I50" s="645">
        <v>5000</v>
      </c>
      <c r="J50" s="98"/>
      <c r="K50" s="98"/>
      <c r="L50" s="644">
        <v>1</v>
      </c>
      <c r="M50" s="645" t="s">
        <v>263</v>
      </c>
      <c r="N50" s="651">
        <v>20000</v>
      </c>
      <c r="O50" s="98"/>
      <c r="P50" s="98"/>
      <c r="R50" s="15"/>
      <c r="S50" s="15"/>
      <c r="T50" s="15"/>
      <c r="U50" s="15"/>
      <c r="V50" s="15"/>
      <c r="W50" s="15"/>
      <c r="X50" s="15"/>
      <c r="Y50" s="15"/>
      <c r="Z50" s="15"/>
      <c r="AA50" s="15"/>
      <c r="AB50" s="15"/>
      <c r="AC50" s="15"/>
      <c r="AD50" s="15"/>
      <c r="AE50" s="15"/>
      <c r="AF50" s="15"/>
      <c r="AG50" s="15"/>
      <c r="AH50" s="15"/>
    </row>
    <row r="51" spans="1:34" ht="18">
      <c r="A51" s="15"/>
      <c r="B51" s="16">
        <v>28</v>
      </c>
      <c r="C51" s="49" t="s">
        <v>264</v>
      </c>
      <c r="D51" s="75"/>
      <c r="E51" s="74"/>
      <c r="F51" s="15"/>
      <c r="G51" s="644">
        <v>35</v>
      </c>
      <c r="H51" s="645" t="s">
        <v>265</v>
      </c>
      <c r="I51" s="645">
        <v>5000</v>
      </c>
      <c r="J51" s="98"/>
      <c r="K51" s="98"/>
      <c r="L51" s="646">
        <v>2</v>
      </c>
      <c r="M51" s="647" t="s">
        <v>266</v>
      </c>
      <c r="N51" s="652">
        <v>10000</v>
      </c>
      <c r="O51" s="98"/>
      <c r="P51" s="98"/>
      <c r="R51" s="15"/>
      <c r="S51" s="15"/>
      <c r="T51" s="15"/>
      <c r="U51" s="15"/>
      <c r="V51" s="15"/>
      <c r="W51" s="15"/>
      <c r="X51" s="15"/>
      <c r="Y51" s="15"/>
      <c r="Z51" s="15"/>
      <c r="AA51" s="15"/>
      <c r="AB51" s="15"/>
      <c r="AC51" s="15"/>
      <c r="AD51" s="15"/>
      <c r="AE51" s="15"/>
      <c r="AF51" s="15"/>
      <c r="AG51" s="15"/>
      <c r="AH51" s="15"/>
    </row>
    <row r="52" spans="1:34" ht="18">
      <c r="A52" s="15"/>
      <c r="B52" s="16">
        <v>29</v>
      </c>
      <c r="C52" s="49" t="s">
        <v>267</v>
      </c>
      <c r="D52" s="75"/>
      <c r="E52" s="74"/>
      <c r="F52" s="15"/>
      <c r="G52" s="644">
        <v>36</v>
      </c>
      <c r="H52" s="645" t="s">
        <v>186</v>
      </c>
      <c r="I52" s="645">
        <v>5000</v>
      </c>
      <c r="J52" s="98"/>
      <c r="K52" s="98"/>
      <c r="L52" s="644" t="s">
        <v>143</v>
      </c>
      <c r="M52" s="645" t="s">
        <v>189</v>
      </c>
      <c r="N52" s="651">
        <f>SUM(N50:N51)</f>
        <v>30000</v>
      </c>
      <c r="O52" s="98"/>
      <c r="P52" s="98"/>
      <c r="R52" s="15"/>
      <c r="S52" s="15"/>
      <c r="T52" s="15"/>
      <c r="U52" s="15"/>
      <c r="V52" s="15"/>
      <c r="W52" s="15"/>
      <c r="X52" s="15"/>
      <c r="Y52" s="15"/>
      <c r="Z52" s="15"/>
      <c r="AA52" s="15"/>
      <c r="AB52" s="15"/>
      <c r="AC52" s="15"/>
      <c r="AD52" s="15"/>
      <c r="AE52" s="15"/>
      <c r="AF52" s="15"/>
      <c r="AG52" s="15"/>
      <c r="AH52" s="15"/>
    </row>
    <row r="53" spans="1:34" ht="18">
      <c r="A53" s="15"/>
      <c r="B53" s="16">
        <v>30</v>
      </c>
      <c r="C53" s="50" t="s">
        <v>268</v>
      </c>
      <c r="D53" s="75"/>
      <c r="E53" s="74"/>
      <c r="F53" s="15"/>
      <c r="G53" s="644">
        <v>37</v>
      </c>
      <c r="H53" s="645" t="s">
        <v>269</v>
      </c>
      <c r="I53" s="645">
        <v>5000</v>
      </c>
      <c r="J53" s="98"/>
      <c r="K53" s="98"/>
      <c r="L53" s="98"/>
      <c r="M53" s="654"/>
      <c r="N53" s="98"/>
      <c r="O53" s="98"/>
      <c r="P53" s="98"/>
      <c r="R53" s="15"/>
      <c r="S53" s="15"/>
      <c r="T53" s="15"/>
      <c r="U53" s="15"/>
      <c r="V53" s="15"/>
      <c r="W53" s="15"/>
      <c r="X53" s="15"/>
      <c r="Y53" s="15"/>
      <c r="Z53" s="15"/>
      <c r="AA53" s="15"/>
      <c r="AB53" s="15"/>
      <c r="AC53" s="15"/>
      <c r="AD53" s="15"/>
      <c r="AE53" s="15"/>
      <c r="AF53" s="15"/>
      <c r="AG53" s="15"/>
      <c r="AH53" s="15"/>
    </row>
    <row r="54" spans="1:34" ht="18">
      <c r="A54" s="15"/>
      <c r="B54" s="16">
        <v>31</v>
      </c>
      <c r="C54" s="50" t="s">
        <v>270</v>
      </c>
      <c r="D54" s="73"/>
      <c r="E54" s="72"/>
      <c r="F54" s="15"/>
      <c r="G54" s="644">
        <v>38</v>
      </c>
      <c r="H54" s="645" t="s">
        <v>271</v>
      </c>
      <c r="I54" s="645">
        <v>5000</v>
      </c>
      <c r="J54" s="98"/>
      <c r="K54" s="98"/>
      <c r="L54" s="98" t="s">
        <v>272</v>
      </c>
      <c r="M54" s="98"/>
      <c r="N54" s="98"/>
      <c r="O54" s="98"/>
      <c r="P54" s="98"/>
      <c r="R54" s="15"/>
      <c r="S54" s="15"/>
      <c r="T54" s="15"/>
      <c r="U54" s="15"/>
      <c r="V54" s="15"/>
      <c r="W54" s="15"/>
      <c r="X54" s="15"/>
      <c r="Y54" s="15"/>
      <c r="Z54" s="15"/>
      <c r="AA54" s="15"/>
      <c r="AB54" s="15"/>
      <c r="AC54" s="15"/>
      <c r="AD54" s="15"/>
      <c r="AE54" s="15"/>
      <c r="AF54" s="15"/>
      <c r="AG54" s="15"/>
      <c r="AH54" s="15"/>
    </row>
    <row r="55" spans="1:34" ht="18">
      <c r="A55" s="15"/>
      <c r="B55" s="16">
        <v>32</v>
      </c>
      <c r="C55" s="50" t="s">
        <v>273</v>
      </c>
      <c r="D55" s="73"/>
      <c r="E55" s="72"/>
      <c r="F55" s="15"/>
      <c r="G55" s="644">
        <v>39</v>
      </c>
      <c r="H55" s="645" t="s">
        <v>274</v>
      </c>
      <c r="I55" s="645">
        <v>10000</v>
      </c>
      <c r="J55" s="98"/>
      <c r="K55" s="98"/>
      <c r="L55" s="98" t="s">
        <v>275</v>
      </c>
      <c r="M55" s="98"/>
      <c r="N55" s="655"/>
      <c r="O55" s="98"/>
      <c r="P55" s="98"/>
      <c r="R55" s="15"/>
      <c r="S55" s="15"/>
      <c r="T55" s="15"/>
      <c r="U55" s="15"/>
      <c r="V55" s="15"/>
      <c r="W55" s="15"/>
      <c r="X55" s="15"/>
      <c r="Y55" s="15"/>
      <c r="Z55" s="15"/>
      <c r="AA55" s="15"/>
      <c r="AB55" s="15"/>
      <c r="AC55" s="15"/>
      <c r="AD55" s="15"/>
      <c r="AE55" s="15"/>
      <c r="AF55" s="15"/>
      <c r="AG55" s="15"/>
      <c r="AH55" s="15"/>
    </row>
    <row r="56" spans="1:34" ht="18">
      <c r="A56" s="15"/>
      <c r="B56" s="16">
        <v>33</v>
      </c>
      <c r="C56" s="48" t="s">
        <v>276</v>
      </c>
      <c r="D56" s="16"/>
      <c r="E56" s="15"/>
      <c r="F56" s="51"/>
      <c r="G56" s="644">
        <v>40</v>
      </c>
      <c r="H56" s="645" t="s">
        <v>277</v>
      </c>
      <c r="I56" s="645">
        <v>10000</v>
      </c>
      <c r="J56" s="98"/>
      <c r="K56" s="98"/>
      <c r="L56" s="98" t="s">
        <v>278</v>
      </c>
      <c r="M56" s="98"/>
      <c r="N56" s="655"/>
      <c r="O56" s="98"/>
      <c r="P56" s="98"/>
      <c r="Q56" s="15"/>
      <c r="R56" s="15"/>
      <c r="S56" s="15"/>
      <c r="T56" s="15"/>
      <c r="U56" s="15"/>
      <c r="V56" s="15"/>
      <c r="W56" s="15"/>
      <c r="X56" s="15"/>
      <c r="Y56" s="15"/>
      <c r="Z56" s="15"/>
      <c r="AA56" s="15"/>
      <c r="AB56" s="15"/>
      <c r="AC56" s="15"/>
      <c r="AD56" s="15"/>
      <c r="AE56" s="15"/>
      <c r="AF56" s="15"/>
      <c r="AG56" s="15"/>
      <c r="AH56" s="15"/>
    </row>
    <row r="57" spans="1:34" ht="18">
      <c r="A57" s="15"/>
      <c r="B57" s="16">
        <v>34</v>
      </c>
      <c r="C57" s="50" t="s">
        <v>279</v>
      </c>
      <c r="D57" s="73"/>
      <c r="E57" s="72"/>
      <c r="F57" s="55"/>
      <c r="G57" s="644">
        <v>41</v>
      </c>
      <c r="H57" s="645" t="s">
        <v>280</v>
      </c>
      <c r="I57" s="645">
        <v>10000</v>
      </c>
      <c r="J57" s="98"/>
      <c r="K57" s="98"/>
      <c r="L57" s="98" t="s">
        <v>281</v>
      </c>
      <c r="M57" s="98"/>
      <c r="N57" s="98"/>
      <c r="O57" s="98"/>
      <c r="P57" s="98"/>
      <c r="Q57" s="15"/>
      <c r="R57" s="15"/>
      <c r="S57" s="15"/>
      <c r="T57" s="15"/>
      <c r="X57" s="15"/>
      <c r="Y57" s="15"/>
      <c r="Z57" s="15"/>
      <c r="AA57" s="15"/>
      <c r="AB57" s="15"/>
      <c r="AC57" s="15"/>
      <c r="AD57" s="15"/>
      <c r="AE57" s="15"/>
      <c r="AF57" s="15"/>
      <c r="AG57" s="15"/>
      <c r="AH57" s="15"/>
    </row>
    <row r="58" spans="1:34" ht="18">
      <c r="A58" s="15"/>
      <c r="B58" s="16">
        <v>35</v>
      </c>
      <c r="C58" s="50" t="s">
        <v>282</v>
      </c>
      <c r="D58" s="73"/>
      <c r="E58" s="72"/>
      <c r="F58" s="55"/>
      <c r="G58" s="644">
        <v>42</v>
      </c>
      <c r="H58" s="645" t="s">
        <v>159</v>
      </c>
      <c r="I58" s="645">
        <v>10000</v>
      </c>
      <c r="J58" s="98"/>
      <c r="K58" s="98"/>
      <c r="L58" s="98"/>
      <c r="M58" s="664"/>
      <c r="N58" s="655"/>
      <c r="O58" s="98"/>
      <c r="P58" s="98"/>
      <c r="Q58" s="15"/>
      <c r="R58" s="15"/>
      <c r="S58" s="15"/>
      <c r="T58" s="15"/>
      <c r="X58" s="15"/>
      <c r="Y58" s="15"/>
      <c r="Z58" s="15"/>
      <c r="AA58" s="15"/>
      <c r="AB58" s="15"/>
      <c r="AC58" s="15"/>
      <c r="AD58" s="15"/>
      <c r="AE58" s="15"/>
      <c r="AF58" s="15"/>
      <c r="AG58" s="15"/>
      <c r="AH58" s="15"/>
    </row>
    <row r="59" spans="1:34" ht="18">
      <c r="A59" s="15"/>
      <c r="B59" s="16">
        <v>36</v>
      </c>
      <c r="C59" s="50" t="s">
        <v>283</v>
      </c>
      <c r="D59" s="73"/>
      <c r="E59" s="72"/>
      <c r="F59" s="15"/>
      <c r="G59" s="644">
        <v>43</v>
      </c>
      <c r="H59" s="645" t="s">
        <v>284</v>
      </c>
      <c r="I59" s="645">
        <v>10000</v>
      </c>
      <c r="J59" s="98"/>
      <c r="K59" s="98"/>
      <c r="L59" s="656" t="s">
        <v>285</v>
      </c>
      <c r="M59" s="658" t="s">
        <v>286</v>
      </c>
      <c r="N59" s="665">
        <v>398000</v>
      </c>
      <c r="O59" s="98"/>
      <c r="P59" s="98"/>
      <c r="Q59" s="15"/>
      <c r="R59" s="15"/>
      <c r="S59" s="15"/>
      <c r="T59" s="15"/>
      <c r="U59" s="15"/>
      <c r="V59" s="15"/>
      <c r="W59" s="15"/>
      <c r="X59" s="15"/>
      <c r="Y59" s="15"/>
      <c r="Z59" s="15"/>
      <c r="AA59" s="15"/>
      <c r="AB59" s="15"/>
      <c r="AC59" s="15"/>
      <c r="AD59" s="15"/>
      <c r="AE59" s="15"/>
      <c r="AF59" s="15"/>
      <c r="AG59" s="15"/>
      <c r="AH59" s="15"/>
    </row>
    <row r="60" spans="1:34" ht="18">
      <c r="A60" s="15"/>
      <c r="B60" s="16">
        <v>37</v>
      </c>
      <c r="C60" s="50" t="s">
        <v>287</v>
      </c>
      <c r="D60" s="73"/>
      <c r="E60" s="72"/>
      <c r="F60" s="15"/>
      <c r="G60" s="644">
        <v>44</v>
      </c>
      <c r="H60" s="645" t="s">
        <v>155</v>
      </c>
      <c r="I60" s="645">
        <v>10000</v>
      </c>
      <c r="J60" s="98"/>
      <c r="K60" s="98"/>
      <c r="L60" s="98"/>
      <c r="M60" s="654"/>
      <c r="N60" s="98"/>
      <c r="O60" s="98"/>
      <c r="P60" s="98"/>
      <c r="Q60" s="15"/>
      <c r="R60" s="15"/>
      <c r="S60" s="15"/>
      <c r="T60" s="15"/>
      <c r="U60" s="15"/>
      <c r="V60" s="15"/>
      <c r="W60" s="15"/>
      <c r="X60" s="15"/>
      <c r="Y60" s="15"/>
      <c r="Z60" s="15"/>
      <c r="AA60" s="15"/>
      <c r="AB60" s="15"/>
      <c r="AC60" s="15"/>
      <c r="AD60" s="15"/>
      <c r="AE60" s="15"/>
      <c r="AF60" s="15"/>
      <c r="AG60" s="15"/>
      <c r="AH60" s="15"/>
    </row>
    <row r="61" spans="1:34" ht="18">
      <c r="A61" s="15"/>
      <c r="B61" s="16">
        <v>38</v>
      </c>
      <c r="C61" s="50" t="s">
        <v>288</v>
      </c>
      <c r="D61" s="73"/>
      <c r="E61" s="72"/>
      <c r="F61" s="15"/>
      <c r="G61" s="644">
        <v>45</v>
      </c>
      <c r="H61" s="645" t="s">
        <v>289</v>
      </c>
      <c r="I61" s="645">
        <v>10000</v>
      </c>
      <c r="J61" s="98"/>
      <c r="K61" s="98"/>
      <c r="L61" s="98" t="s">
        <v>290</v>
      </c>
      <c r="M61" s="98"/>
      <c r="N61" s="98"/>
      <c r="O61" s="98"/>
      <c r="P61" s="98"/>
      <c r="Q61" s="15"/>
      <c r="R61" s="15"/>
      <c r="S61" s="15"/>
      <c r="T61" s="15"/>
      <c r="U61" s="15"/>
      <c r="V61" s="15"/>
      <c r="W61" s="15"/>
      <c r="X61" s="15"/>
      <c r="Y61" s="15"/>
      <c r="Z61" s="15"/>
      <c r="AA61" s="15"/>
      <c r="AB61" s="15"/>
      <c r="AC61" s="15"/>
      <c r="AD61" s="15"/>
      <c r="AE61" s="15"/>
      <c r="AF61" s="15"/>
      <c r="AG61" s="15"/>
      <c r="AH61" s="15"/>
    </row>
    <row r="62" spans="1:34" ht="18">
      <c r="A62" s="15"/>
      <c r="B62" s="16">
        <v>39</v>
      </c>
      <c r="C62" s="50" t="s">
        <v>291</v>
      </c>
      <c r="D62" s="73"/>
      <c r="E62" s="72"/>
      <c r="F62" s="15"/>
      <c r="G62" s="644">
        <v>46</v>
      </c>
      <c r="H62" s="645" t="s">
        <v>292</v>
      </c>
      <c r="I62" s="645">
        <v>10000</v>
      </c>
      <c r="J62" s="98"/>
      <c r="K62" s="98"/>
      <c r="L62" s="98"/>
      <c r="M62" s="98"/>
      <c r="N62" s="98"/>
      <c r="O62" s="98"/>
      <c r="P62" s="98"/>
      <c r="Q62" s="15"/>
      <c r="R62" s="15"/>
      <c r="S62" s="15"/>
      <c r="T62" s="15"/>
      <c r="U62" s="15"/>
      <c r="V62" s="15"/>
      <c r="W62" s="15"/>
      <c r="X62" s="15"/>
      <c r="Y62" s="15"/>
      <c r="Z62" s="15"/>
      <c r="AA62" s="15"/>
      <c r="AB62" s="15"/>
      <c r="AC62" s="15"/>
      <c r="AD62" s="15"/>
      <c r="AE62" s="15"/>
      <c r="AF62" s="15"/>
      <c r="AG62" s="15"/>
      <c r="AH62" s="15"/>
    </row>
    <row r="63" spans="1:34" ht="18">
      <c r="A63" s="15"/>
      <c r="B63" s="16">
        <v>40</v>
      </c>
      <c r="C63" s="48" t="s">
        <v>293</v>
      </c>
      <c r="D63" s="16"/>
      <c r="E63" s="15"/>
      <c r="F63" s="15"/>
      <c r="G63" s="644">
        <v>47</v>
      </c>
      <c r="H63" s="645" t="s">
        <v>161</v>
      </c>
      <c r="I63" s="645">
        <v>10000</v>
      </c>
      <c r="J63" s="98"/>
      <c r="K63" s="98"/>
      <c r="L63" s="642">
        <v>1</v>
      </c>
      <c r="M63" s="666" t="s">
        <v>294</v>
      </c>
      <c r="N63" s="667">
        <v>1000</v>
      </c>
      <c r="O63" s="98"/>
      <c r="P63" s="98"/>
      <c r="Q63" s="15"/>
      <c r="R63" s="15"/>
      <c r="S63" s="15"/>
      <c r="T63" s="15"/>
      <c r="U63" s="15"/>
      <c r="V63" s="15"/>
      <c r="W63" s="15"/>
      <c r="X63" s="15"/>
      <c r="Y63" s="15"/>
      <c r="Z63" s="15"/>
      <c r="AA63" s="15"/>
      <c r="AB63" s="15"/>
      <c r="AC63" s="15"/>
      <c r="AD63" s="15"/>
      <c r="AE63" s="15"/>
      <c r="AF63" s="15"/>
      <c r="AG63" s="15"/>
      <c r="AH63" s="15"/>
    </row>
    <row r="64" spans="1:34" ht="18">
      <c r="A64" s="15"/>
      <c r="B64" s="16">
        <v>41</v>
      </c>
      <c r="C64" s="50" t="s">
        <v>295</v>
      </c>
      <c r="D64" s="73"/>
      <c r="E64" s="72"/>
      <c r="F64" s="15"/>
      <c r="G64" s="644">
        <v>48</v>
      </c>
      <c r="H64" s="645" t="s">
        <v>296</v>
      </c>
      <c r="I64" s="645">
        <v>10000</v>
      </c>
      <c r="J64" s="98"/>
      <c r="K64" s="98"/>
      <c r="L64" s="644">
        <v>2</v>
      </c>
      <c r="M64" s="668" t="s">
        <v>297</v>
      </c>
      <c r="N64" s="670">
        <v>31000</v>
      </c>
      <c r="O64" s="98"/>
      <c r="P64" s="98"/>
      <c r="Q64" s="15"/>
      <c r="R64" s="15"/>
      <c r="S64" s="15"/>
      <c r="T64" s="15"/>
      <c r="U64" s="15"/>
      <c r="V64" s="15"/>
      <c r="W64" s="15"/>
      <c r="X64" s="15"/>
      <c r="Y64" s="15"/>
      <c r="Z64" s="15"/>
      <c r="AA64" s="15"/>
      <c r="AB64" s="15"/>
      <c r="AC64" s="15"/>
      <c r="AD64" s="15"/>
      <c r="AE64" s="15"/>
      <c r="AF64" s="15"/>
      <c r="AG64" s="15"/>
      <c r="AH64" s="15"/>
    </row>
    <row r="65" spans="1:34" ht="18">
      <c r="A65" s="15"/>
      <c r="B65" s="16">
        <v>42</v>
      </c>
      <c r="C65" s="48" t="s">
        <v>298</v>
      </c>
      <c r="D65" s="16"/>
      <c r="E65" s="15"/>
      <c r="F65" s="15"/>
      <c r="G65" s="644">
        <v>49</v>
      </c>
      <c r="H65" s="645" t="s">
        <v>299</v>
      </c>
      <c r="I65" s="645">
        <v>10000</v>
      </c>
      <c r="J65" s="98"/>
      <c r="K65" s="98"/>
      <c r="L65" s="644">
        <v>3</v>
      </c>
      <c r="M65" s="668" t="s">
        <v>300</v>
      </c>
      <c r="N65" s="670">
        <v>11000</v>
      </c>
      <c r="O65" s="98"/>
      <c r="P65" s="98"/>
      <c r="Q65" s="15"/>
      <c r="R65" s="15"/>
      <c r="S65" s="15"/>
      <c r="T65" s="15"/>
      <c r="U65" s="15"/>
      <c r="V65" s="15"/>
      <c r="W65" s="15"/>
      <c r="X65" s="15"/>
      <c r="Y65" s="15"/>
      <c r="Z65" s="15"/>
      <c r="AA65" s="15"/>
      <c r="AB65" s="15"/>
      <c r="AC65" s="15"/>
      <c r="AD65" s="15"/>
      <c r="AE65" s="15"/>
      <c r="AF65" s="15"/>
      <c r="AG65" s="15"/>
      <c r="AH65" s="15"/>
    </row>
    <row r="66" spans="1:34" ht="18" customHeight="1">
      <c r="A66" s="15"/>
      <c r="B66" s="16">
        <v>43</v>
      </c>
      <c r="C66" s="48" t="s">
        <v>301</v>
      </c>
      <c r="D66" s="16"/>
      <c r="E66" s="15"/>
      <c r="F66" s="15"/>
      <c r="G66" s="644">
        <v>50</v>
      </c>
      <c r="H66" s="645" t="s">
        <v>302</v>
      </c>
      <c r="I66" s="645">
        <v>10000</v>
      </c>
      <c r="J66" s="98"/>
      <c r="K66" s="98"/>
      <c r="L66" s="644">
        <v>4</v>
      </c>
      <c r="M66" s="668" t="s">
        <v>303</v>
      </c>
      <c r="N66" s="670">
        <v>5000</v>
      </c>
      <c r="O66" s="98"/>
      <c r="P66" s="98"/>
      <c r="Q66" s="15"/>
      <c r="R66" s="15"/>
      <c r="S66" s="15"/>
      <c r="T66" s="15"/>
      <c r="U66" s="15"/>
      <c r="V66" s="15"/>
      <c r="W66" s="15"/>
      <c r="X66" s="15"/>
      <c r="Y66" s="15"/>
      <c r="Z66" s="15"/>
      <c r="AA66" s="15"/>
      <c r="AB66" s="15"/>
      <c r="AC66" s="15"/>
      <c r="AD66" s="15"/>
      <c r="AE66" s="15"/>
      <c r="AF66" s="15"/>
      <c r="AG66" s="15"/>
      <c r="AH66" s="15"/>
    </row>
    <row r="67" spans="1:34" ht="18">
      <c r="A67" s="15"/>
      <c r="B67" s="16">
        <v>44</v>
      </c>
      <c r="C67" s="48" t="s">
        <v>304</v>
      </c>
      <c r="D67" s="73"/>
      <c r="E67" s="72"/>
      <c r="F67" s="15"/>
      <c r="G67" s="644">
        <v>51</v>
      </c>
      <c r="H67" s="645" t="s">
        <v>305</v>
      </c>
      <c r="I67" s="645">
        <v>10000</v>
      </c>
      <c r="J67" s="98"/>
      <c r="K67" s="98"/>
      <c r="L67" s="644">
        <v>5</v>
      </c>
      <c r="M67" s="668" t="s">
        <v>306</v>
      </c>
      <c r="N67" s="670">
        <v>3000</v>
      </c>
      <c r="O67" s="98"/>
      <c r="P67" s="98"/>
      <c r="Q67" s="15"/>
      <c r="R67" s="15"/>
      <c r="S67" s="15"/>
      <c r="T67" s="15"/>
      <c r="U67" s="15"/>
      <c r="V67" s="15"/>
      <c r="W67" s="15"/>
      <c r="X67" s="15"/>
      <c r="Y67" s="15"/>
      <c r="Z67" s="15"/>
      <c r="AA67" s="15"/>
      <c r="AB67" s="15"/>
      <c r="AC67" s="15"/>
      <c r="AD67" s="15"/>
      <c r="AE67" s="15"/>
      <c r="AF67" s="15"/>
      <c r="AG67" s="15"/>
      <c r="AH67" s="15"/>
    </row>
    <row r="68" spans="1:34" ht="18">
      <c r="A68" s="15"/>
      <c r="B68" s="16">
        <v>45</v>
      </c>
      <c r="C68" s="48" t="s">
        <v>307</v>
      </c>
      <c r="D68" s="797"/>
      <c r="E68" s="620"/>
      <c r="F68" s="15"/>
      <c r="G68" s="644">
        <v>52</v>
      </c>
      <c r="H68" s="645" t="s">
        <v>308</v>
      </c>
      <c r="I68" s="645">
        <v>10000</v>
      </c>
      <c r="J68" s="98"/>
      <c r="K68" s="98"/>
      <c r="L68" s="644">
        <v>6</v>
      </c>
      <c r="M68" s="668" t="s">
        <v>309</v>
      </c>
      <c r="N68" s="669">
        <v>0</v>
      </c>
      <c r="O68" s="98"/>
      <c r="P68" s="98"/>
      <c r="Q68" s="15"/>
      <c r="R68" s="15"/>
      <c r="S68" s="15"/>
      <c r="T68" s="15"/>
      <c r="U68" s="15"/>
      <c r="V68" s="15"/>
      <c r="W68" s="15"/>
      <c r="X68" s="15"/>
      <c r="Y68" s="15"/>
      <c r="Z68" s="15"/>
      <c r="AA68" s="15"/>
      <c r="AB68" s="15"/>
      <c r="AC68" s="15"/>
      <c r="AD68" s="15"/>
      <c r="AE68" s="15"/>
      <c r="AF68" s="15"/>
      <c r="AG68" s="15"/>
      <c r="AH68" s="15"/>
    </row>
    <row r="69" spans="1:34" ht="18">
      <c r="A69" s="15"/>
      <c r="B69" s="16">
        <v>46</v>
      </c>
      <c r="C69" s="44" t="s">
        <v>310</v>
      </c>
      <c r="D69" s="798"/>
      <c r="E69" s="619"/>
      <c r="F69" s="15"/>
      <c r="G69" s="644">
        <v>53</v>
      </c>
      <c r="H69" s="645" t="s">
        <v>311</v>
      </c>
      <c r="I69" s="645">
        <v>10000</v>
      </c>
      <c r="J69" s="98"/>
      <c r="K69" s="98"/>
      <c r="L69" s="644">
        <v>7</v>
      </c>
      <c r="M69" s="668" t="s">
        <v>312</v>
      </c>
      <c r="N69" s="670">
        <v>3000</v>
      </c>
      <c r="O69" s="98"/>
      <c r="P69" s="98"/>
      <c r="Q69" s="15"/>
      <c r="R69" s="15"/>
      <c r="S69" s="15"/>
      <c r="T69" s="15"/>
      <c r="U69" s="15"/>
      <c r="V69" s="15"/>
      <c r="W69" s="15"/>
      <c r="X69" s="15"/>
      <c r="Y69" s="15"/>
      <c r="Z69" s="15"/>
      <c r="AA69" s="15"/>
      <c r="AB69" s="15"/>
      <c r="AC69" s="15"/>
      <c r="AD69" s="15"/>
      <c r="AE69" s="15"/>
      <c r="AF69" s="15"/>
      <c r="AG69" s="15"/>
      <c r="AH69" s="15"/>
    </row>
    <row r="70" spans="1:34" ht="18">
      <c r="A70" s="15"/>
      <c r="B70" s="47"/>
      <c r="C70" s="86" t="s">
        <v>158</v>
      </c>
      <c r="D70" s="799"/>
      <c r="E70" s="619"/>
      <c r="F70" s="15"/>
      <c r="G70" s="644">
        <v>54</v>
      </c>
      <c r="H70" s="645" t="s">
        <v>313</v>
      </c>
      <c r="I70" s="645">
        <v>10000</v>
      </c>
      <c r="J70" s="98"/>
      <c r="K70" s="98"/>
      <c r="L70" s="644">
        <v>8</v>
      </c>
      <c r="M70" s="668" t="s">
        <v>314</v>
      </c>
      <c r="N70" s="670">
        <v>5000</v>
      </c>
      <c r="O70" s="98"/>
      <c r="P70" s="98"/>
      <c r="Q70" s="15"/>
      <c r="R70" s="15"/>
      <c r="S70" s="15"/>
      <c r="T70" s="15"/>
      <c r="U70" s="15"/>
      <c r="V70" s="15"/>
      <c r="W70" s="15"/>
      <c r="X70" s="15"/>
      <c r="Y70" s="15"/>
      <c r="Z70" s="15"/>
      <c r="AA70" s="15"/>
      <c r="AB70" s="15"/>
      <c r="AC70" s="15"/>
      <c r="AD70" s="15"/>
      <c r="AE70" s="15"/>
      <c r="AF70" s="15"/>
      <c r="AG70" s="15"/>
      <c r="AH70" s="15"/>
    </row>
    <row r="71" spans="1:34" ht="18">
      <c r="A71" s="15"/>
      <c r="D71" s="118"/>
      <c r="E71" s="118"/>
      <c r="F71" s="15"/>
      <c r="G71" s="644">
        <v>55</v>
      </c>
      <c r="H71" s="645" t="s">
        <v>315</v>
      </c>
      <c r="I71" s="645">
        <v>10000</v>
      </c>
      <c r="J71" s="98"/>
      <c r="K71" s="98"/>
      <c r="L71" s="644">
        <v>9</v>
      </c>
      <c r="M71" s="668" t="s">
        <v>316</v>
      </c>
      <c r="N71" s="670">
        <v>7500</v>
      </c>
      <c r="O71" s="98"/>
      <c r="P71" s="98"/>
      <c r="Q71" s="15"/>
      <c r="R71" s="15"/>
      <c r="S71" s="15"/>
      <c r="T71" s="15"/>
      <c r="U71" s="15"/>
      <c r="V71" s="15"/>
      <c r="W71" s="15"/>
      <c r="X71" s="15"/>
      <c r="Y71" s="15"/>
      <c r="Z71" s="15"/>
      <c r="AA71" s="15"/>
      <c r="AB71" s="15"/>
      <c r="AC71" s="15"/>
      <c r="AD71" s="15"/>
      <c r="AE71" s="15"/>
      <c r="AF71" s="15"/>
      <c r="AG71" s="15"/>
      <c r="AH71" s="15"/>
    </row>
    <row r="72" spans="1:34" ht="18">
      <c r="A72" s="15"/>
      <c r="B72" s="57" t="s">
        <v>34</v>
      </c>
      <c r="C72" s="15"/>
      <c r="D72" s="74"/>
      <c r="E72" s="74"/>
      <c r="F72" s="15"/>
      <c r="G72" s="644">
        <v>56</v>
      </c>
      <c r="H72" s="645" t="s">
        <v>317</v>
      </c>
      <c r="I72" s="645">
        <v>10000</v>
      </c>
      <c r="J72" s="98"/>
      <c r="K72" s="98"/>
      <c r="L72" s="644">
        <v>10</v>
      </c>
      <c r="M72" s="668" t="s">
        <v>318</v>
      </c>
      <c r="N72" s="670">
        <v>32000</v>
      </c>
      <c r="O72" s="98"/>
      <c r="P72" s="98"/>
      <c r="Q72" s="15"/>
      <c r="R72" s="15"/>
      <c r="S72" s="15"/>
      <c r="T72" s="15"/>
      <c r="U72" s="15"/>
      <c r="V72" s="15"/>
      <c r="W72" s="15"/>
      <c r="X72" s="15"/>
      <c r="Y72" s="15"/>
      <c r="Z72" s="15"/>
      <c r="AA72" s="15"/>
      <c r="AB72" s="15"/>
      <c r="AC72" s="15"/>
      <c r="AD72" s="15"/>
      <c r="AE72" s="15"/>
      <c r="AF72" s="15"/>
      <c r="AG72" s="15"/>
      <c r="AH72" s="15"/>
    </row>
    <row r="73" spans="1:34" ht="18">
      <c r="A73" s="15"/>
      <c r="B73" s="16">
        <v>1</v>
      </c>
      <c r="C73" s="16" t="s">
        <v>67</v>
      </c>
      <c r="D73" s="75">
        <v>202000</v>
      </c>
      <c r="E73" s="74"/>
      <c r="F73" s="15"/>
      <c r="G73" s="644">
        <v>57</v>
      </c>
      <c r="H73" s="645" t="s">
        <v>319</v>
      </c>
      <c r="I73" s="645">
        <v>30000</v>
      </c>
      <c r="J73" s="98"/>
      <c r="K73" s="98"/>
      <c r="L73" s="644">
        <v>11</v>
      </c>
      <c r="M73" s="668" t="s">
        <v>320</v>
      </c>
      <c r="N73" s="670">
        <v>10000</v>
      </c>
      <c r="O73" s="98"/>
      <c r="P73" s="98"/>
      <c r="Q73" s="15"/>
      <c r="R73" s="15"/>
      <c r="S73" s="15"/>
      <c r="T73" s="15"/>
      <c r="U73" s="15"/>
      <c r="V73" s="15"/>
      <c r="W73" s="15"/>
      <c r="X73" s="15"/>
      <c r="Y73" s="15"/>
      <c r="Z73" s="15"/>
      <c r="AA73" s="15"/>
      <c r="AB73" s="15"/>
      <c r="AC73" s="15"/>
      <c r="AD73" s="15"/>
      <c r="AE73" s="15"/>
      <c r="AF73" s="15"/>
      <c r="AG73" s="15"/>
      <c r="AH73" s="15"/>
    </row>
    <row r="74" spans="1:34" ht="18">
      <c r="A74" s="15"/>
      <c r="B74" s="15"/>
      <c r="C74" s="15"/>
      <c r="D74" s="74"/>
      <c r="E74" s="74"/>
      <c r="F74" s="15"/>
      <c r="G74" s="644">
        <v>58</v>
      </c>
      <c r="H74" s="645" t="s">
        <v>321</v>
      </c>
      <c r="I74" s="645">
        <v>30000</v>
      </c>
      <c r="J74" s="98"/>
      <c r="K74" s="98"/>
      <c r="L74" s="644">
        <v>12</v>
      </c>
      <c r="M74" s="668" t="s">
        <v>322</v>
      </c>
      <c r="N74" s="669">
        <v>0</v>
      </c>
      <c r="O74" s="98"/>
      <c r="P74" s="98"/>
      <c r="Q74" s="15"/>
      <c r="R74" s="15"/>
      <c r="S74" s="15"/>
      <c r="T74" s="15"/>
      <c r="U74" s="15"/>
      <c r="V74" s="15"/>
      <c r="W74" s="15"/>
      <c r="X74" s="15"/>
      <c r="Y74" s="15"/>
      <c r="Z74" s="15"/>
      <c r="AA74" s="15"/>
      <c r="AB74" s="15"/>
      <c r="AC74" s="15"/>
      <c r="AD74" s="15"/>
      <c r="AE74" s="15"/>
      <c r="AF74" s="15"/>
      <c r="AG74" s="15"/>
      <c r="AH74" s="15"/>
    </row>
    <row r="75" spans="1:34" ht="18">
      <c r="A75" s="15"/>
      <c r="B75" s="622" t="s">
        <v>323</v>
      </c>
      <c r="C75" s="622"/>
      <c r="D75" s="74"/>
      <c r="E75" s="74"/>
      <c r="F75" s="15"/>
      <c r="G75" s="644">
        <v>59</v>
      </c>
      <c r="H75" s="645" t="s">
        <v>324</v>
      </c>
      <c r="I75" s="645">
        <v>50000</v>
      </c>
      <c r="J75" s="98"/>
      <c r="K75" s="98"/>
      <c r="L75" s="644">
        <v>13</v>
      </c>
      <c r="M75" s="668" t="s">
        <v>325</v>
      </c>
      <c r="N75" s="670">
        <v>11000</v>
      </c>
      <c r="O75" s="98"/>
      <c r="P75" s="98"/>
      <c r="Q75" s="15"/>
      <c r="R75" s="15"/>
      <c r="S75" s="15"/>
      <c r="T75" s="15"/>
      <c r="U75" s="15"/>
      <c r="V75" s="15"/>
      <c r="W75" s="15"/>
      <c r="X75" s="15"/>
      <c r="Y75" s="15"/>
      <c r="Z75" s="15"/>
      <c r="AA75" s="15"/>
      <c r="AB75" s="15"/>
      <c r="AC75" s="15"/>
      <c r="AD75" s="15"/>
      <c r="AE75" s="15"/>
      <c r="AF75" s="15"/>
      <c r="AG75" s="15"/>
      <c r="AH75" s="15"/>
    </row>
    <row r="76" spans="1:34" ht="18">
      <c r="A76" s="15"/>
      <c r="B76" s="101">
        <v>1</v>
      </c>
      <c r="C76" s="623" t="s">
        <v>326</v>
      </c>
      <c r="D76" s="624" t="s">
        <v>124</v>
      </c>
      <c r="E76" s="624" t="s">
        <v>327</v>
      </c>
      <c r="F76" s="15"/>
      <c r="G76" s="644">
        <v>60</v>
      </c>
      <c r="H76" s="645" t="s">
        <v>328</v>
      </c>
      <c r="I76" s="645">
        <v>50000</v>
      </c>
      <c r="J76" s="98"/>
      <c r="K76" s="98"/>
      <c r="L76" s="644">
        <v>14</v>
      </c>
      <c r="M76" s="668" t="s">
        <v>329</v>
      </c>
      <c r="N76" s="669">
        <v>0</v>
      </c>
      <c r="O76" s="98"/>
      <c r="P76" s="98"/>
      <c r="Q76" s="15"/>
      <c r="R76" s="15"/>
      <c r="S76" s="15"/>
      <c r="T76" s="15"/>
      <c r="U76" s="15"/>
      <c r="V76" s="15"/>
      <c r="W76" s="15"/>
      <c r="X76" s="15"/>
      <c r="Y76" s="15"/>
      <c r="Z76" s="15"/>
      <c r="AA76" s="15"/>
      <c r="AB76" s="15"/>
      <c r="AC76" s="15"/>
      <c r="AD76" s="15"/>
      <c r="AE76" s="15"/>
      <c r="AF76" s="15"/>
      <c r="AG76" s="15"/>
      <c r="AH76" s="15"/>
    </row>
    <row r="77" spans="1:34" ht="18">
      <c r="A77" s="15"/>
      <c r="B77" s="409"/>
      <c r="C77" s="621">
        <v>43500</v>
      </c>
      <c r="D77" s="621">
        <v>100</v>
      </c>
      <c r="E77" s="621">
        <v>435</v>
      </c>
      <c r="F77" s="15"/>
      <c r="G77" s="646">
        <v>61</v>
      </c>
      <c r="H77" s="647" t="s">
        <v>330</v>
      </c>
      <c r="I77" s="647">
        <v>80000</v>
      </c>
      <c r="J77" s="98"/>
      <c r="K77" s="98"/>
      <c r="L77" s="644">
        <v>15</v>
      </c>
      <c r="M77" s="668" t="s">
        <v>331</v>
      </c>
      <c r="N77" s="669">
        <v>0</v>
      </c>
      <c r="O77" s="98"/>
      <c r="P77" s="98"/>
      <c r="Q77" s="15"/>
      <c r="R77" s="15"/>
      <c r="S77" s="15"/>
      <c r="T77" s="15"/>
      <c r="U77" s="15"/>
      <c r="V77" s="15"/>
      <c r="W77" s="15"/>
      <c r="X77" s="15"/>
      <c r="Y77" s="15"/>
      <c r="Z77" s="15"/>
      <c r="AA77" s="15"/>
      <c r="AB77" s="15"/>
      <c r="AC77" s="15"/>
      <c r="AD77" s="15"/>
      <c r="AE77" s="15"/>
      <c r="AF77" s="15"/>
      <c r="AG77" s="15"/>
      <c r="AH77" s="15"/>
    </row>
    <row r="78" spans="1:34" ht="18">
      <c r="A78" s="15"/>
      <c r="F78" s="15"/>
      <c r="G78" s="97" t="s">
        <v>143</v>
      </c>
      <c r="H78" s="648" t="s">
        <v>189</v>
      </c>
      <c r="I78" s="649">
        <f>SUM(I17:I77)</f>
        <v>588000</v>
      </c>
      <c r="J78" s="650"/>
      <c r="K78" s="650"/>
      <c r="L78" s="644">
        <v>16</v>
      </c>
      <c r="M78" s="668" t="s">
        <v>332</v>
      </c>
      <c r="N78" s="670">
        <v>20000</v>
      </c>
      <c r="O78" s="650"/>
      <c r="P78" s="650"/>
      <c r="Q78" s="15"/>
      <c r="R78" s="15"/>
      <c r="S78" s="15"/>
      <c r="T78" s="15"/>
      <c r="U78" s="15"/>
      <c r="V78" s="15"/>
      <c r="W78" s="15"/>
      <c r="X78" s="15"/>
      <c r="Y78" s="15"/>
      <c r="Z78" s="15"/>
      <c r="AA78" s="15"/>
      <c r="AB78" s="15"/>
      <c r="AC78" s="15"/>
      <c r="AD78" s="15"/>
      <c r="AE78" s="15"/>
      <c r="AF78" s="15"/>
      <c r="AG78" s="15"/>
      <c r="AH78" s="15"/>
    </row>
    <row r="79" spans="1:34" ht="18">
      <c r="A79" s="15"/>
      <c r="B79" s="674" t="s">
        <v>333</v>
      </c>
      <c r="E79" s="74"/>
      <c r="F79" s="15"/>
      <c r="H79" s="630"/>
      <c r="I79" s="631"/>
      <c r="J79" s="631"/>
      <c r="K79" s="631"/>
      <c r="L79" s="644">
        <v>17</v>
      </c>
      <c r="M79" s="668" t="s">
        <v>334</v>
      </c>
      <c r="N79" s="669">
        <v>0</v>
      </c>
      <c r="O79" s="631"/>
      <c r="P79" s="631"/>
      <c r="Q79" s="56"/>
      <c r="R79" s="15"/>
      <c r="S79" s="15"/>
      <c r="T79" s="15"/>
      <c r="U79" s="15"/>
      <c r="V79" s="15"/>
      <c r="W79" s="15"/>
      <c r="X79" s="15"/>
      <c r="Y79" s="15"/>
      <c r="Z79" s="15"/>
      <c r="AA79" s="15"/>
      <c r="AB79" s="15"/>
      <c r="AC79" s="15"/>
      <c r="AD79" s="15"/>
      <c r="AE79" s="15"/>
      <c r="AF79" s="15"/>
      <c r="AG79" s="15"/>
      <c r="AH79" s="15"/>
    </row>
    <row r="80" spans="1:34" ht="18">
      <c r="A80" s="15"/>
      <c r="B80" s="409">
        <v>1</v>
      </c>
      <c r="C80" s="675" t="s">
        <v>326</v>
      </c>
      <c r="D80" s="675" t="s">
        <v>124</v>
      </c>
      <c r="E80" s="675" t="s">
        <v>335</v>
      </c>
      <c r="F80" s="15"/>
      <c r="H80" s="628"/>
      <c r="I80" s="632"/>
      <c r="J80" s="632"/>
      <c r="K80" s="632"/>
      <c r="L80" s="644">
        <v>18</v>
      </c>
      <c r="M80" s="668" t="s">
        <v>336</v>
      </c>
      <c r="N80" s="670">
        <v>5000</v>
      </c>
      <c r="O80" s="632"/>
      <c r="P80" s="632"/>
      <c r="Q80" s="56"/>
      <c r="R80" s="15"/>
      <c r="S80" s="15"/>
      <c r="T80" s="15"/>
      <c r="U80" s="15"/>
      <c r="V80" s="15"/>
      <c r="W80" s="15"/>
      <c r="X80" s="15"/>
      <c r="Y80" s="15"/>
      <c r="Z80" s="15"/>
      <c r="AA80" s="15"/>
      <c r="AB80" s="15"/>
      <c r="AC80" s="15"/>
      <c r="AD80" s="15"/>
      <c r="AE80" s="15"/>
      <c r="AF80" s="15"/>
      <c r="AG80" s="15"/>
      <c r="AH80" s="15"/>
    </row>
    <row r="81" spans="1:34" ht="18">
      <c r="A81" s="15"/>
      <c r="B81" s="700"/>
      <c r="C81" s="701">
        <f>D81*E81</f>
        <v>762400</v>
      </c>
      <c r="D81" s="409">
        <v>200</v>
      </c>
      <c r="E81" s="409">
        <v>3812</v>
      </c>
      <c r="F81" s="15"/>
      <c r="H81" s="628"/>
      <c r="I81" s="631"/>
      <c r="J81" s="631"/>
      <c r="K81" s="631"/>
      <c r="L81" s="644">
        <v>19</v>
      </c>
      <c r="M81" s="668" t="s">
        <v>337</v>
      </c>
      <c r="N81" s="670">
        <v>27000</v>
      </c>
      <c r="O81" s="631"/>
      <c r="P81" s="631"/>
      <c r="Q81" s="56"/>
      <c r="R81" s="15"/>
      <c r="S81" s="15"/>
      <c r="T81" s="15"/>
      <c r="U81" s="15"/>
      <c r="V81" s="15"/>
      <c r="W81" s="15"/>
      <c r="X81" s="15"/>
      <c r="Y81" s="15"/>
      <c r="Z81" s="15"/>
      <c r="AA81" s="15"/>
      <c r="AB81" s="15"/>
      <c r="AC81" s="15"/>
      <c r="AD81" s="15"/>
      <c r="AE81" s="15"/>
      <c r="AF81" s="15"/>
      <c r="AG81" s="15"/>
      <c r="AH81" s="15"/>
    </row>
    <row r="82" spans="1:34" ht="18">
      <c r="A82" s="15"/>
      <c r="B82" s="409" t="s">
        <v>184</v>
      </c>
      <c r="C82" s="409">
        <v>763150</v>
      </c>
      <c r="F82" s="15"/>
      <c r="H82" s="628"/>
      <c r="I82" s="632"/>
      <c r="J82" s="632"/>
      <c r="K82" s="632"/>
      <c r="L82" s="644">
        <v>20</v>
      </c>
      <c r="M82" s="668" t="s">
        <v>338</v>
      </c>
      <c r="N82" s="670">
        <v>17000</v>
      </c>
      <c r="O82" s="632"/>
      <c r="P82" s="632"/>
      <c r="Q82" s="56"/>
      <c r="R82" s="15"/>
      <c r="S82" s="15"/>
      <c r="T82" s="15"/>
      <c r="U82" s="15"/>
      <c r="V82" s="15"/>
      <c r="W82" s="15"/>
      <c r="X82" s="15"/>
      <c r="Y82" s="15"/>
      <c r="Z82" s="15"/>
      <c r="AA82" s="15"/>
      <c r="AB82" s="15"/>
      <c r="AC82" s="15"/>
      <c r="AD82" s="15"/>
      <c r="AE82" s="15"/>
      <c r="AF82" s="15"/>
      <c r="AG82" s="15"/>
      <c r="AH82" s="15"/>
    </row>
    <row r="83" spans="1:34" ht="18">
      <c r="A83" s="15"/>
      <c r="B83" s="409" t="s">
        <v>187</v>
      </c>
      <c r="C83" s="410">
        <f>C82-C81</f>
        <v>750</v>
      </c>
      <c r="F83" s="15"/>
      <c r="H83" s="628"/>
      <c r="I83" s="631"/>
      <c r="J83" s="631"/>
      <c r="K83" s="631"/>
      <c r="L83" s="644">
        <v>21</v>
      </c>
      <c r="M83" s="668" t="s">
        <v>339</v>
      </c>
      <c r="N83" s="670">
        <v>36000</v>
      </c>
      <c r="O83" s="631"/>
      <c r="P83" s="631"/>
      <c r="Q83" s="56"/>
      <c r="R83" s="15"/>
      <c r="S83" s="15"/>
      <c r="T83" s="15"/>
      <c r="U83" s="15"/>
      <c r="V83" s="15"/>
      <c r="W83" s="15"/>
      <c r="X83" s="15"/>
      <c r="Y83" s="15"/>
      <c r="Z83" s="15"/>
      <c r="AA83" s="15"/>
      <c r="AB83" s="15"/>
      <c r="AC83" s="15"/>
      <c r="AD83" s="15"/>
      <c r="AE83" s="15"/>
      <c r="AF83" s="15"/>
      <c r="AG83" s="15"/>
      <c r="AH83" s="15"/>
    </row>
    <row r="84" spans="1:34" ht="18">
      <c r="A84" s="15"/>
      <c r="F84" s="15"/>
      <c r="H84" s="628"/>
      <c r="I84" s="632"/>
      <c r="J84" s="632"/>
      <c r="K84" s="632"/>
      <c r="L84" s="644">
        <v>22</v>
      </c>
      <c r="M84" s="668" t="s">
        <v>340</v>
      </c>
      <c r="N84" s="670">
        <v>25000</v>
      </c>
      <c r="O84" s="632"/>
      <c r="P84" s="632"/>
      <c r="Q84" s="56"/>
      <c r="R84" s="15"/>
      <c r="S84" s="15"/>
      <c r="T84" s="15"/>
      <c r="U84" s="15"/>
      <c r="V84" s="15"/>
      <c r="W84" s="15"/>
      <c r="X84" s="15"/>
      <c r="Y84" s="15"/>
      <c r="Z84" s="15"/>
      <c r="AA84" s="15"/>
      <c r="AB84" s="15"/>
      <c r="AC84" s="15"/>
      <c r="AD84" s="15"/>
      <c r="AE84" s="15"/>
      <c r="AF84" s="15"/>
      <c r="AG84" s="15"/>
      <c r="AH84" s="15"/>
    </row>
    <row r="85" spans="1:34" ht="18">
      <c r="A85" s="15"/>
      <c r="B85" s="674" t="s">
        <v>341</v>
      </c>
      <c r="F85" s="15"/>
      <c r="H85" s="628"/>
      <c r="I85" s="631"/>
      <c r="J85" s="631"/>
      <c r="K85" s="631"/>
      <c r="L85" s="644">
        <v>23</v>
      </c>
      <c r="M85" s="668" t="s">
        <v>342</v>
      </c>
      <c r="N85" s="670">
        <v>24000</v>
      </c>
      <c r="O85" s="631"/>
      <c r="P85" s="631"/>
      <c r="Q85" s="56"/>
      <c r="R85" s="15"/>
      <c r="S85" s="15"/>
      <c r="T85" s="15"/>
      <c r="U85" s="15"/>
      <c r="V85" s="15"/>
      <c r="W85" s="15"/>
      <c r="X85" s="15"/>
      <c r="Y85" s="15"/>
      <c r="Z85" s="15"/>
      <c r="AA85" s="15"/>
      <c r="AB85" s="15"/>
      <c r="AC85" s="15"/>
      <c r="AD85" s="15"/>
      <c r="AE85" s="15"/>
      <c r="AF85" s="15"/>
      <c r="AG85" s="15"/>
      <c r="AH85" s="15"/>
    </row>
    <row r="86" spans="1:34" ht="18">
      <c r="A86" s="15"/>
      <c r="B86" s="712">
        <v>1</v>
      </c>
      <c r="C86" s="712" t="s">
        <v>343</v>
      </c>
      <c r="D86" s="713">
        <v>5000</v>
      </c>
      <c r="E86" s="74"/>
      <c r="F86" s="15"/>
      <c r="H86" s="628"/>
      <c r="I86" s="632"/>
      <c r="J86" s="632"/>
      <c r="K86" s="632"/>
      <c r="L86" s="644">
        <v>24</v>
      </c>
      <c r="M86" s="668" t="s">
        <v>344</v>
      </c>
      <c r="N86" s="669">
        <v>0</v>
      </c>
      <c r="O86" s="632"/>
      <c r="P86" s="632"/>
      <c r="Q86" s="56"/>
      <c r="R86" s="15"/>
      <c r="S86" s="15"/>
      <c r="T86" s="15"/>
      <c r="U86" s="15"/>
      <c r="V86" s="15"/>
      <c r="W86" s="15"/>
      <c r="X86" s="15"/>
      <c r="Y86" s="15"/>
      <c r="Z86" s="15"/>
      <c r="AA86" s="15"/>
      <c r="AB86" s="15"/>
      <c r="AC86" s="15"/>
      <c r="AD86" s="15"/>
      <c r="AE86" s="15"/>
      <c r="AF86" s="15"/>
      <c r="AG86" s="15"/>
      <c r="AH86" s="15"/>
    </row>
    <row r="87" spans="1:34" ht="18">
      <c r="A87" s="15"/>
      <c r="B87" s="15"/>
      <c r="C87" s="15"/>
      <c r="D87" s="74"/>
      <c r="E87" s="74"/>
      <c r="F87" s="15"/>
      <c r="H87" s="628"/>
      <c r="I87" s="631"/>
      <c r="J87" s="631"/>
      <c r="K87" s="631"/>
      <c r="L87" s="644">
        <v>25</v>
      </c>
      <c r="M87" s="668" t="s">
        <v>345</v>
      </c>
      <c r="N87" s="670">
        <v>13000</v>
      </c>
      <c r="O87" s="631"/>
      <c r="P87" s="631"/>
      <c r="Q87" s="56"/>
      <c r="R87" s="15"/>
      <c r="S87" s="15"/>
      <c r="T87" s="15"/>
      <c r="U87" s="15"/>
      <c r="V87" s="15"/>
      <c r="W87" s="15"/>
      <c r="X87" s="15"/>
      <c r="Y87" s="15"/>
      <c r="Z87" s="15"/>
      <c r="AA87" s="15"/>
      <c r="AB87" s="15"/>
      <c r="AC87" s="15"/>
      <c r="AD87" s="15"/>
      <c r="AE87" s="15"/>
      <c r="AF87" s="15"/>
      <c r="AG87" s="15"/>
      <c r="AH87" s="15"/>
    </row>
    <row r="88" spans="1:34" ht="18">
      <c r="A88" s="15"/>
      <c r="B88" s="15"/>
      <c r="C88" s="15"/>
      <c r="D88" s="74"/>
      <c r="E88" s="74"/>
      <c r="F88" s="15"/>
      <c r="H88" s="628"/>
      <c r="I88" s="632"/>
      <c r="J88" s="632"/>
      <c r="K88" s="632"/>
      <c r="L88" s="644">
        <v>27</v>
      </c>
      <c r="M88" s="668" t="s">
        <v>346</v>
      </c>
      <c r="N88" s="670">
        <v>26500</v>
      </c>
      <c r="O88" s="632"/>
      <c r="P88" s="632"/>
      <c r="Q88" s="56"/>
      <c r="R88" s="15"/>
      <c r="S88" s="15"/>
      <c r="T88" s="15"/>
      <c r="U88" s="15"/>
      <c r="V88" s="15"/>
      <c r="W88" s="15"/>
      <c r="X88" s="15"/>
      <c r="Y88" s="15"/>
      <c r="Z88" s="15"/>
      <c r="AA88" s="15"/>
      <c r="AB88" s="15"/>
      <c r="AC88" s="15"/>
      <c r="AD88" s="15"/>
      <c r="AE88" s="15"/>
      <c r="AF88" s="15"/>
      <c r="AG88" s="15"/>
      <c r="AH88" s="15"/>
    </row>
    <row r="89" spans="1:34" ht="18">
      <c r="A89" s="15"/>
      <c r="B89" s="15"/>
      <c r="C89" s="15"/>
      <c r="D89" s="74"/>
      <c r="E89" s="74"/>
      <c r="F89" s="15"/>
      <c r="H89" s="628"/>
      <c r="I89" s="631"/>
      <c r="J89" s="631"/>
      <c r="K89" s="631"/>
      <c r="L89" s="644">
        <v>28</v>
      </c>
      <c r="M89" s="668" t="s">
        <v>347</v>
      </c>
      <c r="N89" s="671">
        <v>0</v>
      </c>
      <c r="O89" s="631"/>
      <c r="P89" s="631"/>
      <c r="Q89" s="56"/>
      <c r="R89" s="15"/>
      <c r="S89" s="15"/>
      <c r="T89" s="15"/>
      <c r="U89" s="15"/>
      <c r="V89" s="15"/>
      <c r="W89" s="15"/>
      <c r="X89" s="15"/>
      <c r="Y89" s="15"/>
      <c r="Z89" s="15"/>
      <c r="AA89" s="15"/>
      <c r="AB89" s="15"/>
      <c r="AC89" s="15"/>
      <c r="AD89" s="15"/>
      <c r="AE89" s="15"/>
      <c r="AF89" s="15"/>
      <c r="AG89" s="15"/>
      <c r="AH89" s="15"/>
    </row>
    <row r="90" spans="1:34" ht="18">
      <c r="A90" s="15"/>
      <c r="B90" s="15"/>
      <c r="C90" s="15"/>
      <c r="D90" s="74"/>
      <c r="E90" s="74"/>
      <c r="F90" s="15"/>
      <c r="H90" s="628"/>
      <c r="I90" s="632"/>
      <c r="J90" s="632"/>
      <c r="K90" s="632"/>
      <c r="L90" s="646">
        <v>29</v>
      </c>
      <c r="M90" s="647" t="s">
        <v>348</v>
      </c>
      <c r="N90" s="652">
        <v>704000</v>
      </c>
      <c r="O90" s="632"/>
      <c r="P90" s="632"/>
      <c r="Q90" s="56"/>
      <c r="R90" s="15"/>
      <c r="S90" s="15"/>
      <c r="T90" s="15"/>
      <c r="U90" s="15"/>
      <c r="V90" s="15"/>
      <c r="W90" s="15"/>
      <c r="X90" s="15"/>
      <c r="Y90" s="15"/>
      <c r="Z90" s="15"/>
      <c r="AA90" s="15"/>
      <c r="AB90" s="15"/>
      <c r="AC90" s="15"/>
      <c r="AD90" s="15"/>
      <c r="AE90" s="15"/>
      <c r="AF90" s="15"/>
      <c r="AG90" s="15"/>
      <c r="AH90" s="15"/>
    </row>
    <row r="91" spans="1:34" ht="18">
      <c r="A91" s="15"/>
      <c r="B91" s="15"/>
      <c r="C91" s="15"/>
      <c r="D91" s="74"/>
      <c r="E91" s="74"/>
      <c r="F91" s="15"/>
      <c r="H91" s="628"/>
      <c r="I91" s="631"/>
      <c r="J91" s="631"/>
      <c r="K91" s="631"/>
      <c r="L91" s="644" t="s">
        <v>143</v>
      </c>
      <c r="M91" s="645" t="s">
        <v>189</v>
      </c>
      <c r="N91" s="651">
        <f>SUM(N63:N90)</f>
        <v>1017000</v>
      </c>
      <c r="O91" s="631"/>
      <c r="P91" s="631"/>
      <c r="Q91" s="56"/>
      <c r="R91" s="15"/>
      <c r="S91" s="15"/>
      <c r="T91" s="15"/>
      <c r="U91" s="15"/>
      <c r="V91" s="15"/>
      <c r="W91" s="15"/>
      <c r="X91" s="15"/>
      <c r="Y91" s="15"/>
      <c r="Z91" s="15"/>
      <c r="AA91" s="15"/>
      <c r="AB91" s="15"/>
      <c r="AC91" s="15"/>
      <c r="AD91" s="15"/>
      <c r="AE91" s="15"/>
      <c r="AF91" s="15"/>
      <c r="AG91" s="15"/>
      <c r="AH91" s="15"/>
    </row>
    <row r="92" spans="1:34" ht="18">
      <c r="A92" s="15"/>
      <c r="B92" s="15"/>
      <c r="C92" s="15"/>
      <c r="D92" s="74"/>
      <c r="E92" s="74"/>
      <c r="F92" s="15"/>
      <c r="H92" s="629"/>
      <c r="I92" s="633"/>
      <c r="J92" s="633"/>
      <c r="K92" s="633"/>
      <c r="L92" s="98"/>
      <c r="M92" s="98"/>
      <c r="N92" s="98"/>
      <c r="O92" s="633"/>
      <c r="P92" s="633"/>
      <c r="Q92" s="56"/>
      <c r="R92" s="15"/>
      <c r="S92" s="15"/>
      <c r="T92" s="15"/>
      <c r="U92" s="15"/>
      <c r="V92" s="15"/>
      <c r="W92" s="15"/>
      <c r="X92" s="15"/>
      <c r="Y92" s="15"/>
      <c r="Z92" s="15"/>
      <c r="AA92" s="15"/>
      <c r="AB92" s="15"/>
      <c r="AC92" s="15"/>
      <c r="AD92" s="15"/>
      <c r="AE92" s="15"/>
      <c r="AF92" s="15"/>
      <c r="AG92" s="15"/>
      <c r="AH92" s="15"/>
    </row>
    <row r="93" spans="1:34" ht="18">
      <c r="A93" s="15"/>
      <c r="B93" s="15"/>
      <c r="C93" s="15"/>
      <c r="D93" s="74"/>
      <c r="E93" s="74"/>
      <c r="F93" s="15"/>
      <c r="H93" s="626"/>
      <c r="I93" s="118"/>
      <c r="J93" s="118"/>
      <c r="K93" s="118"/>
      <c r="L93" s="98" t="s">
        <v>349</v>
      </c>
      <c r="M93" s="98"/>
      <c r="N93" s="98"/>
      <c r="O93" s="118"/>
      <c r="P93" s="118"/>
      <c r="Q93" s="56"/>
      <c r="R93" s="15"/>
      <c r="S93" s="15"/>
      <c r="T93" s="15"/>
      <c r="U93" s="15"/>
      <c r="V93" s="15"/>
      <c r="W93" s="15"/>
      <c r="X93" s="15"/>
      <c r="Y93" s="15"/>
      <c r="Z93" s="15"/>
      <c r="AA93" s="15"/>
      <c r="AB93" s="15"/>
      <c r="AC93" s="15"/>
      <c r="AD93" s="15"/>
      <c r="AE93" s="15"/>
      <c r="AF93" s="15"/>
      <c r="AG93" s="15"/>
      <c r="AH93" s="15"/>
    </row>
    <row r="94" spans="1:34" ht="18">
      <c r="A94" s="15"/>
      <c r="B94" s="15"/>
      <c r="C94" s="15"/>
      <c r="D94" s="74"/>
      <c r="E94" s="74"/>
      <c r="F94" s="15"/>
      <c r="G94" s="56"/>
      <c r="H94" s="634"/>
      <c r="I94" s="56"/>
      <c r="J94" s="56"/>
      <c r="K94" s="56"/>
      <c r="L94" s="98"/>
      <c r="M94" s="98"/>
      <c r="N94" s="98"/>
      <c r="O94" s="56"/>
      <c r="P94" s="56"/>
      <c r="Q94" s="56"/>
      <c r="R94" s="15"/>
      <c r="S94" s="15"/>
      <c r="T94" s="15"/>
      <c r="U94" s="15"/>
      <c r="V94" s="15"/>
      <c r="W94" s="15"/>
      <c r="X94" s="15"/>
      <c r="Y94" s="15"/>
      <c r="Z94" s="15"/>
      <c r="AA94" s="15"/>
      <c r="AB94" s="15"/>
      <c r="AC94" s="15"/>
      <c r="AD94" s="15"/>
      <c r="AE94" s="15"/>
      <c r="AF94" s="15"/>
      <c r="AG94" s="15"/>
      <c r="AH94" s="15"/>
    </row>
    <row r="95" spans="1:34" ht="18">
      <c r="A95" s="15"/>
      <c r="B95" s="15"/>
      <c r="C95" s="15"/>
      <c r="D95" s="74"/>
      <c r="E95" s="74"/>
      <c r="F95" s="15"/>
      <c r="L95" s="98"/>
      <c r="M95" s="98"/>
      <c r="N95" s="98"/>
      <c r="Q95" s="56"/>
      <c r="R95" s="15"/>
      <c r="S95" s="15"/>
      <c r="T95" s="15"/>
      <c r="U95" s="15"/>
      <c r="V95" s="15"/>
      <c r="W95" s="15"/>
      <c r="X95" s="15"/>
      <c r="Y95" s="15"/>
      <c r="Z95" s="15"/>
      <c r="AA95" s="15"/>
      <c r="AB95" s="15"/>
      <c r="AC95" s="15"/>
      <c r="AD95" s="15"/>
      <c r="AE95" s="15"/>
      <c r="AF95" s="15"/>
      <c r="AG95" s="15"/>
      <c r="AH95" s="15"/>
    </row>
    <row r="96" spans="1:34" ht="18">
      <c r="A96" s="15"/>
      <c r="B96" s="15"/>
      <c r="C96" s="15"/>
      <c r="D96" s="74"/>
      <c r="E96" s="74"/>
      <c r="F96" s="15"/>
      <c r="G96" s="635"/>
      <c r="L96" s="672" t="s">
        <v>143</v>
      </c>
      <c r="M96" s="657" t="s">
        <v>144</v>
      </c>
      <c r="N96" s="657" t="s">
        <v>123</v>
      </c>
      <c r="Q96" s="56"/>
      <c r="R96" s="15"/>
      <c r="S96" s="15"/>
      <c r="T96" s="15"/>
      <c r="U96" s="15"/>
      <c r="V96" s="847"/>
      <c r="W96" s="847"/>
      <c r="X96" s="15"/>
      <c r="Y96" s="15"/>
      <c r="Z96" s="15"/>
      <c r="AA96" s="15"/>
      <c r="AB96" s="15"/>
      <c r="AC96" s="15"/>
      <c r="AD96" s="15"/>
      <c r="AE96" s="15"/>
      <c r="AF96" s="15"/>
      <c r="AG96" s="15"/>
      <c r="AH96" s="15"/>
    </row>
    <row r="97" spans="1:34" ht="18">
      <c r="A97" s="15"/>
      <c r="B97" s="15"/>
      <c r="C97" s="15"/>
      <c r="D97" s="74"/>
      <c r="E97" s="74"/>
      <c r="F97" s="15"/>
      <c r="L97" s="642">
        <v>1</v>
      </c>
      <c r="M97" s="643" t="s">
        <v>350</v>
      </c>
      <c r="N97" s="673">
        <v>13800</v>
      </c>
      <c r="Q97" s="56"/>
      <c r="R97" s="15"/>
      <c r="S97" s="15"/>
      <c r="T97" s="15"/>
      <c r="U97" s="15"/>
      <c r="V97" s="15"/>
      <c r="W97" s="15"/>
      <c r="X97" s="15"/>
      <c r="Y97" s="15"/>
      <c r="Z97" s="15"/>
      <c r="AA97" s="15"/>
      <c r="AB97" s="15"/>
      <c r="AC97" s="15"/>
      <c r="AD97" s="15"/>
      <c r="AE97" s="15"/>
      <c r="AF97" s="15"/>
      <c r="AG97" s="15"/>
      <c r="AH97" s="15"/>
    </row>
    <row r="98" spans="1:34" ht="18">
      <c r="A98" s="15"/>
      <c r="B98" s="15"/>
      <c r="C98" s="15"/>
      <c r="D98" s="74"/>
      <c r="E98" s="74"/>
      <c r="F98" s="15"/>
      <c r="L98" s="662">
        <v>2</v>
      </c>
      <c r="M98" s="646" t="s">
        <v>351</v>
      </c>
      <c r="N98" s="652">
        <v>560000</v>
      </c>
      <c r="Q98" s="15"/>
      <c r="R98" s="15"/>
      <c r="S98" s="15"/>
      <c r="T98" s="15"/>
      <c r="U98" s="15"/>
      <c r="V98" s="15"/>
      <c r="W98" s="15"/>
      <c r="X98" s="15"/>
      <c r="Y98" s="15"/>
      <c r="Z98" s="15"/>
      <c r="AA98" s="15"/>
      <c r="AB98" s="15"/>
      <c r="AC98" s="15"/>
      <c r="AD98" s="15"/>
      <c r="AE98" s="15"/>
      <c r="AF98" s="15"/>
      <c r="AG98" s="15"/>
      <c r="AH98" s="15"/>
    </row>
    <row r="99" spans="1:34" ht="18">
      <c r="A99" s="15"/>
      <c r="B99" s="15"/>
      <c r="C99" s="15"/>
      <c r="D99" s="74"/>
      <c r="E99" s="74"/>
      <c r="F99" s="15"/>
      <c r="H99" s="636"/>
      <c r="I99" s="84"/>
      <c r="J99" s="84"/>
      <c r="K99" s="84"/>
      <c r="L99" s="97" t="s">
        <v>143</v>
      </c>
      <c r="M99" s="648" t="s">
        <v>189</v>
      </c>
      <c r="N99" s="649">
        <f>SUM(N97:N98)</f>
        <v>573800</v>
      </c>
      <c r="O99" s="84"/>
      <c r="P99" s="84"/>
      <c r="Q99" s="15"/>
      <c r="R99" s="15"/>
      <c r="S99" s="15"/>
      <c r="T99" s="15"/>
      <c r="U99" s="15"/>
      <c r="V99" s="15"/>
      <c r="W99" s="15"/>
      <c r="X99" s="15"/>
      <c r="Y99" s="15"/>
      <c r="Z99" s="15"/>
      <c r="AA99" s="15"/>
      <c r="AB99" s="15"/>
      <c r="AC99" s="15"/>
      <c r="AD99" s="15"/>
      <c r="AE99" s="15"/>
      <c r="AF99" s="15"/>
      <c r="AG99" s="15"/>
      <c r="AH99" s="15"/>
    </row>
    <row r="100" spans="1:34" ht="18">
      <c r="A100" s="15"/>
      <c r="B100" s="15"/>
      <c r="C100" s="15"/>
      <c r="D100" s="74"/>
      <c r="E100" s="74"/>
      <c r="F100" s="15"/>
      <c r="I100" s="84"/>
      <c r="J100" s="84"/>
      <c r="K100" s="84"/>
      <c r="L100" s="84"/>
      <c r="M100" s="84"/>
      <c r="N100" s="84"/>
      <c r="O100" s="84"/>
      <c r="P100" s="84"/>
      <c r="Q100" s="15"/>
      <c r="R100" s="15"/>
      <c r="S100" s="15"/>
      <c r="T100" s="15"/>
      <c r="U100" s="15"/>
      <c r="V100" s="15"/>
      <c r="W100" s="15"/>
      <c r="X100" s="15"/>
      <c r="Y100" s="15"/>
      <c r="Z100" s="15"/>
      <c r="AA100" s="15"/>
      <c r="AB100" s="15"/>
      <c r="AC100" s="15"/>
      <c r="AD100" s="15"/>
      <c r="AE100" s="15"/>
      <c r="AF100" s="15"/>
      <c r="AG100" s="15"/>
      <c r="AH100" s="15"/>
    </row>
    <row r="101" spans="1:34" ht="18">
      <c r="A101" s="15"/>
      <c r="B101" s="15"/>
      <c r="C101" s="15"/>
      <c r="D101" s="74"/>
      <c r="E101" s="74"/>
      <c r="F101" s="15"/>
      <c r="G101" s="56"/>
      <c r="H101" s="634"/>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row>
    <row r="102" spans="1:34" ht="18">
      <c r="A102" s="15"/>
      <c r="B102" s="15"/>
      <c r="C102" s="15"/>
      <c r="D102" s="74"/>
      <c r="E102" s="74"/>
      <c r="F102" s="15"/>
      <c r="Q102" s="15"/>
      <c r="R102" s="15"/>
      <c r="S102" s="15"/>
      <c r="T102" s="15"/>
      <c r="U102" s="15"/>
      <c r="V102" s="15"/>
      <c r="W102" s="15"/>
      <c r="X102" s="15"/>
      <c r="Y102" s="15"/>
      <c r="Z102" s="15"/>
      <c r="AA102" s="15"/>
      <c r="AB102" s="15"/>
      <c r="AC102" s="15"/>
      <c r="AD102" s="15"/>
      <c r="AE102" s="15"/>
      <c r="AF102" s="15"/>
      <c r="AG102" s="15"/>
      <c r="AH102" s="15"/>
    </row>
    <row r="103" spans="1:34" ht="18">
      <c r="A103" s="15"/>
      <c r="B103" s="15"/>
      <c r="C103" s="15"/>
      <c r="D103" s="74"/>
      <c r="E103" s="74"/>
      <c r="F103" s="15"/>
      <c r="Q103" s="15"/>
      <c r="R103" s="15"/>
      <c r="S103" s="15"/>
      <c r="T103" s="15"/>
      <c r="U103" s="15"/>
      <c r="V103" s="15"/>
      <c r="W103" s="15"/>
      <c r="X103" s="15"/>
      <c r="Y103" s="15"/>
      <c r="Z103" s="15"/>
      <c r="AA103" s="15"/>
      <c r="AB103" s="15"/>
      <c r="AC103" s="15"/>
      <c r="AD103" s="15"/>
      <c r="AE103" s="15"/>
      <c r="AF103" s="15"/>
      <c r="AG103" s="15"/>
      <c r="AH103" s="15"/>
    </row>
    <row r="104" spans="1:34" ht="18">
      <c r="A104" s="15"/>
      <c r="B104" s="15"/>
      <c r="C104" s="15"/>
      <c r="D104" s="74"/>
      <c r="E104" s="74"/>
      <c r="F104" s="15"/>
      <c r="Q104" s="15"/>
      <c r="R104" s="15"/>
      <c r="S104" s="15"/>
      <c r="T104" s="15"/>
      <c r="U104" s="15"/>
      <c r="V104" s="15"/>
      <c r="W104" s="15"/>
      <c r="X104" s="15"/>
      <c r="Y104" s="15"/>
      <c r="Z104" s="15"/>
      <c r="AA104" s="15"/>
      <c r="AB104" s="15"/>
      <c r="AC104" s="15"/>
      <c r="AD104" s="15"/>
      <c r="AE104" s="15"/>
      <c r="AF104" s="15"/>
      <c r="AG104" s="15"/>
      <c r="AH104" s="15"/>
    </row>
    <row r="105" spans="1:34" ht="18">
      <c r="A105" s="15"/>
      <c r="B105" s="15"/>
      <c r="C105" s="15"/>
      <c r="D105" s="74"/>
      <c r="E105" s="74"/>
      <c r="F105" s="15"/>
      <c r="Q105" s="56"/>
      <c r="R105" s="15"/>
      <c r="S105" s="15"/>
      <c r="T105" s="15"/>
      <c r="U105" s="15"/>
      <c r="V105" s="15"/>
      <c r="W105" s="15"/>
      <c r="X105" s="15"/>
      <c r="Y105" s="15"/>
      <c r="Z105" s="15"/>
      <c r="AA105" s="15"/>
      <c r="AB105" s="15"/>
      <c r="AC105" s="15"/>
      <c r="AD105" s="15"/>
      <c r="AE105" s="15"/>
      <c r="AF105" s="15"/>
      <c r="AG105" s="15"/>
      <c r="AH105" s="15"/>
    </row>
    <row r="106" spans="1:34" ht="18">
      <c r="A106" s="15"/>
      <c r="B106" s="15"/>
      <c r="C106" s="15"/>
      <c r="D106" s="74"/>
      <c r="E106" s="74"/>
      <c r="F106" s="15"/>
      <c r="H106" s="630"/>
      <c r="I106" s="627"/>
      <c r="J106" s="627"/>
      <c r="K106" s="627"/>
      <c r="L106" s="627"/>
      <c r="M106" s="627"/>
      <c r="N106" s="627"/>
      <c r="O106" s="627"/>
      <c r="P106" s="627"/>
      <c r="Q106" s="56"/>
      <c r="R106" s="15"/>
      <c r="S106" s="15"/>
      <c r="T106" s="15"/>
      <c r="U106" s="15"/>
      <c r="V106" s="15"/>
      <c r="W106" s="15"/>
      <c r="X106" s="15"/>
      <c r="Y106" s="15"/>
      <c r="Z106" s="15"/>
      <c r="AA106" s="15"/>
      <c r="AB106" s="15"/>
      <c r="AC106" s="15"/>
      <c r="AD106" s="15"/>
      <c r="AE106" s="15"/>
      <c r="AF106" s="15"/>
      <c r="AG106" s="15"/>
      <c r="AH106" s="15"/>
    </row>
    <row r="107" spans="1:34" ht="18">
      <c r="A107" s="15"/>
      <c r="B107" s="15"/>
      <c r="C107" s="15"/>
      <c r="D107" s="74"/>
      <c r="E107" s="74"/>
      <c r="F107" s="15"/>
      <c r="H107" s="628"/>
      <c r="I107" s="627"/>
      <c r="J107" s="627"/>
      <c r="K107" s="627"/>
      <c r="L107" s="627"/>
      <c r="M107" s="627"/>
      <c r="N107" s="627"/>
      <c r="O107" s="627"/>
      <c r="P107" s="627"/>
      <c r="Q107" s="56"/>
      <c r="R107" s="15"/>
      <c r="S107" s="15"/>
      <c r="T107" s="15"/>
      <c r="U107" s="15"/>
      <c r="V107" s="15"/>
      <c r="W107" s="15"/>
      <c r="X107" s="15"/>
      <c r="Y107" s="15"/>
      <c r="Z107" s="15"/>
      <c r="AA107" s="15"/>
      <c r="AB107" s="15"/>
      <c r="AC107" s="15"/>
      <c r="AD107" s="15"/>
      <c r="AE107" s="15"/>
      <c r="AF107" s="15"/>
      <c r="AG107" s="15"/>
      <c r="AH107" s="15"/>
    </row>
    <row r="108" spans="1:34" ht="18">
      <c r="A108" s="15"/>
      <c r="B108" s="15"/>
      <c r="C108" s="15"/>
      <c r="D108" s="74"/>
      <c r="E108" s="74"/>
      <c r="F108" s="15"/>
      <c r="H108" s="628"/>
      <c r="I108" s="627"/>
      <c r="J108" s="627"/>
      <c r="K108" s="627"/>
      <c r="L108" s="627"/>
      <c r="M108" s="627"/>
      <c r="N108" s="627"/>
      <c r="O108" s="627"/>
      <c r="P108" s="627"/>
      <c r="Q108" s="56"/>
      <c r="R108" s="15"/>
      <c r="S108" s="15"/>
      <c r="T108" s="15"/>
      <c r="U108" s="15"/>
      <c r="V108" s="15"/>
      <c r="W108" s="15"/>
      <c r="X108" s="15"/>
      <c r="Y108" s="15"/>
      <c r="Z108" s="15"/>
      <c r="AA108" s="15"/>
      <c r="AB108" s="15"/>
      <c r="AC108" s="15"/>
      <c r="AD108" s="15"/>
      <c r="AE108" s="15"/>
      <c r="AF108" s="15"/>
      <c r="AG108" s="15"/>
      <c r="AH108" s="15"/>
    </row>
    <row r="109" spans="1:34" ht="18">
      <c r="A109" s="15"/>
      <c r="B109" s="15"/>
      <c r="C109" s="15"/>
      <c r="D109" s="74"/>
      <c r="E109" s="74"/>
      <c r="F109" s="15"/>
      <c r="H109" s="628"/>
      <c r="I109" s="627"/>
      <c r="J109" s="627"/>
      <c r="K109" s="627"/>
      <c r="L109" s="627"/>
      <c r="M109" s="627"/>
      <c r="N109" s="627"/>
      <c r="O109" s="627"/>
      <c r="P109" s="627"/>
      <c r="Q109" s="56"/>
      <c r="R109" s="15"/>
      <c r="S109" s="15"/>
      <c r="T109" s="15"/>
      <c r="U109" s="15"/>
      <c r="V109" s="15"/>
      <c r="W109" s="15"/>
      <c r="X109" s="15"/>
      <c r="Y109" s="15"/>
      <c r="Z109" s="15"/>
      <c r="AA109" s="15"/>
      <c r="AB109" s="15"/>
      <c r="AC109" s="15"/>
      <c r="AD109" s="15"/>
      <c r="AE109" s="15"/>
      <c r="AF109" s="15"/>
      <c r="AG109" s="15"/>
      <c r="AH109" s="15"/>
    </row>
    <row r="110" spans="1:34" ht="18">
      <c r="A110" s="15"/>
      <c r="B110" s="15"/>
      <c r="C110" s="15"/>
      <c r="D110" s="74"/>
      <c r="E110" s="74"/>
      <c r="F110" s="15"/>
      <c r="H110" s="628"/>
      <c r="I110" s="627"/>
      <c r="J110" s="627"/>
      <c r="K110" s="627"/>
      <c r="L110" s="627"/>
      <c r="M110" s="627"/>
      <c r="N110" s="627"/>
      <c r="O110" s="627"/>
      <c r="P110" s="627"/>
      <c r="Q110" s="15"/>
      <c r="R110" s="15"/>
      <c r="S110" s="15"/>
      <c r="T110" s="15"/>
      <c r="U110" s="15"/>
      <c r="V110" s="15"/>
      <c r="W110" s="15"/>
      <c r="X110" s="15"/>
      <c r="Y110" s="15"/>
      <c r="Z110" s="15"/>
      <c r="AA110" s="15"/>
      <c r="AB110" s="15"/>
      <c r="AC110" s="15"/>
      <c r="AD110" s="15"/>
      <c r="AE110" s="15"/>
      <c r="AF110" s="15"/>
      <c r="AG110" s="15"/>
      <c r="AH110" s="15"/>
    </row>
    <row r="111" spans="1:34" ht="18">
      <c r="A111" s="15"/>
      <c r="B111" s="15"/>
      <c r="C111" s="15"/>
      <c r="D111" s="74"/>
      <c r="E111" s="74"/>
      <c r="F111" s="15"/>
      <c r="H111" s="628"/>
      <c r="I111" s="627"/>
      <c r="J111" s="627"/>
      <c r="K111" s="627"/>
      <c r="L111" s="627"/>
      <c r="M111" s="627"/>
      <c r="N111" s="627"/>
      <c r="O111" s="627"/>
      <c r="P111" s="627"/>
      <c r="Q111" s="15"/>
      <c r="R111" s="15"/>
      <c r="S111" s="15"/>
      <c r="T111" s="15"/>
      <c r="U111" s="15"/>
      <c r="V111" s="15"/>
      <c r="W111" s="15"/>
      <c r="X111" s="15"/>
      <c r="Y111" s="15"/>
      <c r="Z111" s="15"/>
      <c r="AA111" s="15"/>
      <c r="AB111" s="15"/>
      <c r="AC111" s="15"/>
      <c r="AD111" s="15"/>
      <c r="AE111" s="15"/>
      <c r="AF111" s="15"/>
      <c r="AG111" s="15"/>
      <c r="AH111" s="15"/>
    </row>
    <row r="112" spans="1:34" ht="18">
      <c r="A112" s="15"/>
      <c r="B112" s="15"/>
      <c r="C112" s="15"/>
      <c r="D112" s="74"/>
      <c r="E112" s="74"/>
      <c r="F112" s="15"/>
      <c r="I112" s="84"/>
      <c r="J112" s="84"/>
      <c r="K112" s="84"/>
      <c r="L112" s="84"/>
      <c r="M112" s="84"/>
      <c r="N112" s="84"/>
      <c r="O112" s="84"/>
      <c r="P112" s="84"/>
      <c r="Q112" s="15"/>
      <c r="R112" s="15"/>
      <c r="S112" s="15"/>
      <c r="T112" s="15"/>
      <c r="U112" s="15"/>
      <c r="V112" s="15"/>
      <c r="W112" s="15"/>
      <c r="X112" s="15"/>
      <c r="Y112" s="15"/>
      <c r="Z112" s="15"/>
      <c r="AA112" s="15"/>
      <c r="AB112" s="15"/>
      <c r="AC112" s="15"/>
      <c r="AD112" s="15"/>
      <c r="AE112" s="15"/>
      <c r="AF112" s="15"/>
      <c r="AG112" s="15"/>
      <c r="AH112" s="15"/>
    </row>
    <row r="113" spans="1:34" ht="18">
      <c r="A113" s="15"/>
      <c r="B113" s="15"/>
      <c r="C113" s="15"/>
      <c r="D113" s="74"/>
      <c r="E113" s="74"/>
      <c r="F113" s="15"/>
      <c r="G113" s="56"/>
      <c r="H113" s="634"/>
      <c r="I113" s="56"/>
      <c r="J113" s="56"/>
      <c r="K113" s="56"/>
      <c r="L113" s="56"/>
      <c r="M113" s="56"/>
      <c r="N113" s="56"/>
      <c r="O113" s="56"/>
      <c r="P113" s="56"/>
      <c r="Q113" s="15"/>
      <c r="R113" s="15"/>
      <c r="S113" s="15"/>
      <c r="T113" s="15"/>
      <c r="U113" s="15"/>
      <c r="V113" s="15"/>
      <c r="W113" s="15"/>
      <c r="X113" s="15"/>
      <c r="Y113" s="15"/>
      <c r="Z113" s="15"/>
      <c r="AA113" s="15"/>
      <c r="AB113" s="15"/>
      <c r="AC113" s="15"/>
      <c r="AD113" s="15"/>
      <c r="AE113" s="15"/>
      <c r="AF113" s="15"/>
      <c r="AG113" s="15"/>
      <c r="AH113" s="15"/>
    </row>
    <row r="114" spans="1:34" ht="18">
      <c r="A114" s="15"/>
      <c r="B114" s="15"/>
      <c r="C114" s="15"/>
      <c r="D114" s="74"/>
      <c r="E114" s="74"/>
      <c r="F114" s="15"/>
      <c r="Q114" s="15"/>
      <c r="R114" s="15"/>
      <c r="S114" s="15"/>
      <c r="T114" s="15"/>
      <c r="U114" s="15"/>
      <c r="V114" s="15"/>
      <c r="W114" s="15"/>
      <c r="X114" s="15"/>
      <c r="Y114" s="15"/>
      <c r="Z114" s="15"/>
      <c r="AA114" s="15"/>
      <c r="AB114" s="15"/>
      <c r="AC114" s="15"/>
      <c r="AD114" s="15"/>
      <c r="AE114" s="15"/>
      <c r="AF114" s="15"/>
      <c r="AG114" s="15"/>
      <c r="AH114" s="15"/>
    </row>
    <row r="115" spans="1:34" ht="18">
      <c r="A115" s="15"/>
      <c r="B115" s="15"/>
      <c r="C115" s="15"/>
      <c r="D115" s="74"/>
      <c r="E115" s="74"/>
      <c r="F115" s="15"/>
      <c r="G115" s="637"/>
      <c r="H115" s="634"/>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row>
    <row r="116" spans="1:34" ht="18">
      <c r="A116" s="15"/>
      <c r="B116" s="15"/>
      <c r="C116" s="15"/>
      <c r="D116" s="74"/>
      <c r="E116" s="74"/>
      <c r="F116" s="15"/>
      <c r="G116" s="56"/>
      <c r="H116" s="634"/>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row>
    <row r="117" spans="1:34" ht="18">
      <c r="A117" s="15"/>
      <c r="B117" s="15"/>
      <c r="C117" s="15"/>
      <c r="D117" s="74"/>
      <c r="E117" s="74"/>
      <c r="F117" s="15"/>
      <c r="G117" s="56"/>
      <c r="H117" s="17"/>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row>
    <row r="118" spans="1:34" ht="18">
      <c r="A118" s="15"/>
      <c r="B118" s="15"/>
      <c r="C118" s="15"/>
      <c r="D118" s="74"/>
      <c r="E118" s="74"/>
      <c r="F118" s="15"/>
      <c r="G118" s="56"/>
      <c r="H118" s="17"/>
      <c r="I118" s="15"/>
      <c r="J118" s="15"/>
      <c r="K118" s="15"/>
      <c r="L118" s="15"/>
      <c r="M118" s="15"/>
      <c r="N118" s="15"/>
      <c r="O118" s="15"/>
      <c r="P118" s="15"/>
      <c r="Q118" s="15"/>
      <c r="R118" s="15"/>
      <c r="S118" s="17"/>
      <c r="T118" s="17"/>
      <c r="U118" s="15"/>
      <c r="V118" s="15"/>
      <c r="W118" s="15"/>
      <c r="X118" s="15"/>
      <c r="Y118" s="15"/>
      <c r="Z118" s="15"/>
      <c r="AA118" s="15"/>
      <c r="AB118" s="15"/>
      <c r="AC118" s="15"/>
      <c r="AD118" s="15"/>
      <c r="AE118" s="15"/>
      <c r="AF118" s="15"/>
      <c r="AG118" s="15"/>
      <c r="AH118" s="15"/>
    </row>
    <row r="119" spans="1:34" ht="18">
      <c r="A119" s="15"/>
      <c r="B119" s="17"/>
      <c r="C119" s="17"/>
      <c r="D119" s="80"/>
      <c r="E119" s="80"/>
      <c r="F119" s="15"/>
      <c r="I119" s="84"/>
      <c r="J119" s="84"/>
      <c r="K119" s="84"/>
      <c r="L119" s="84"/>
      <c r="M119" s="84"/>
      <c r="N119" s="84"/>
      <c r="O119" s="84"/>
      <c r="P119" s="84"/>
      <c r="Q119" s="15"/>
      <c r="R119" s="15"/>
      <c r="S119" s="15"/>
      <c r="T119" s="15"/>
      <c r="U119" s="17"/>
      <c r="V119" s="17"/>
      <c r="W119" s="17"/>
      <c r="X119" s="15"/>
      <c r="Y119" s="15"/>
      <c r="Z119" s="15"/>
      <c r="AA119" s="15"/>
      <c r="AB119" s="15"/>
      <c r="AC119" s="15"/>
      <c r="AD119" s="15"/>
      <c r="AE119" s="15"/>
      <c r="AF119" s="15"/>
      <c r="AG119" s="15"/>
      <c r="AH119" s="15"/>
    </row>
    <row r="120" spans="1:34" ht="18">
      <c r="A120" s="15"/>
      <c r="B120" s="17"/>
      <c r="C120" s="17"/>
      <c r="D120" s="80"/>
      <c r="E120" s="80"/>
      <c r="F120" s="15"/>
      <c r="G120" s="56"/>
      <c r="H120" s="634"/>
      <c r="I120" s="56"/>
      <c r="J120" s="56"/>
      <c r="K120" s="56"/>
      <c r="L120" s="56"/>
      <c r="M120" s="56"/>
      <c r="N120" s="56"/>
      <c r="O120" s="56"/>
      <c r="P120" s="56"/>
      <c r="Q120" s="15"/>
      <c r="R120" s="15"/>
      <c r="S120" s="15"/>
      <c r="T120" s="15"/>
      <c r="U120" s="17"/>
      <c r="V120" s="17"/>
      <c r="W120" s="17"/>
      <c r="X120" s="15"/>
      <c r="Y120" s="15"/>
      <c r="Z120" s="15"/>
      <c r="AA120" s="15"/>
      <c r="AB120" s="15"/>
      <c r="AC120" s="15"/>
      <c r="AD120" s="15"/>
      <c r="AE120" s="15"/>
      <c r="AF120" s="15"/>
      <c r="AG120" s="15"/>
      <c r="AH120" s="15"/>
    </row>
    <row r="121" spans="1:34" ht="18">
      <c r="A121" s="15"/>
      <c r="B121" s="17"/>
      <c r="C121" s="17"/>
      <c r="D121" s="80"/>
      <c r="E121" s="80"/>
      <c r="F121" s="15"/>
      <c r="Q121" s="15"/>
      <c r="R121" s="15"/>
      <c r="S121" s="17"/>
      <c r="T121" s="17"/>
      <c r="U121" s="15"/>
      <c r="V121" s="15"/>
      <c r="W121" s="15"/>
      <c r="X121" s="17"/>
      <c r="Y121" s="15"/>
      <c r="Z121" s="15"/>
      <c r="AA121" s="15"/>
      <c r="AB121" s="15"/>
      <c r="AC121" s="15"/>
      <c r="AD121" s="15"/>
      <c r="AE121" s="15"/>
      <c r="AF121" s="15"/>
      <c r="AG121" s="15"/>
      <c r="AH121" s="15"/>
    </row>
    <row r="122" spans="1:34" ht="18">
      <c r="A122" s="15"/>
      <c r="B122" s="17"/>
      <c r="C122" s="17"/>
      <c r="D122" s="80"/>
      <c r="E122" s="80"/>
      <c r="F122" s="15"/>
      <c r="Q122" s="15"/>
      <c r="R122" s="15"/>
      <c r="S122" s="17"/>
      <c r="T122" s="17"/>
      <c r="U122" s="15"/>
      <c r="V122" s="15"/>
      <c r="W122" s="15"/>
      <c r="X122" s="15"/>
      <c r="Y122" s="15"/>
      <c r="Z122" s="15"/>
      <c r="AA122" s="15"/>
      <c r="AB122" s="15"/>
      <c r="AC122" s="15"/>
      <c r="AD122" s="15"/>
      <c r="AE122" s="15"/>
      <c r="AF122" s="15"/>
      <c r="AG122" s="15"/>
      <c r="AH122" s="15"/>
    </row>
    <row r="123" spans="1:34" ht="18">
      <c r="A123" s="15"/>
      <c r="B123" s="17"/>
      <c r="C123" s="17"/>
      <c r="D123" s="80"/>
      <c r="E123" s="80"/>
      <c r="F123" s="15"/>
      <c r="G123" s="638"/>
      <c r="H123" s="639"/>
      <c r="I123" s="640"/>
      <c r="J123" s="640"/>
      <c r="K123" s="640"/>
      <c r="L123" s="640"/>
      <c r="M123" s="640"/>
      <c r="N123" s="640"/>
      <c r="O123" s="640"/>
      <c r="P123" s="640"/>
      <c r="Q123" s="15"/>
      <c r="R123" s="15"/>
      <c r="S123" s="17"/>
      <c r="T123" s="17"/>
      <c r="U123" s="15"/>
      <c r="V123" s="15"/>
      <c r="W123" s="15"/>
      <c r="X123" s="15"/>
      <c r="Y123" s="15"/>
      <c r="Z123" s="15"/>
      <c r="AA123" s="15"/>
      <c r="AB123" s="15"/>
      <c r="AC123" s="15"/>
      <c r="AD123" s="15"/>
      <c r="AE123" s="15"/>
      <c r="AF123" s="15"/>
      <c r="AG123" s="15"/>
      <c r="AH123" s="15"/>
    </row>
    <row r="124" spans="1:34" ht="18">
      <c r="A124" s="15"/>
      <c r="B124" s="17"/>
      <c r="C124" s="17"/>
      <c r="D124" s="80"/>
      <c r="E124" s="80"/>
      <c r="F124" s="15"/>
      <c r="G124" s="638"/>
      <c r="H124" s="639"/>
      <c r="I124" s="640"/>
      <c r="J124" s="640"/>
      <c r="K124" s="640"/>
      <c r="L124" s="640"/>
      <c r="M124" s="640"/>
      <c r="N124" s="640"/>
      <c r="O124" s="640"/>
      <c r="P124" s="640"/>
      <c r="Q124" s="56"/>
      <c r="R124" s="15"/>
      <c r="S124" s="17"/>
      <c r="T124" s="17"/>
      <c r="U124" s="15"/>
      <c r="V124" s="15"/>
      <c r="W124" s="15"/>
      <c r="X124" s="15"/>
      <c r="Y124" s="15"/>
      <c r="Z124" s="15"/>
      <c r="AA124" s="15"/>
      <c r="AB124" s="15"/>
      <c r="AC124" s="15"/>
      <c r="AD124" s="15"/>
      <c r="AE124" s="15"/>
      <c r="AF124" s="15"/>
      <c r="AG124" s="15"/>
      <c r="AH124" s="15"/>
    </row>
    <row r="125" spans="1:34" ht="18">
      <c r="A125" s="15"/>
      <c r="B125" s="17"/>
      <c r="C125" s="17"/>
      <c r="D125" s="80"/>
      <c r="E125" s="80"/>
      <c r="F125" s="15"/>
      <c r="G125" s="638"/>
      <c r="H125" s="639"/>
      <c r="I125" s="640"/>
      <c r="J125" s="640"/>
      <c r="K125" s="640"/>
      <c r="L125" s="640"/>
      <c r="M125" s="640"/>
      <c r="N125" s="640"/>
      <c r="O125" s="640"/>
      <c r="P125" s="640"/>
      <c r="Q125" s="15"/>
      <c r="R125" s="15"/>
      <c r="S125" s="17"/>
      <c r="T125" s="17"/>
      <c r="U125" s="15"/>
      <c r="V125" s="15"/>
      <c r="W125" s="15"/>
      <c r="X125" s="15"/>
      <c r="Y125" s="15"/>
      <c r="Z125" s="15"/>
      <c r="AA125" s="15"/>
      <c r="AB125" s="15"/>
      <c r="AC125" s="15"/>
      <c r="AD125" s="15"/>
      <c r="AE125" s="15"/>
      <c r="AF125" s="15"/>
      <c r="AG125" s="15"/>
      <c r="AH125" s="15"/>
    </row>
    <row r="126" spans="1:34" ht="18">
      <c r="A126" s="15"/>
      <c r="B126" s="15"/>
      <c r="C126" s="15"/>
      <c r="D126" s="74"/>
      <c r="E126" s="74"/>
      <c r="F126" s="15"/>
      <c r="G126" s="638"/>
      <c r="H126" s="639"/>
      <c r="I126" s="640"/>
      <c r="J126" s="640"/>
      <c r="K126" s="640"/>
      <c r="L126" s="640"/>
      <c r="M126" s="640"/>
      <c r="N126" s="640"/>
      <c r="O126" s="640"/>
      <c r="P126" s="640"/>
      <c r="Q126" s="15"/>
      <c r="R126" s="15"/>
      <c r="S126" s="17"/>
      <c r="T126" s="17"/>
      <c r="U126" s="15"/>
      <c r="V126" s="15"/>
      <c r="W126" s="15"/>
      <c r="X126" s="15"/>
      <c r="Y126" s="15"/>
      <c r="Z126" s="15"/>
      <c r="AA126" s="15"/>
      <c r="AB126" s="15"/>
      <c r="AC126" s="15"/>
      <c r="AD126" s="15"/>
      <c r="AE126" s="15"/>
      <c r="AF126" s="15"/>
      <c r="AG126" s="15"/>
      <c r="AH126" s="15"/>
    </row>
    <row r="127" spans="1:34" ht="18">
      <c r="A127" s="15"/>
      <c r="B127" s="15"/>
      <c r="C127" s="15"/>
      <c r="D127" s="74"/>
      <c r="E127" s="74"/>
      <c r="F127" s="15"/>
      <c r="G127" s="638"/>
      <c r="H127" s="639"/>
      <c r="I127" s="640"/>
      <c r="J127" s="640"/>
      <c r="K127" s="640"/>
      <c r="L127" s="640"/>
      <c r="M127" s="640"/>
      <c r="N127" s="640"/>
      <c r="O127" s="640"/>
      <c r="P127" s="640"/>
      <c r="Q127" s="15"/>
      <c r="R127" s="17"/>
      <c r="S127" s="15"/>
      <c r="T127" s="15"/>
      <c r="U127" s="15"/>
      <c r="V127" s="15"/>
      <c r="W127" s="15"/>
      <c r="X127" s="15"/>
      <c r="Y127" s="15"/>
      <c r="Z127" s="15"/>
      <c r="AA127" s="15"/>
      <c r="AB127" s="15"/>
      <c r="AC127" s="15"/>
      <c r="AD127" s="15"/>
      <c r="AE127" s="15"/>
      <c r="AF127" s="15"/>
      <c r="AG127" s="15"/>
      <c r="AH127" s="15"/>
    </row>
    <row r="128" spans="1:34" ht="18">
      <c r="A128" s="15"/>
      <c r="B128" s="15"/>
      <c r="C128" s="15"/>
      <c r="D128" s="74"/>
      <c r="E128" s="74"/>
      <c r="F128" s="15"/>
      <c r="G128" s="638"/>
      <c r="H128" s="639"/>
      <c r="I128" s="640"/>
      <c r="J128" s="640"/>
      <c r="K128" s="640"/>
      <c r="L128" s="640"/>
      <c r="M128" s="640"/>
      <c r="N128" s="640"/>
      <c r="O128" s="640"/>
      <c r="P128" s="640"/>
      <c r="Q128" s="96"/>
      <c r="R128" s="17"/>
      <c r="S128" s="15"/>
      <c r="T128" s="15"/>
      <c r="U128" s="15"/>
      <c r="V128" s="15"/>
      <c r="W128" s="15"/>
      <c r="X128" s="15"/>
      <c r="Y128" s="15"/>
      <c r="Z128" s="15"/>
      <c r="AA128" s="15"/>
      <c r="AB128" s="15"/>
      <c r="AC128" s="15"/>
      <c r="AD128" s="15"/>
      <c r="AE128" s="15"/>
      <c r="AF128" s="15"/>
      <c r="AG128" s="15"/>
      <c r="AH128" s="15"/>
    </row>
    <row r="129" spans="1:34" ht="18">
      <c r="A129" s="15"/>
      <c r="B129" s="15"/>
      <c r="C129" s="15"/>
      <c r="D129" s="74"/>
      <c r="E129" s="74"/>
      <c r="F129" s="15"/>
      <c r="G129" s="638"/>
      <c r="H129" s="639"/>
      <c r="I129" s="640"/>
      <c r="J129" s="640"/>
      <c r="K129" s="640"/>
      <c r="L129" s="640"/>
      <c r="M129" s="640"/>
      <c r="N129" s="640"/>
      <c r="O129" s="640"/>
      <c r="P129" s="640"/>
      <c r="Q129" s="15"/>
      <c r="R129" s="17"/>
      <c r="S129" s="15"/>
      <c r="T129" s="15"/>
      <c r="U129" s="15"/>
      <c r="V129" s="15"/>
      <c r="W129" s="15"/>
      <c r="X129" s="15"/>
      <c r="Y129" s="15"/>
      <c r="Z129" s="15"/>
      <c r="AA129" s="15"/>
      <c r="AB129" s="15"/>
      <c r="AC129" s="15"/>
      <c r="AD129" s="15"/>
      <c r="AE129" s="15"/>
      <c r="AF129" s="15"/>
      <c r="AG129" s="15"/>
      <c r="AH129" s="15"/>
    </row>
    <row r="130" spans="1:34" ht="18">
      <c r="A130" s="15"/>
      <c r="B130" s="15"/>
      <c r="C130" s="15"/>
      <c r="D130" s="74"/>
      <c r="E130" s="74"/>
      <c r="F130" s="15"/>
      <c r="G130" s="638"/>
      <c r="H130" s="639"/>
      <c r="I130" s="640"/>
      <c r="J130" s="640"/>
      <c r="K130" s="640"/>
      <c r="L130" s="640"/>
      <c r="M130" s="640"/>
      <c r="N130" s="640"/>
      <c r="O130" s="640"/>
      <c r="P130" s="640"/>
      <c r="Q130" s="15"/>
      <c r="R130" s="17"/>
      <c r="S130" s="15"/>
      <c r="T130" s="15"/>
      <c r="U130" s="15"/>
      <c r="V130" s="847"/>
      <c r="W130" s="847"/>
      <c r="X130" s="15"/>
      <c r="Y130" s="15"/>
      <c r="Z130" s="15"/>
      <c r="AA130" s="15"/>
      <c r="AB130" s="15"/>
      <c r="AC130" s="15"/>
      <c r="AD130" s="15"/>
      <c r="AE130" s="15"/>
      <c r="AF130" s="15"/>
      <c r="AG130" s="15"/>
      <c r="AH130" s="15"/>
    </row>
    <row r="131" spans="1:34" ht="18">
      <c r="A131" s="15"/>
      <c r="B131" s="15"/>
      <c r="C131" s="15"/>
      <c r="D131" s="74"/>
      <c r="E131" s="74"/>
      <c r="F131" s="15"/>
      <c r="G131" s="638"/>
      <c r="H131" s="639"/>
      <c r="I131" s="640"/>
      <c r="J131" s="640"/>
      <c r="K131" s="640"/>
      <c r="L131" s="640"/>
      <c r="M131" s="640"/>
      <c r="N131" s="640"/>
      <c r="O131" s="640"/>
      <c r="P131" s="640"/>
      <c r="Q131" s="15"/>
      <c r="R131" s="15"/>
      <c r="S131" s="15"/>
      <c r="T131" s="15"/>
      <c r="U131" s="15"/>
      <c r="V131" s="15"/>
      <c r="W131" s="15"/>
      <c r="X131" s="15"/>
      <c r="Y131" s="15"/>
      <c r="Z131" s="15"/>
      <c r="AA131" s="15"/>
      <c r="AB131" s="15"/>
      <c r="AC131" s="15"/>
      <c r="AD131" s="15"/>
      <c r="AE131" s="15"/>
      <c r="AF131" s="15"/>
      <c r="AG131" s="15"/>
      <c r="AH131" s="15"/>
    </row>
    <row r="132" spans="1:34" ht="18">
      <c r="A132" s="15"/>
      <c r="B132" s="15"/>
      <c r="C132" s="15"/>
      <c r="D132" s="74"/>
      <c r="E132" s="74"/>
      <c r="F132" s="15"/>
      <c r="G132" s="638"/>
      <c r="H132" s="639"/>
      <c r="I132" s="640"/>
      <c r="J132" s="640"/>
      <c r="K132" s="640"/>
      <c r="L132" s="640"/>
      <c r="M132" s="640"/>
      <c r="N132" s="640"/>
      <c r="O132" s="640"/>
      <c r="P132" s="640"/>
      <c r="Q132" s="15"/>
      <c r="R132" s="15"/>
      <c r="S132" s="15"/>
      <c r="T132" s="15"/>
      <c r="U132" s="15"/>
      <c r="V132" s="15"/>
      <c r="W132" s="15"/>
      <c r="X132" s="15"/>
      <c r="Y132" s="15"/>
      <c r="Z132" s="15"/>
      <c r="AA132" s="15"/>
      <c r="AB132" s="15"/>
      <c r="AC132" s="15"/>
      <c r="AD132" s="15"/>
      <c r="AE132" s="15"/>
      <c r="AF132" s="15"/>
      <c r="AG132" s="15"/>
      <c r="AH132" s="15"/>
    </row>
    <row r="133" spans="1:34" ht="18">
      <c r="G133" s="638"/>
      <c r="H133" s="639"/>
      <c r="I133" s="640"/>
      <c r="J133" s="640"/>
      <c r="K133" s="640"/>
      <c r="L133" s="640"/>
      <c r="M133" s="640"/>
      <c r="N133" s="640"/>
      <c r="O133" s="640"/>
      <c r="P133" s="640"/>
    </row>
    <row r="134" spans="1:34" ht="18">
      <c r="G134" s="638"/>
      <c r="H134" s="639"/>
      <c r="I134" s="640"/>
      <c r="J134" s="640"/>
      <c r="K134" s="640"/>
      <c r="L134" s="640"/>
      <c r="M134" s="640"/>
      <c r="N134" s="640"/>
      <c r="O134" s="640"/>
      <c r="P134" s="640"/>
    </row>
    <row r="135" spans="1:34" ht="18">
      <c r="G135" s="638"/>
      <c r="H135" s="639"/>
      <c r="I135" s="640"/>
      <c r="J135" s="640"/>
      <c r="K135" s="640"/>
      <c r="L135" s="640"/>
      <c r="M135" s="640"/>
      <c r="N135" s="640"/>
      <c r="O135" s="640"/>
      <c r="P135" s="640"/>
    </row>
    <row r="136" spans="1:34" ht="18">
      <c r="G136" s="638"/>
      <c r="H136" s="639"/>
      <c r="I136" s="640"/>
      <c r="J136" s="640"/>
      <c r="K136" s="640"/>
      <c r="L136" s="640"/>
      <c r="M136" s="640"/>
      <c r="N136" s="640"/>
      <c r="O136" s="640"/>
      <c r="P136" s="640"/>
    </row>
    <row r="137" spans="1:34" ht="18">
      <c r="G137" s="638"/>
      <c r="H137" s="639"/>
      <c r="I137" s="639"/>
      <c r="J137" s="639"/>
      <c r="K137" s="639"/>
      <c r="L137" s="639"/>
      <c r="M137" s="639"/>
      <c r="N137" s="639"/>
      <c r="O137" s="639"/>
      <c r="P137" s="639"/>
    </row>
    <row r="138" spans="1:34" ht="18">
      <c r="G138" s="638"/>
      <c r="H138" s="639"/>
      <c r="I138" s="640"/>
      <c r="J138" s="640"/>
      <c r="K138" s="640"/>
      <c r="L138" s="640"/>
      <c r="M138" s="640"/>
      <c r="N138" s="640"/>
      <c r="O138" s="640"/>
      <c r="P138" s="640"/>
    </row>
    <row r="139" spans="1:34" ht="18">
      <c r="G139" s="638"/>
      <c r="H139" s="639"/>
      <c r="I139" s="640"/>
      <c r="J139" s="640"/>
      <c r="K139" s="640"/>
      <c r="L139" s="640"/>
      <c r="M139" s="640"/>
      <c r="N139" s="640"/>
      <c r="O139" s="640"/>
      <c r="P139" s="640"/>
    </row>
    <row r="140" spans="1:34" ht="18">
      <c r="G140" s="638"/>
      <c r="H140" s="639"/>
      <c r="I140" s="640"/>
      <c r="J140" s="640"/>
      <c r="K140" s="640"/>
      <c r="L140" s="640"/>
      <c r="M140" s="640"/>
      <c r="N140" s="640"/>
      <c r="O140" s="640"/>
      <c r="P140" s="640"/>
    </row>
    <row r="141" spans="1:34" ht="18">
      <c r="G141" s="638"/>
      <c r="H141" s="639"/>
      <c r="I141" s="640"/>
      <c r="J141" s="640"/>
      <c r="K141" s="640"/>
      <c r="L141" s="640"/>
      <c r="M141" s="640"/>
      <c r="N141" s="640"/>
      <c r="O141" s="640"/>
      <c r="P141" s="640"/>
    </row>
    <row r="142" spans="1:34" ht="18">
      <c r="G142" s="638"/>
      <c r="H142" s="639"/>
      <c r="I142" s="640"/>
      <c r="J142" s="640"/>
      <c r="K142" s="640"/>
      <c r="L142" s="640"/>
      <c r="M142" s="640"/>
      <c r="N142" s="640"/>
      <c r="O142" s="640"/>
      <c r="P142" s="640"/>
    </row>
    <row r="143" spans="1:34" ht="18">
      <c r="G143" s="638"/>
      <c r="H143" s="639"/>
      <c r="I143" s="640"/>
      <c r="J143" s="640"/>
      <c r="K143" s="640"/>
      <c r="L143" s="640"/>
      <c r="M143" s="640"/>
      <c r="N143" s="640"/>
      <c r="O143" s="640"/>
      <c r="P143" s="640"/>
    </row>
    <row r="144" spans="1:34" ht="18">
      <c r="G144" s="638"/>
      <c r="H144" s="639"/>
      <c r="I144" s="639"/>
      <c r="J144" s="639"/>
      <c r="K144" s="639"/>
      <c r="L144" s="639"/>
      <c r="M144" s="639"/>
      <c r="N144" s="639"/>
      <c r="O144" s="639"/>
      <c r="P144" s="639"/>
    </row>
    <row r="145" spans="7:16" ht="18">
      <c r="G145" s="638"/>
      <c r="H145" s="639"/>
      <c r="I145" s="640"/>
      <c r="J145" s="640"/>
      <c r="K145" s="640"/>
      <c r="L145" s="640"/>
      <c r="M145" s="640"/>
      <c r="N145" s="640"/>
      <c r="O145" s="640"/>
      <c r="P145" s="640"/>
    </row>
    <row r="146" spans="7:16" ht="18">
      <c r="G146" s="638"/>
      <c r="H146" s="639"/>
      <c r="I146" s="640"/>
      <c r="J146" s="640"/>
      <c r="K146" s="640"/>
      <c r="L146" s="640"/>
      <c r="M146" s="640"/>
      <c r="N146" s="640"/>
      <c r="O146" s="640"/>
      <c r="P146" s="640"/>
    </row>
    <row r="147" spans="7:16" ht="18">
      <c r="G147" s="638"/>
      <c r="H147" s="639"/>
      <c r="I147" s="640"/>
      <c r="J147" s="640"/>
      <c r="K147" s="640"/>
      <c r="L147" s="640"/>
      <c r="M147" s="640"/>
      <c r="N147" s="640"/>
      <c r="O147" s="640"/>
      <c r="P147" s="640"/>
    </row>
    <row r="148" spans="7:16" ht="18">
      <c r="G148" s="638"/>
      <c r="H148" s="639"/>
      <c r="I148" s="640"/>
      <c r="J148" s="640"/>
      <c r="K148" s="640"/>
      <c r="L148" s="640"/>
      <c r="M148" s="640"/>
      <c r="N148" s="640"/>
      <c r="O148" s="640"/>
      <c r="P148" s="640"/>
    </row>
    <row r="149" spans="7:16" ht="18">
      <c r="G149" s="638"/>
      <c r="H149" s="639"/>
      <c r="I149" s="640"/>
      <c r="J149" s="640"/>
      <c r="K149" s="640"/>
      <c r="L149" s="640"/>
      <c r="M149" s="640"/>
      <c r="N149" s="640"/>
      <c r="O149" s="640"/>
      <c r="P149" s="640"/>
    </row>
    <row r="150" spans="7:16" ht="18">
      <c r="G150" s="638"/>
      <c r="H150" s="638"/>
      <c r="I150" s="641"/>
      <c r="J150" s="641"/>
      <c r="K150" s="641"/>
      <c r="L150" s="641"/>
      <c r="M150" s="641"/>
      <c r="N150" s="641"/>
      <c r="O150" s="641"/>
      <c r="P150" s="641"/>
    </row>
    <row r="151" spans="7:16" ht="18">
      <c r="G151" s="638"/>
      <c r="H151" s="638"/>
      <c r="I151" s="641"/>
      <c r="J151" s="641"/>
      <c r="K151" s="641"/>
      <c r="L151" s="641"/>
      <c r="M151" s="641"/>
      <c r="N151" s="641"/>
      <c r="O151" s="641"/>
      <c r="P151" s="641"/>
    </row>
    <row r="153" spans="7:16" ht="18"/>
    <row r="156" spans="7:16" ht="18"/>
    <row r="157" spans="7:16" ht="18">
      <c r="I157" s="84"/>
      <c r="J157" s="84"/>
      <c r="K157" s="84"/>
      <c r="L157" s="84"/>
      <c r="M157" s="84"/>
      <c r="N157" s="84"/>
      <c r="O157" s="84"/>
      <c r="P157" s="84"/>
    </row>
    <row r="158" spans="7:16" ht="18">
      <c r="I158" s="84"/>
      <c r="J158" s="84"/>
      <c r="K158" s="84"/>
      <c r="L158" s="84"/>
      <c r="M158" s="84"/>
      <c r="N158" s="84"/>
      <c r="O158" s="84"/>
      <c r="P158" s="84"/>
    </row>
  </sheetData>
  <mergeCells count="8">
    <mergeCell ref="V96:W96"/>
    <mergeCell ref="V130:W130"/>
    <mergeCell ref="A1:C1"/>
    <mergeCell ref="G5:G9"/>
    <mergeCell ref="G10:G11"/>
    <mergeCell ref="V3:W3"/>
    <mergeCell ref="S23:T23"/>
    <mergeCell ref="T5:T18"/>
  </mergeCells>
  <phoneticPr fontId="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B8CD-0A73-426B-A273-06BC407C78DB}">
  <dimension ref="A1:O582"/>
  <sheetViews>
    <sheetView topLeftCell="A415" zoomScale="70" zoomScaleNormal="70" workbookViewId="0">
      <selection activeCell="J290" sqref="J290"/>
    </sheetView>
  </sheetViews>
  <sheetFormatPr baseColWidth="10" defaultColWidth="8.83203125" defaultRowHeight="18.75" customHeight="1"/>
  <cols>
    <col min="1" max="1" width="17.83203125" style="92" customWidth="1"/>
    <col min="3" max="3" width="60.83203125" customWidth="1"/>
    <col min="4" max="4" width="12.1640625" style="29" bestFit="1" customWidth="1"/>
    <col min="5" max="5" width="9.1640625" bestFit="1" customWidth="1"/>
    <col min="7" max="7" width="15.6640625" style="29" bestFit="1" customWidth="1"/>
    <col min="9" max="9" width="70.6640625" customWidth="1"/>
    <col min="10" max="10" width="76.1640625" customWidth="1"/>
    <col min="11" max="11" width="40.5" customWidth="1"/>
  </cols>
  <sheetData>
    <row r="1" spans="1:11" ht="18">
      <c r="A1" s="92" t="s">
        <v>9</v>
      </c>
    </row>
    <row r="2" spans="1:11" ht="18">
      <c r="A2" s="873" t="s">
        <v>352</v>
      </c>
      <c r="B2" s="873"/>
      <c r="C2" s="41"/>
    </row>
    <row r="3" spans="1:11" ht="18">
      <c r="A3" s="884" t="s">
        <v>353</v>
      </c>
      <c r="B3" s="884"/>
      <c r="G3" s="422"/>
    </row>
    <row r="4" spans="1:11" ht="18">
      <c r="A4" s="885" t="s">
        <v>354</v>
      </c>
      <c r="B4" s="885"/>
      <c r="C4" s="40"/>
      <c r="D4" s="422"/>
    </row>
    <row r="5" spans="1:11" ht="18">
      <c r="A5" s="886" t="s">
        <v>355</v>
      </c>
      <c r="B5" s="886"/>
      <c r="C5" s="90"/>
      <c r="D5" s="558"/>
      <c r="E5" s="29"/>
      <c r="F5" s="29"/>
      <c r="H5" s="29"/>
      <c r="I5" s="29"/>
    </row>
    <row r="6" spans="1:11" ht="18">
      <c r="A6" s="91"/>
      <c r="B6" s="29"/>
      <c r="C6" s="29"/>
      <c r="E6" s="29"/>
      <c r="F6" s="29"/>
      <c r="H6" s="29"/>
      <c r="I6" s="29"/>
    </row>
    <row r="7" spans="1:11" ht="18">
      <c r="A7" s="123"/>
      <c r="B7" s="124"/>
      <c r="C7" s="124"/>
      <c r="D7" s="423"/>
      <c r="E7" s="124"/>
      <c r="F7" s="124"/>
      <c r="G7" s="423"/>
      <c r="H7" s="124"/>
      <c r="I7" s="124"/>
      <c r="J7" s="124"/>
    </row>
    <row r="8" spans="1:11" ht="19" thickBot="1">
      <c r="A8" s="123" t="s">
        <v>356</v>
      </c>
      <c r="B8" s="124"/>
      <c r="C8" s="124"/>
      <c r="D8" s="423"/>
      <c r="E8" s="124"/>
      <c r="F8" s="124"/>
      <c r="G8" s="423"/>
      <c r="H8" s="124"/>
      <c r="I8" s="124"/>
      <c r="J8" s="124"/>
      <c r="K8" s="376"/>
    </row>
    <row r="9" spans="1:11" ht="19" thickBot="1">
      <c r="A9" s="125" t="s">
        <v>357</v>
      </c>
      <c r="B9" s="125" t="s">
        <v>358</v>
      </c>
      <c r="C9" s="125" t="s">
        <v>359</v>
      </c>
      <c r="D9" s="424" t="s">
        <v>360</v>
      </c>
      <c r="E9" s="125" t="s">
        <v>361</v>
      </c>
      <c r="F9" s="125" t="s">
        <v>362</v>
      </c>
      <c r="G9" s="424" t="s">
        <v>189</v>
      </c>
      <c r="H9" s="125" t="s">
        <v>363</v>
      </c>
      <c r="I9" s="125" t="s">
        <v>364</v>
      </c>
      <c r="J9" s="375" t="s">
        <v>365</v>
      </c>
    </row>
    <row r="10" spans="1:11" ht="19">
      <c r="A10" s="127" t="s">
        <v>366</v>
      </c>
      <c r="B10" s="127">
        <v>1</v>
      </c>
      <c r="C10" s="128" t="s">
        <v>367</v>
      </c>
      <c r="D10" s="559">
        <v>7090</v>
      </c>
      <c r="E10" s="127">
        <v>5</v>
      </c>
      <c r="F10" s="127" t="s">
        <v>368</v>
      </c>
      <c r="G10" s="425">
        <f>D10*E10</f>
        <v>35450</v>
      </c>
      <c r="H10" s="127" t="s">
        <v>369</v>
      </c>
      <c r="I10" s="373" t="s">
        <v>370</v>
      </c>
      <c r="J10" s="139"/>
    </row>
    <row r="11" spans="1:11" ht="19">
      <c r="A11" s="130"/>
      <c r="B11" s="130">
        <v>2</v>
      </c>
      <c r="C11" s="131" t="s">
        <v>371</v>
      </c>
      <c r="D11" s="426">
        <v>25190</v>
      </c>
      <c r="E11" s="132">
        <v>1</v>
      </c>
      <c r="F11" s="132" t="s">
        <v>372</v>
      </c>
      <c r="G11" s="451">
        <f>D11*E11</f>
        <v>25190</v>
      </c>
      <c r="H11" s="133" t="s">
        <v>373</v>
      </c>
      <c r="I11" s="374" t="s">
        <v>374</v>
      </c>
      <c r="J11" s="166"/>
    </row>
    <row r="12" spans="1:11" ht="19">
      <c r="A12" s="168"/>
      <c r="B12" s="168">
        <v>3</v>
      </c>
      <c r="C12" s="380" t="s">
        <v>375</v>
      </c>
      <c r="D12" s="439">
        <v>29590</v>
      </c>
      <c r="E12" s="168">
        <v>1</v>
      </c>
      <c r="F12" s="168" t="s">
        <v>372</v>
      </c>
      <c r="G12" s="730">
        <f>D12*E12</f>
        <v>29590</v>
      </c>
      <c r="H12" s="168" t="s">
        <v>373</v>
      </c>
      <c r="I12" s="729" t="s">
        <v>374</v>
      </c>
      <c r="J12" s="132" t="s">
        <v>376</v>
      </c>
    </row>
    <row r="13" spans="1:11" ht="20" thickBot="1">
      <c r="A13" s="297"/>
      <c r="B13" s="297">
        <v>4</v>
      </c>
      <c r="C13" s="298" t="s">
        <v>377</v>
      </c>
      <c r="D13" s="596">
        <v>43978</v>
      </c>
      <c r="E13" s="297">
        <v>2</v>
      </c>
      <c r="F13" s="297" t="s">
        <v>378</v>
      </c>
      <c r="G13" s="538">
        <f>D13*E13</f>
        <v>87956</v>
      </c>
      <c r="H13" s="297" t="s">
        <v>379</v>
      </c>
      <c r="I13" s="367" t="s">
        <v>374</v>
      </c>
      <c r="J13" s="297" t="s">
        <v>380</v>
      </c>
    </row>
    <row r="14" spans="1:11" ht="19" thickTop="1">
      <c r="A14" s="138" t="s">
        <v>381</v>
      </c>
      <c r="B14" s="139"/>
      <c r="C14" s="139"/>
      <c r="D14" s="463"/>
      <c r="E14" s="139"/>
      <c r="F14" s="139"/>
      <c r="G14" s="428">
        <f>SUM(G10:G13)</f>
        <v>178186</v>
      </c>
      <c r="H14" s="139"/>
      <c r="I14" s="235"/>
      <c r="J14" s="139"/>
    </row>
    <row r="15" spans="1:11" ht="19" thickBot="1">
      <c r="A15" s="123"/>
      <c r="B15" s="124"/>
      <c r="C15" s="124"/>
      <c r="D15" s="423"/>
      <c r="E15" s="124"/>
      <c r="F15" s="124"/>
      <c r="G15" s="423"/>
      <c r="H15" s="124"/>
      <c r="I15" s="124"/>
      <c r="J15" s="124"/>
    </row>
    <row r="16" spans="1:11" ht="19" thickBot="1">
      <c r="A16" s="125" t="s">
        <v>357</v>
      </c>
      <c r="B16" s="125" t="s">
        <v>358</v>
      </c>
      <c r="C16" s="125" t="s">
        <v>359</v>
      </c>
      <c r="D16" s="424" t="s">
        <v>360</v>
      </c>
      <c r="E16" s="125" t="s">
        <v>361</v>
      </c>
      <c r="F16" s="125" t="s">
        <v>362</v>
      </c>
      <c r="G16" s="424" t="s">
        <v>189</v>
      </c>
      <c r="H16" s="125" t="s">
        <v>363</v>
      </c>
      <c r="I16" s="126" t="s">
        <v>364</v>
      </c>
      <c r="J16" s="126" t="s">
        <v>365</v>
      </c>
    </row>
    <row r="17" spans="1:11" ht="19">
      <c r="A17" s="130" t="s">
        <v>382</v>
      </c>
      <c r="B17" s="140">
        <v>4</v>
      </c>
      <c r="C17" s="141" t="s">
        <v>383</v>
      </c>
      <c r="D17" s="560">
        <v>5500</v>
      </c>
      <c r="E17" s="141">
        <v>2</v>
      </c>
      <c r="F17" s="141" t="s">
        <v>384</v>
      </c>
      <c r="G17" s="429">
        <f>D17*E17</f>
        <v>11000</v>
      </c>
      <c r="H17" s="141" t="s">
        <v>385</v>
      </c>
      <c r="I17" s="142" t="s">
        <v>386</v>
      </c>
      <c r="J17" s="142"/>
    </row>
    <row r="18" spans="1:11" ht="20" thickBot="1">
      <c r="A18" s="143"/>
      <c r="B18" s="144">
        <v>5</v>
      </c>
      <c r="C18" s="145" t="s">
        <v>387</v>
      </c>
      <c r="D18" s="430">
        <v>1100</v>
      </c>
      <c r="E18" s="145">
        <v>1</v>
      </c>
      <c r="F18" s="145" t="s">
        <v>388</v>
      </c>
      <c r="G18" s="703">
        <f>D18*E18</f>
        <v>1100</v>
      </c>
      <c r="H18" s="145" t="s">
        <v>389</v>
      </c>
      <c r="I18" s="147" t="s">
        <v>390</v>
      </c>
      <c r="J18" s="147" t="s">
        <v>391</v>
      </c>
    </row>
    <row r="19" spans="1:11" ht="19" thickTop="1">
      <c r="A19" s="138" t="s">
        <v>392</v>
      </c>
      <c r="B19" s="139"/>
      <c r="C19" s="139"/>
      <c r="D19" s="463"/>
      <c r="E19" s="139"/>
      <c r="F19" s="139"/>
      <c r="G19" s="428">
        <f>SUM(G17:G18)</f>
        <v>12100</v>
      </c>
      <c r="H19" s="139"/>
      <c r="I19" s="139"/>
      <c r="J19" s="139"/>
    </row>
    <row r="20" spans="1:11" ht="19" thickBot="1">
      <c r="A20" s="124"/>
      <c r="B20" s="124"/>
      <c r="C20" s="124"/>
      <c r="D20" s="423"/>
      <c r="E20" s="124"/>
      <c r="F20" s="124"/>
      <c r="G20" s="423"/>
      <c r="H20" s="124"/>
      <c r="I20" s="124"/>
      <c r="J20" s="124"/>
    </row>
    <row r="21" spans="1:11" ht="19" thickBot="1">
      <c r="A21" s="125" t="s">
        <v>357</v>
      </c>
      <c r="B21" s="125" t="s">
        <v>358</v>
      </c>
      <c r="C21" s="125" t="s">
        <v>359</v>
      </c>
      <c r="D21" s="424" t="s">
        <v>360</v>
      </c>
      <c r="E21" s="125" t="s">
        <v>361</v>
      </c>
      <c r="F21" s="125" t="s">
        <v>362</v>
      </c>
      <c r="G21" s="424" t="s">
        <v>189</v>
      </c>
      <c r="H21" s="125" t="s">
        <v>363</v>
      </c>
      <c r="I21" s="126" t="s">
        <v>364</v>
      </c>
      <c r="J21" s="126" t="s">
        <v>365</v>
      </c>
    </row>
    <row r="22" spans="1:11" ht="20" thickBot="1">
      <c r="A22" s="148" t="s">
        <v>393</v>
      </c>
      <c r="B22" s="149">
        <v>6</v>
      </c>
      <c r="C22" s="150" t="s">
        <v>394</v>
      </c>
      <c r="D22" s="431">
        <v>1984</v>
      </c>
      <c r="E22" s="151">
        <v>4</v>
      </c>
      <c r="F22" s="152" t="s">
        <v>395</v>
      </c>
      <c r="G22" s="731">
        <f>D22*E22</f>
        <v>7936</v>
      </c>
      <c r="H22" s="151" t="s">
        <v>389</v>
      </c>
      <c r="I22" s="153" t="s">
        <v>396</v>
      </c>
      <c r="J22" s="153"/>
    </row>
    <row r="23" spans="1:11" ht="19" thickTop="1">
      <c r="A23" s="138" t="s">
        <v>397</v>
      </c>
      <c r="B23" s="139"/>
      <c r="C23" s="139"/>
      <c r="D23" s="463"/>
      <c r="E23" s="139"/>
      <c r="F23" s="139"/>
      <c r="G23" s="428">
        <f>G22</f>
        <v>7936</v>
      </c>
      <c r="H23" s="139"/>
      <c r="I23" s="139"/>
      <c r="J23" s="139"/>
    </row>
    <row r="24" spans="1:11" ht="19" thickBot="1">
      <c r="A24" s="124"/>
      <c r="B24" s="124"/>
      <c r="C24" s="124"/>
      <c r="D24" s="423"/>
      <c r="E24" s="124"/>
      <c r="F24" s="124"/>
      <c r="G24" s="423"/>
      <c r="H24" s="124"/>
      <c r="I24" s="124"/>
      <c r="J24" s="124"/>
      <c r="K24" s="29"/>
    </row>
    <row r="25" spans="1:11" ht="19" thickBot="1">
      <c r="A25" s="125" t="s">
        <v>357</v>
      </c>
      <c r="B25" s="125" t="s">
        <v>358</v>
      </c>
      <c r="C25" s="126" t="s">
        <v>359</v>
      </c>
      <c r="D25" s="561" t="s">
        <v>360</v>
      </c>
      <c r="E25" s="154" t="s">
        <v>361</v>
      </c>
      <c r="F25" s="154" t="s">
        <v>362</v>
      </c>
      <c r="G25" s="432" t="s">
        <v>189</v>
      </c>
      <c r="H25" s="155" t="s">
        <v>363</v>
      </c>
      <c r="I25" s="126" t="s">
        <v>364</v>
      </c>
      <c r="J25" s="126" t="s">
        <v>365</v>
      </c>
    </row>
    <row r="26" spans="1:11" ht="19">
      <c r="A26" s="130" t="s">
        <v>398</v>
      </c>
      <c r="B26" s="140">
        <v>7</v>
      </c>
      <c r="C26" s="142" t="s">
        <v>399</v>
      </c>
      <c r="D26" s="433">
        <v>1100</v>
      </c>
      <c r="E26" s="156">
        <v>1</v>
      </c>
      <c r="F26" s="156" t="s">
        <v>372</v>
      </c>
      <c r="G26" s="732">
        <f>D26*E26</f>
        <v>1100</v>
      </c>
      <c r="H26" s="156" t="s">
        <v>389</v>
      </c>
      <c r="I26" s="157" t="s">
        <v>400</v>
      </c>
      <c r="J26" s="157"/>
    </row>
    <row r="27" spans="1:11" ht="20" thickBot="1">
      <c r="A27" s="143"/>
      <c r="B27" s="144">
        <v>8</v>
      </c>
      <c r="C27" s="147" t="s">
        <v>401</v>
      </c>
      <c r="D27" s="430">
        <v>517</v>
      </c>
      <c r="E27" s="145">
        <v>4</v>
      </c>
      <c r="F27" s="145" t="s">
        <v>388</v>
      </c>
      <c r="G27" s="733">
        <f>D27*E27</f>
        <v>2068</v>
      </c>
      <c r="H27" s="158" t="s">
        <v>402</v>
      </c>
      <c r="I27" s="145" t="s">
        <v>403</v>
      </c>
      <c r="J27" s="145"/>
    </row>
    <row r="28" spans="1:11" ht="19" thickTop="1">
      <c r="A28" s="138" t="s">
        <v>404</v>
      </c>
      <c r="B28" s="139"/>
      <c r="C28" s="139"/>
      <c r="D28" s="463"/>
      <c r="E28" s="139"/>
      <c r="F28" s="139"/>
      <c r="G28" s="428">
        <f>SUM(G26:G27)</f>
        <v>3168</v>
      </c>
      <c r="H28" s="139"/>
      <c r="I28" s="139"/>
      <c r="J28" s="139"/>
    </row>
    <row r="29" spans="1:11" ht="19" thickBot="1">
      <c r="A29" s="124"/>
      <c r="B29" s="124"/>
      <c r="C29" s="124"/>
      <c r="D29" s="423"/>
      <c r="E29" s="124"/>
      <c r="F29" s="124"/>
      <c r="G29" s="423"/>
      <c r="H29" s="124"/>
      <c r="I29" s="124"/>
      <c r="J29" s="124"/>
    </row>
    <row r="30" spans="1:11" ht="19" thickBot="1">
      <c r="A30" s="159" t="s">
        <v>405</v>
      </c>
      <c r="B30" s="160"/>
      <c r="C30" s="160"/>
      <c r="D30" s="562"/>
      <c r="E30" s="160"/>
      <c r="F30" s="160"/>
      <c r="G30" s="434">
        <f>SUM(G14,G19,G23,G28)</f>
        <v>201390</v>
      </c>
      <c r="H30" s="124"/>
      <c r="I30" s="124"/>
      <c r="J30" s="124"/>
    </row>
    <row r="31" spans="1:11" ht="18">
      <c r="A31" s="123"/>
      <c r="B31" s="124"/>
      <c r="C31" s="124"/>
      <c r="D31" s="423"/>
      <c r="E31" s="124"/>
      <c r="F31" s="124"/>
      <c r="G31" s="435"/>
      <c r="H31" s="124"/>
      <c r="I31" s="124"/>
      <c r="J31" s="124"/>
    </row>
    <row r="32" spans="1:11" ht="19" thickBot="1">
      <c r="A32" s="123" t="s">
        <v>406</v>
      </c>
      <c r="B32" s="124"/>
      <c r="C32" s="124"/>
      <c r="D32" s="423"/>
      <c r="E32" s="124"/>
      <c r="F32" s="124"/>
      <c r="G32" s="423"/>
      <c r="H32" s="124"/>
      <c r="I32" s="124"/>
      <c r="J32" s="124"/>
    </row>
    <row r="33" spans="1:10" ht="20" thickBot="1">
      <c r="A33" s="161" t="s">
        <v>357</v>
      </c>
      <c r="B33" s="161" t="s">
        <v>358</v>
      </c>
      <c r="C33" s="161" t="s">
        <v>359</v>
      </c>
      <c r="D33" s="436" t="s">
        <v>360</v>
      </c>
      <c r="E33" s="161" t="s">
        <v>361</v>
      </c>
      <c r="F33" s="161" t="s">
        <v>362</v>
      </c>
      <c r="G33" s="436" t="s">
        <v>189</v>
      </c>
      <c r="H33" s="161" t="s">
        <v>363</v>
      </c>
      <c r="I33" s="162" t="s">
        <v>364</v>
      </c>
      <c r="J33" s="162" t="s">
        <v>365</v>
      </c>
    </row>
    <row r="34" spans="1:10" ht="19">
      <c r="A34" s="127" t="s">
        <v>366</v>
      </c>
      <c r="B34" s="163">
        <v>1</v>
      </c>
      <c r="C34" s="127" t="s">
        <v>407</v>
      </c>
      <c r="D34" s="559">
        <v>871</v>
      </c>
      <c r="E34" s="127">
        <v>1</v>
      </c>
      <c r="F34" s="127" t="s">
        <v>408</v>
      </c>
      <c r="G34" s="437">
        <f>D34*E34</f>
        <v>871</v>
      </c>
      <c r="H34" s="127" t="s">
        <v>409</v>
      </c>
      <c r="I34" s="164" t="s">
        <v>410</v>
      </c>
      <c r="J34" s="164" t="s">
        <v>411</v>
      </c>
    </row>
    <row r="35" spans="1:10" ht="19">
      <c r="A35" s="132"/>
      <c r="B35" s="165">
        <v>2</v>
      </c>
      <c r="C35" s="166" t="s">
        <v>412</v>
      </c>
      <c r="D35" s="438">
        <v>0</v>
      </c>
      <c r="E35" s="438">
        <v>0</v>
      </c>
      <c r="F35" s="166" t="s">
        <v>372</v>
      </c>
      <c r="G35" s="761">
        <f>D35*E35</f>
        <v>0</v>
      </c>
      <c r="H35" s="166" t="s">
        <v>413</v>
      </c>
      <c r="I35" s="167" t="s">
        <v>414</v>
      </c>
      <c r="J35" s="167" t="s">
        <v>415</v>
      </c>
    </row>
    <row r="36" spans="1:10" ht="19">
      <c r="A36" s="168"/>
      <c r="B36" s="169">
        <v>3</v>
      </c>
      <c r="C36" s="132" t="s">
        <v>416</v>
      </c>
      <c r="D36" s="426">
        <v>0</v>
      </c>
      <c r="E36" s="426">
        <v>0</v>
      </c>
      <c r="F36" s="132" t="s">
        <v>372</v>
      </c>
      <c r="G36" s="761">
        <f t="shared" ref="G36:G37" si="0">D36*E36</f>
        <v>0</v>
      </c>
      <c r="H36" s="132" t="s">
        <v>413</v>
      </c>
      <c r="I36" s="170" t="s">
        <v>417</v>
      </c>
      <c r="J36" s="167" t="s">
        <v>415</v>
      </c>
    </row>
    <row r="37" spans="1:10" ht="19">
      <c r="A37" s="171"/>
      <c r="B37" s="172">
        <v>4</v>
      </c>
      <c r="C37" s="168" t="s">
        <v>418</v>
      </c>
      <c r="D37" s="439">
        <v>0</v>
      </c>
      <c r="E37" s="439">
        <v>0</v>
      </c>
      <c r="F37" s="168" t="s">
        <v>372</v>
      </c>
      <c r="G37" s="774">
        <f t="shared" si="0"/>
        <v>0</v>
      </c>
      <c r="H37" s="168" t="s">
        <v>413</v>
      </c>
      <c r="I37" s="173" t="s">
        <v>419</v>
      </c>
      <c r="J37" s="167" t="s">
        <v>415</v>
      </c>
    </row>
    <row r="38" spans="1:10" ht="20" thickBot="1">
      <c r="A38" s="145"/>
      <c r="B38" s="174">
        <v>5</v>
      </c>
      <c r="C38" s="175" t="s">
        <v>420</v>
      </c>
      <c r="D38" s="427">
        <v>8800</v>
      </c>
      <c r="E38" s="135">
        <v>1</v>
      </c>
      <c r="F38" s="135" t="s">
        <v>388</v>
      </c>
      <c r="G38" s="440">
        <f>D38*E38</f>
        <v>8800</v>
      </c>
      <c r="H38" s="135" t="s">
        <v>421</v>
      </c>
      <c r="I38" s="176" t="s">
        <v>422</v>
      </c>
      <c r="J38" s="176" t="s">
        <v>423</v>
      </c>
    </row>
    <row r="39" spans="1:10" ht="19" thickTop="1">
      <c r="A39" s="138" t="s">
        <v>381</v>
      </c>
      <c r="B39" s="139"/>
      <c r="C39" s="139"/>
      <c r="D39" s="463"/>
      <c r="E39" s="139"/>
      <c r="F39" s="139"/>
      <c r="G39" s="428">
        <f>SUM(G34:G38)</f>
        <v>9671</v>
      </c>
      <c r="H39" s="139"/>
      <c r="I39" s="139"/>
      <c r="J39" s="139"/>
    </row>
    <row r="40" spans="1:10" ht="19" thickBot="1">
      <c r="A40" s="124"/>
      <c r="B40" s="124"/>
      <c r="C40" s="124"/>
      <c r="D40" s="423"/>
      <c r="E40" s="124"/>
      <c r="F40" s="124"/>
      <c r="G40" s="423"/>
      <c r="H40" s="124"/>
      <c r="I40" s="124"/>
      <c r="J40" s="124"/>
    </row>
    <row r="41" spans="1:10" ht="19" thickBot="1">
      <c r="A41" s="125" t="s">
        <v>357</v>
      </c>
      <c r="B41" s="125" t="s">
        <v>358</v>
      </c>
      <c r="C41" s="125" t="s">
        <v>359</v>
      </c>
      <c r="D41" s="424" t="s">
        <v>360</v>
      </c>
      <c r="E41" s="125" t="s">
        <v>361</v>
      </c>
      <c r="F41" s="125" t="s">
        <v>362</v>
      </c>
      <c r="G41" s="602" t="s">
        <v>189</v>
      </c>
      <c r="H41" s="125" t="s">
        <v>363</v>
      </c>
      <c r="I41" s="126" t="s">
        <v>364</v>
      </c>
      <c r="J41" s="126" t="s">
        <v>365</v>
      </c>
    </row>
    <row r="42" spans="1:10" ht="19">
      <c r="A42" s="139" t="s">
        <v>424</v>
      </c>
      <c r="B42" s="139">
        <v>6</v>
      </c>
      <c r="C42" s="139" t="s">
        <v>425</v>
      </c>
      <c r="D42" s="563">
        <v>5000</v>
      </c>
      <c r="E42" s="177">
        <v>1</v>
      </c>
      <c r="F42" s="139" t="s">
        <v>426</v>
      </c>
      <c r="G42" s="441">
        <f>D42*E42</f>
        <v>5000</v>
      </c>
      <c r="H42" s="139" t="s">
        <v>379</v>
      </c>
      <c r="I42" s="178" t="s">
        <v>427</v>
      </c>
      <c r="J42" s="178"/>
    </row>
    <row r="43" spans="1:10" ht="38">
      <c r="A43" s="139"/>
      <c r="B43" s="139">
        <v>7</v>
      </c>
      <c r="C43" s="139" t="s">
        <v>425</v>
      </c>
      <c r="D43" s="563">
        <v>5640</v>
      </c>
      <c r="E43" s="177">
        <v>1</v>
      </c>
      <c r="F43" s="139" t="s">
        <v>426</v>
      </c>
      <c r="G43" s="441">
        <f t="shared" ref="G43:G47" si="1">D43*E43</f>
        <v>5640</v>
      </c>
      <c r="H43" s="139" t="s">
        <v>379</v>
      </c>
      <c r="I43" s="178" t="s">
        <v>428</v>
      </c>
      <c r="J43" s="178"/>
    </row>
    <row r="44" spans="1:10" ht="19">
      <c r="A44" s="166"/>
      <c r="B44" s="166">
        <v>8</v>
      </c>
      <c r="C44" s="166" t="s">
        <v>429</v>
      </c>
      <c r="D44" s="465">
        <v>14080</v>
      </c>
      <c r="E44" s="165">
        <v>1</v>
      </c>
      <c r="F44" s="166" t="s">
        <v>426</v>
      </c>
      <c r="G44" s="442">
        <f t="shared" si="1"/>
        <v>14080</v>
      </c>
      <c r="H44" s="166" t="s">
        <v>379</v>
      </c>
      <c r="I44" s="167" t="s">
        <v>430</v>
      </c>
      <c r="J44" s="167" t="s">
        <v>431</v>
      </c>
    </row>
    <row r="45" spans="1:10" ht="38">
      <c r="A45" s="166"/>
      <c r="B45" s="166">
        <v>8</v>
      </c>
      <c r="C45" s="166" t="s">
        <v>429</v>
      </c>
      <c r="D45" s="465">
        <v>57980</v>
      </c>
      <c r="E45" s="165">
        <v>1</v>
      </c>
      <c r="F45" s="166" t="s">
        <v>432</v>
      </c>
      <c r="G45" s="442">
        <f t="shared" si="1"/>
        <v>57980</v>
      </c>
      <c r="H45" s="166" t="s">
        <v>433</v>
      </c>
      <c r="I45" s="167" t="s">
        <v>430</v>
      </c>
      <c r="J45" s="167" t="s">
        <v>434</v>
      </c>
    </row>
    <row r="46" spans="1:10" ht="19">
      <c r="A46" s="130"/>
      <c r="B46" s="130">
        <v>9</v>
      </c>
      <c r="C46" s="130" t="s">
        <v>435</v>
      </c>
      <c r="D46" s="418">
        <v>105670</v>
      </c>
      <c r="E46" s="179">
        <v>1</v>
      </c>
      <c r="F46" s="130" t="s">
        <v>426</v>
      </c>
      <c r="G46" s="780">
        <f t="shared" si="1"/>
        <v>105670</v>
      </c>
      <c r="H46" s="130" t="s">
        <v>379</v>
      </c>
      <c r="I46" s="180" t="s">
        <v>436</v>
      </c>
      <c r="J46" s="180" t="s">
        <v>437</v>
      </c>
    </row>
    <row r="47" spans="1:10" ht="39" thickBot="1">
      <c r="A47" s="135"/>
      <c r="B47" s="135">
        <v>10</v>
      </c>
      <c r="C47" s="135" t="s">
        <v>438</v>
      </c>
      <c r="D47" s="504">
        <v>15526</v>
      </c>
      <c r="E47" s="181">
        <v>1</v>
      </c>
      <c r="F47" s="135" t="s">
        <v>426</v>
      </c>
      <c r="G47" s="543">
        <f t="shared" si="1"/>
        <v>15526</v>
      </c>
      <c r="H47" s="135" t="s">
        <v>379</v>
      </c>
      <c r="I47" s="182" t="s">
        <v>439</v>
      </c>
      <c r="J47" s="182" t="s">
        <v>437</v>
      </c>
    </row>
    <row r="48" spans="1:10" ht="19" thickTop="1">
      <c r="A48" s="138" t="s">
        <v>440</v>
      </c>
      <c r="B48" s="139"/>
      <c r="C48" s="139"/>
      <c r="D48" s="463"/>
      <c r="E48" s="139"/>
      <c r="F48" s="139"/>
      <c r="G48" s="445">
        <f>SUM(G42:G47)</f>
        <v>203896</v>
      </c>
      <c r="H48" s="139"/>
      <c r="I48" s="139"/>
      <c r="J48" s="139"/>
    </row>
    <row r="49" spans="1:10" ht="19" thickBot="1">
      <c r="A49" s="124"/>
      <c r="B49" s="124"/>
      <c r="C49" s="124"/>
      <c r="D49" s="423"/>
      <c r="E49" s="124"/>
      <c r="F49" s="124"/>
      <c r="G49" s="423"/>
      <c r="H49" s="124"/>
      <c r="I49" s="124"/>
      <c r="J49" s="124"/>
    </row>
    <row r="50" spans="1:10" ht="19" thickBot="1">
      <c r="A50" s="125" t="s">
        <v>357</v>
      </c>
      <c r="B50" s="125" t="s">
        <v>358</v>
      </c>
      <c r="C50" s="125" t="s">
        <v>359</v>
      </c>
      <c r="D50" s="488" t="s">
        <v>360</v>
      </c>
      <c r="E50" s="183" t="s">
        <v>361</v>
      </c>
      <c r="F50" s="184" t="s">
        <v>362</v>
      </c>
      <c r="G50" s="424" t="s">
        <v>189</v>
      </c>
      <c r="H50" s="126" t="s">
        <v>363</v>
      </c>
      <c r="I50" s="185" t="s">
        <v>364</v>
      </c>
      <c r="J50" s="185" t="s">
        <v>365</v>
      </c>
    </row>
    <row r="51" spans="1:10" ht="18">
      <c r="A51" s="157" t="s">
        <v>398</v>
      </c>
      <c r="B51" s="130">
        <v>11</v>
      </c>
      <c r="C51" s="186" t="s">
        <v>441</v>
      </c>
      <c r="D51" s="489">
        <v>1100</v>
      </c>
      <c r="E51" s="187">
        <v>1</v>
      </c>
      <c r="F51" s="171" t="s">
        <v>442</v>
      </c>
      <c r="G51" s="446">
        <f>D51*E51</f>
        <v>1100</v>
      </c>
      <c r="H51" s="130" t="s">
        <v>443</v>
      </c>
      <c r="I51" s="188" t="s">
        <v>444</v>
      </c>
      <c r="J51" s="188"/>
    </row>
    <row r="52" spans="1:10" ht="19">
      <c r="A52" s="189"/>
      <c r="B52" s="190">
        <v>12</v>
      </c>
      <c r="C52" s="191" t="s">
        <v>445</v>
      </c>
      <c r="D52" s="480">
        <v>330</v>
      </c>
      <c r="E52" s="187">
        <v>1</v>
      </c>
      <c r="F52" s="171" t="s">
        <v>442</v>
      </c>
      <c r="G52" s="447">
        <f t="shared" ref="G52:G89" si="2">D52*E52</f>
        <v>330</v>
      </c>
      <c r="H52" s="193" t="s">
        <v>446</v>
      </c>
      <c r="I52" s="194" t="s">
        <v>447</v>
      </c>
      <c r="J52" s="194" t="s">
        <v>448</v>
      </c>
    </row>
    <row r="53" spans="1:10" ht="19">
      <c r="A53" s="195"/>
      <c r="B53" s="196">
        <v>13</v>
      </c>
      <c r="C53" s="197" t="s">
        <v>449</v>
      </c>
      <c r="D53" s="480">
        <v>550</v>
      </c>
      <c r="E53" s="187">
        <v>1</v>
      </c>
      <c r="F53" s="171" t="s">
        <v>442</v>
      </c>
      <c r="G53" s="448">
        <f t="shared" si="2"/>
        <v>550</v>
      </c>
      <c r="H53" s="198" t="s">
        <v>373</v>
      </c>
      <c r="I53" s="194" t="s">
        <v>447</v>
      </c>
      <c r="J53" s="194"/>
    </row>
    <row r="54" spans="1:10" ht="19">
      <c r="A54" s="189"/>
      <c r="B54" s="130">
        <v>14</v>
      </c>
      <c r="C54" s="199" t="s">
        <v>450</v>
      </c>
      <c r="D54" s="480">
        <v>550</v>
      </c>
      <c r="E54" s="187">
        <v>1</v>
      </c>
      <c r="F54" s="196" t="s">
        <v>442</v>
      </c>
      <c r="G54" s="449">
        <f t="shared" si="2"/>
        <v>550</v>
      </c>
      <c r="H54" s="200" t="s">
        <v>443</v>
      </c>
      <c r="I54" s="194" t="s">
        <v>447</v>
      </c>
      <c r="J54" s="194"/>
    </row>
    <row r="55" spans="1:10" ht="19">
      <c r="A55" s="189"/>
      <c r="B55" s="200">
        <v>15</v>
      </c>
      <c r="C55" s="201" t="s">
        <v>451</v>
      </c>
      <c r="D55" s="480">
        <v>550</v>
      </c>
      <c r="E55" s="177">
        <v>1</v>
      </c>
      <c r="F55" s="130" t="s">
        <v>442</v>
      </c>
      <c r="G55" s="450">
        <f t="shared" si="2"/>
        <v>550</v>
      </c>
      <c r="H55" s="202" t="s">
        <v>452</v>
      </c>
      <c r="I55" s="203" t="s">
        <v>453</v>
      </c>
      <c r="J55" s="203" t="s">
        <v>454</v>
      </c>
    </row>
    <row r="56" spans="1:10" ht="18">
      <c r="A56" s="189"/>
      <c r="B56" s="130">
        <v>16</v>
      </c>
      <c r="C56" s="204" t="s">
        <v>455</v>
      </c>
      <c r="D56" s="480">
        <v>550</v>
      </c>
      <c r="E56" s="187">
        <v>1</v>
      </c>
      <c r="F56" s="196" t="s">
        <v>442</v>
      </c>
      <c r="G56" s="745">
        <f t="shared" si="2"/>
        <v>550</v>
      </c>
      <c r="H56" s="166" t="s">
        <v>456</v>
      </c>
      <c r="I56" s="206" t="s">
        <v>457</v>
      </c>
      <c r="J56" s="206"/>
    </row>
    <row r="57" spans="1:10" ht="18">
      <c r="A57" s="189"/>
      <c r="B57" s="196">
        <v>17</v>
      </c>
      <c r="C57" s="207" t="s">
        <v>458</v>
      </c>
      <c r="D57" s="480">
        <v>550</v>
      </c>
      <c r="E57" s="177">
        <v>1</v>
      </c>
      <c r="F57" s="130" t="s">
        <v>442</v>
      </c>
      <c r="G57" s="451">
        <f>D57*E57</f>
        <v>550</v>
      </c>
      <c r="H57" s="132" t="s">
        <v>459</v>
      </c>
      <c r="I57" s="208" t="s">
        <v>460</v>
      </c>
      <c r="J57" s="208"/>
    </row>
    <row r="58" spans="1:10" ht="18">
      <c r="A58" s="189"/>
      <c r="B58" s="198">
        <v>18</v>
      </c>
      <c r="C58" s="191" t="s">
        <v>461</v>
      </c>
      <c r="D58" s="480">
        <v>440</v>
      </c>
      <c r="E58" s="187">
        <v>1</v>
      </c>
      <c r="F58" s="196" t="s">
        <v>442</v>
      </c>
      <c r="G58" s="746">
        <f t="shared" si="2"/>
        <v>440</v>
      </c>
      <c r="H58" s="196" t="s">
        <v>456</v>
      </c>
      <c r="I58" s="206" t="s">
        <v>462</v>
      </c>
      <c r="J58" s="206" t="s">
        <v>463</v>
      </c>
    </row>
    <row r="59" spans="1:10" ht="19">
      <c r="A59" s="189"/>
      <c r="B59" s="196">
        <v>19</v>
      </c>
      <c r="C59" s="197" t="s">
        <v>464</v>
      </c>
      <c r="D59" s="480">
        <v>0</v>
      </c>
      <c r="E59" s="607">
        <v>0</v>
      </c>
      <c r="F59" s="210" t="s">
        <v>442</v>
      </c>
      <c r="G59" s="777">
        <f t="shared" si="2"/>
        <v>0</v>
      </c>
      <c r="H59" s="130" t="s">
        <v>465</v>
      </c>
      <c r="I59" s="211" t="s">
        <v>466</v>
      </c>
      <c r="J59" s="211" t="s">
        <v>467</v>
      </c>
    </row>
    <row r="60" spans="1:10" ht="19">
      <c r="A60" s="189"/>
      <c r="B60" s="130">
        <v>20</v>
      </c>
      <c r="C60" s="212" t="s">
        <v>468</v>
      </c>
      <c r="D60" s="480">
        <v>550</v>
      </c>
      <c r="E60" s="177">
        <v>2</v>
      </c>
      <c r="F60" s="130" t="s">
        <v>442</v>
      </c>
      <c r="G60" s="742">
        <f t="shared" si="2"/>
        <v>1100</v>
      </c>
      <c r="H60" s="168" t="s">
        <v>373</v>
      </c>
      <c r="I60" s="213" t="s">
        <v>466</v>
      </c>
      <c r="J60" s="213"/>
    </row>
    <row r="61" spans="1:10" ht="18">
      <c r="A61" s="189"/>
      <c r="B61" s="190">
        <v>21</v>
      </c>
      <c r="C61" s="199" t="s">
        <v>469</v>
      </c>
      <c r="D61" s="480">
        <v>550</v>
      </c>
      <c r="E61" s="187">
        <v>1</v>
      </c>
      <c r="F61" s="196" t="s">
        <v>442</v>
      </c>
      <c r="G61" s="454">
        <f t="shared" si="2"/>
        <v>550</v>
      </c>
      <c r="H61" s="705" t="s">
        <v>470</v>
      </c>
      <c r="I61" s="214" t="s">
        <v>471</v>
      </c>
      <c r="J61" s="214" t="s">
        <v>472</v>
      </c>
    </row>
    <row r="62" spans="1:10" ht="18">
      <c r="A62" s="189"/>
      <c r="B62" s="190">
        <v>21</v>
      </c>
      <c r="C62" s="212" t="s">
        <v>469</v>
      </c>
      <c r="D62" s="481">
        <v>660</v>
      </c>
      <c r="E62" s="219">
        <v>1</v>
      </c>
      <c r="F62" s="124" t="s">
        <v>442</v>
      </c>
      <c r="G62" s="747">
        <f>D62*E62</f>
        <v>660</v>
      </c>
      <c r="H62" s="130" t="s">
        <v>373</v>
      </c>
      <c r="I62" s="748" t="s">
        <v>471</v>
      </c>
      <c r="J62" s="214" t="s">
        <v>472</v>
      </c>
    </row>
    <row r="63" spans="1:10" ht="18">
      <c r="A63" s="189"/>
      <c r="B63" s="190">
        <v>21</v>
      </c>
      <c r="C63" s="749" t="s">
        <v>473</v>
      </c>
      <c r="D63" s="480">
        <v>550</v>
      </c>
      <c r="E63" s="192">
        <v>1</v>
      </c>
      <c r="F63" s="196" t="s">
        <v>474</v>
      </c>
      <c r="G63" s="750">
        <f t="shared" si="2"/>
        <v>550</v>
      </c>
      <c r="H63" s="196" t="s">
        <v>475</v>
      </c>
      <c r="I63" s="206" t="s">
        <v>471</v>
      </c>
      <c r="J63" s="214" t="s">
        <v>472</v>
      </c>
    </row>
    <row r="64" spans="1:10" ht="18">
      <c r="A64" s="200"/>
      <c r="B64" s="200">
        <v>21</v>
      </c>
      <c r="C64" s="749" t="s">
        <v>473</v>
      </c>
      <c r="D64" s="480">
        <v>1100</v>
      </c>
      <c r="E64" s="192">
        <v>1</v>
      </c>
      <c r="F64" s="196" t="s">
        <v>474</v>
      </c>
      <c r="G64" s="750">
        <f t="shared" si="2"/>
        <v>1100</v>
      </c>
      <c r="H64" s="196" t="s">
        <v>433</v>
      </c>
      <c r="I64" s="206" t="s">
        <v>471</v>
      </c>
      <c r="J64" s="206" t="s">
        <v>476</v>
      </c>
    </row>
    <row r="65" spans="1:10" ht="18">
      <c r="A65" s="195"/>
      <c r="B65" s="210">
        <v>22</v>
      </c>
      <c r="C65" s="197" t="s">
        <v>477</v>
      </c>
      <c r="D65" s="489">
        <v>1100</v>
      </c>
      <c r="E65" s="293">
        <v>1</v>
      </c>
      <c r="F65" s="210" t="s">
        <v>442</v>
      </c>
      <c r="G65" s="494">
        <f t="shared" si="2"/>
        <v>1100</v>
      </c>
      <c r="H65" s="360" t="s">
        <v>456</v>
      </c>
      <c r="I65" s="188" t="s">
        <v>478</v>
      </c>
      <c r="J65" s="188" t="s">
        <v>437</v>
      </c>
    </row>
    <row r="66" spans="1:10" ht="19">
      <c r="A66" s="189"/>
      <c r="B66" s="130">
        <v>23</v>
      </c>
      <c r="C66" s="191" t="s">
        <v>469</v>
      </c>
      <c r="D66" s="480">
        <v>330</v>
      </c>
      <c r="E66" s="192">
        <v>1</v>
      </c>
      <c r="F66" s="196" t="s">
        <v>442</v>
      </c>
      <c r="G66" s="536">
        <f t="shared" si="2"/>
        <v>330</v>
      </c>
      <c r="H66" s="215" t="s">
        <v>479</v>
      </c>
      <c r="I66" s="216" t="s">
        <v>480</v>
      </c>
      <c r="J66" s="216" t="s">
        <v>463</v>
      </c>
    </row>
    <row r="67" spans="1:10" ht="19">
      <c r="A67" s="189"/>
      <c r="B67" s="200">
        <v>24</v>
      </c>
      <c r="C67" s="197" t="s">
        <v>481</v>
      </c>
      <c r="D67" s="480">
        <v>660</v>
      </c>
      <c r="E67" s="192">
        <v>1</v>
      </c>
      <c r="F67" s="196" t="s">
        <v>442</v>
      </c>
      <c r="G67" s="536">
        <f t="shared" si="2"/>
        <v>660</v>
      </c>
      <c r="H67" s="360" t="s">
        <v>482</v>
      </c>
      <c r="I67" s="211" t="s">
        <v>483</v>
      </c>
      <c r="J67" s="211" t="s">
        <v>454</v>
      </c>
    </row>
    <row r="68" spans="1:10" ht="19">
      <c r="A68" s="217"/>
      <c r="B68" s="130">
        <v>25</v>
      </c>
      <c r="C68" s="212" t="s">
        <v>481</v>
      </c>
      <c r="D68" s="481">
        <v>550</v>
      </c>
      <c r="E68" s="219">
        <v>1</v>
      </c>
      <c r="F68" s="141" t="s">
        <v>442</v>
      </c>
      <c r="G68" s="446">
        <f>D68*E68</f>
        <v>550</v>
      </c>
      <c r="H68" s="168" t="s">
        <v>379</v>
      </c>
      <c r="I68" s="220" t="s">
        <v>484</v>
      </c>
      <c r="J68" s="220"/>
    </row>
    <row r="69" spans="1:10" ht="18">
      <c r="A69" s="217"/>
      <c r="B69" s="190">
        <v>26</v>
      </c>
      <c r="C69" s="706" t="s">
        <v>485</v>
      </c>
      <c r="D69" s="481">
        <v>550</v>
      </c>
      <c r="E69" s="393">
        <v>1</v>
      </c>
      <c r="F69" s="171" t="s">
        <v>442</v>
      </c>
      <c r="G69" s="707">
        <f t="shared" si="2"/>
        <v>550</v>
      </c>
      <c r="H69" s="708" t="s">
        <v>486</v>
      </c>
      <c r="I69" s="709" t="s">
        <v>487</v>
      </c>
      <c r="J69" s="709" t="s">
        <v>488</v>
      </c>
    </row>
    <row r="70" spans="1:10" ht="18">
      <c r="A70" s="200"/>
      <c r="B70" s="200">
        <v>26</v>
      </c>
      <c r="C70" s="206" t="s">
        <v>485</v>
      </c>
      <c r="D70" s="480">
        <v>550</v>
      </c>
      <c r="E70" s="192">
        <v>1</v>
      </c>
      <c r="F70" s="196" t="s">
        <v>442</v>
      </c>
      <c r="G70" s="536">
        <f t="shared" si="2"/>
        <v>550</v>
      </c>
      <c r="H70" s="196" t="s">
        <v>486</v>
      </c>
      <c r="I70" s="206" t="s">
        <v>487</v>
      </c>
      <c r="J70" s="206" t="s">
        <v>488</v>
      </c>
    </row>
    <row r="71" spans="1:10" ht="18">
      <c r="A71" s="200"/>
      <c r="B71" s="200">
        <v>26</v>
      </c>
      <c r="C71" s="206" t="s">
        <v>485</v>
      </c>
      <c r="D71" s="480">
        <v>550</v>
      </c>
      <c r="E71" s="192">
        <v>1</v>
      </c>
      <c r="F71" s="196" t="s">
        <v>442</v>
      </c>
      <c r="G71" s="536">
        <f t="shared" si="2"/>
        <v>550</v>
      </c>
      <c r="H71" s="196" t="s">
        <v>486</v>
      </c>
      <c r="I71" s="206" t="s">
        <v>487</v>
      </c>
      <c r="J71" s="206" t="s">
        <v>488</v>
      </c>
    </row>
    <row r="72" spans="1:10" ht="18">
      <c r="A72" s="200"/>
      <c r="B72" s="200">
        <v>26</v>
      </c>
      <c r="C72" s="206" t="s">
        <v>485</v>
      </c>
      <c r="D72" s="480">
        <v>550</v>
      </c>
      <c r="E72" s="192">
        <v>1</v>
      </c>
      <c r="F72" s="196" t="s">
        <v>442</v>
      </c>
      <c r="G72" s="536">
        <f t="shared" si="2"/>
        <v>550</v>
      </c>
      <c r="H72" s="196" t="s">
        <v>470</v>
      </c>
      <c r="I72" s="206" t="s">
        <v>487</v>
      </c>
      <c r="J72" s="206" t="s">
        <v>488</v>
      </c>
    </row>
    <row r="73" spans="1:10" ht="18">
      <c r="A73" s="200"/>
      <c r="B73" s="200">
        <v>26</v>
      </c>
      <c r="C73" s="206" t="s">
        <v>485</v>
      </c>
      <c r="D73" s="480">
        <v>660</v>
      </c>
      <c r="E73" s="192">
        <v>1</v>
      </c>
      <c r="F73" s="196" t="s">
        <v>442</v>
      </c>
      <c r="G73" s="536">
        <f t="shared" si="2"/>
        <v>660</v>
      </c>
      <c r="H73" s="196" t="s">
        <v>479</v>
      </c>
      <c r="I73" s="206" t="s">
        <v>487</v>
      </c>
      <c r="J73" s="206" t="s">
        <v>488</v>
      </c>
    </row>
    <row r="74" spans="1:10" ht="18">
      <c r="A74" s="200"/>
      <c r="B74" s="200">
        <v>26</v>
      </c>
      <c r="C74" s="206" t="s">
        <v>485</v>
      </c>
      <c r="D74" s="480">
        <v>550</v>
      </c>
      <c r="E74" s="192">
        <v>1</v>
      </c>
      <c r="F74" s="196" t="s">
        <v>442</v>
      </c>
      <c r="G74" s="536">
        <f t="shared" si="2"/>
        <v>550</v>
      </c>
      <c r="H74" s="196" t="s">
        <v>479</v>
      </c>
      <c r="I74" s="206" t="s">
        <v>487</v>
      </c>
      <c r="J74" s="206" t="s">
        <v>488</v>
      </c>
    </row>
    <row r="75" spans="1:10" ht="18">
      <c r="A75" s="200"/>
      <c r="B75" s="200">
        <v>26</v>
      </c>
      <c r="C75" s="206" t="s">
        <v>485</v>
      </c>
      <c r="D75" s="480">
        <v>550</v>
      </c>
      <c r="E75" s="192">
        <v>1</v>
      </c>
      <c r="F75" s="196" t="s">
        <v>442</v>
      </c>
      <c r="G75" s="536">
        <f t="shared" si="2"/>
        <v>550</v>
      </c>
      <c r="H75" s="196" t="s">
        <v>479</v>
      </c>
      <c r="I75" s="206" t="s">
        <v>487</v>
      </c>
      <c r="J75" s="206" t="s">
        <v>488</v>
      </c>
    </row>
    <row r="76" spans="1:10" ht="18">
      <c r="A76" s="200"/>
      <c r="B76" s="200">
        <v>26</v>
      </c>
      <c r="C76" s="206" t="s">
        <v>485</v>
      </c>
      <c r="D76" s="480">
        <v>550</v>
      </c>
      <c r="E76" s="192">
        <v>1</v>
      </c>
      <c r="F76" s="196" t="s">
        <v>442</v>
      </c>
      <c r="G76" s="536">
        <f t="shared" si="2"/>
        <v>550</v>
      </c>
      <c r="H76" s="196" t="s">
        <v>479</v>
      </c>
      <c r="I76" s="206" t="s">
        <v>487</v>
      </c>
      <c r="J76" s="206" t="s">
        <v>488</v>
      </c>
    </row>
    <row r="77" spans="1:10" ht="18">
      <c r="A77" s="200"/>
      <c r="B77" s="200">
        <v>26</v>
      </c>
      <c r="C77" s="206" t="s">
        <v>485</v>
      </c>
      <c r="D77" s="480">
        <v>550</v>
      </c>
      <c r="E77" s="192">
        <v>1</v>
      </c>
      <c r="F77" s="196" t="s">
        <v>442</v>
      </c>
      <c r="G77" s="536">
        <f t="shared" si="2"/>
        <v>550</v>
      </c>
      <c r="H77" s="196" t="s">
        <v>373</v>
      </c>
      <c r="I77" s="206" t="s">
        <v>487</v>
      </c>
      <c r="J77" s="206" t="s">
        <v>488</v>
      </c>
    </row>
    <row r="78" spans="1:10" ht="18">
      <c r="A78" s="200"/>
      <c r="B78" s="200">
        <v>26</v>
      </c>
      <c r="C78" s="206" t="s">
        <v>485</v>
      </c>
      <c r="D78" s="480">
        <v>660</v>
      </c>
      <c r="E78" s="192">
        <v>1</v>
      </c>
      <c r="F78" s="196" t="s">
        <v>442</v>
      </c>
      <c r="G78" s="536">
        <f t="shared" si="2"/>
        <v>660</v>
      </c>
      <c r="H78" s="196" t="s">
        <v>373</v>
      </c>
      <c r="I78" s="206" t="s">
        <v>487</v>
      </c>
      <c r="J78" s="206" t="s">
        <v>488</v>
      </c>
    </row>
    <row r="79" spans="1:10" ht="18">
      <c r="A79" s="200"/>
      <c r="B79" s="200">
        <v>26</v>
      </c>
      <c r="C79" s="206" t="s">
        <v>485</v>
      </c>
      <c r="D79" s="480">
        <v>550</v>
      </c>
      <c r="E79" s="192">
        <v>1</v>
      </c>
      <c r="F79" s="196" t="s">
        <v>442</v>
      </c>
      <c r="G79" s="536">
        <f t="shared" si="2"/>
        <v>550</v>
      </c>
      <c r="H79" s="196" t="s">
        <v>373</v>
      </c>
      <c r="I79" s="206" t="s">
        <v>487</v>
      </c>
      <c r="J79" s="206" t="s">
        <v>488</v>
      </c>
    </row>
    <row r="80" spans="1:10" ht="18">
      <c r="A80" s="200"/>
      <c r="B80" s="200">
        <v>26</v>
      </c>
      <c r="C80" s="206" t="s">
        <v>485</v>
      </c>
      <c r="D80" s="480">
        <v>550</v>
      </c>
      <c r="E80" s="192">
        <v>1</v>
      </c>
      <c r="F80" s="196" t="s">
        <v>442</v>
      </c>
      <c r="G80" s="536">
        <f t="shared" si="2"/>
        <v>550</v>
      </c>
      <c r="H80" s="196" t="s">
        <v>373</v>
      </c>
      <c r="I80" s="206" t="s">
        <v>487</v>
      </c>
      <c r="J80" s="206" t="s">
        <v>488</v>
      </c>
    </row>
    <row r="81" spans="1:10" ht="18">
      <c r="A81" s="200"/>
      <c r="B81" s="200">
        <v>26</v>
      </c>
      <c r="C81" s="206" t="s">
        <v>485</v>
      </c>
      <c r="D81" s="480">
        <v>550</v>
      </c>
      <c r="E81" s="192">
        <v>1</v>
      </c>
      <c r="F81" s="196" t="s">
        <v>442</v>
      </c>
      <c r="G81" s="536">
        <f t="shared" si="2"/>
        <v>550</v>
      </c>
      <c r="H81" s="196" t="s">
        <v>456</v>
      </c>
      <c r="I81" s="206" t="s">
        <v>487</v>
      </c>
      <c r="J81" s="206" t="s">
        <v>488</v>
      </c>
    </row>
    <row r="82" spans="1:10" ht="18">
      <c r="A82" s="190"/>
      <c r="B82" s="190">
        <v>26</v>
      </c>
      <c r="C82" s="208" t="s">
        <v>485</v>
      </c>
      <c r="D82" s="481">
        <v>550</v>
      </c>
      <c r="E82" s="218">
        <v>1</v>
      </c>
      <c r="F82" s="171" t="s">
        <v>442</v>
      </c>
      <c r="G82" s="751">
        <f t="shared" si="2"/>
        <v>550</v>
      </c>
      <c r="H82" s="171" t="s">
        <v>456</v>
      </c>
      <c r="I82" s="208" t="s">
        <v>487</v>
      </c>
      <c r="J82" s="208" t="s">
        <v>488</v>
      </c>
    </row>
    <row r="83" spans="1:10" ht="18">
      <c r="A83" s="190"/>
      <c r="B83" s="190">
        <v>26</v>
      </c>
      <c r="C83" s="208" t="s">
        <v>485</v>
      </c>
      <c r="D83" s="481">
        <v>550</v>
      </c>
      <c r="E83" s="218">
        <v>6</v>
      </c>
      <c r="F83" s="171" t="s">
        <v>474</v>
      </c>
      <c r="G83" s="751">
        <f t="shared" si="2"/>
        <v>3300</v>
      </c>
      <c r="H83" s="171" t="s">
        <v>475</v>
      </c>
      <c r="I83" s="208" t="s">
        <v>487</v>
      </c>
      <c r="J83" s="208" t="s">
        <v>488</v>
      </c>
    </row>
    <row r="84" spans="1:10" ht="18">
      <c r="A84" s="190"/>
      <c r="B84" s="190">
        <v>26</v>
      </c>
      <c r="C84" s="208" t="s">
        <v>489</v>
      </c>
      <c r="D84" s="481">
        <v>440</v>
      </c>
      <c r="E84" s="218">
        <v>1</v>
      </c>
      <c r="F84" s="171" t="s">
        <v>474</v>
      </c>
      <c r="G84" s="751">
        <f t="shared" si="2"/>
        <v>440</v>
      </c>
      <c r="H84" s="171" t="s">
        <v>475</v>
      </c>
      <c r="I84" s="208" t="s">
        <v>487</v>
      </c>
      <c r="J84" s="208" t="s">
        <v>488</v>
      </c>
    </row>
    <row r="85" spans="1:10" ht="18">
      <c r="A85" s="190"/>
      <c r="B85" s="190">
        <v>26</v>
      </c>
      <c r="C85" s="208" t="s">
        <v>489</v>
      </c>
      <c r="D85" s="481">
        <v>880</v>
      </c>
      <c r="E85" s="218">
        <v>1</v>
      </c>
      <c r="F85" s="171" t="s">
        <v>474</v>
      </c>
      <c r="G85" s="751">
        <f t="shared" si="2"/>
        <v>880</v>
      </c>
      <c r="H85" s="171" t="s">
        <v>475</v>
      </c>
      <c r="I85" s="208" t="s">
        <v>487</v>
      </c>
      <c r="J85" s="208" t="s">
        <v>488</v>
      </c>
    </row>
    <row r="86" spans="1:10" ht="18">
      <c r="A86" s="200"/>
      <c r="B86" s="200">
        <v>26</v>
      </c>
      <c r="C86" s="206" t="s">
        <v>489</v>
      </c>
      <c r="D86" s="480">
        <v>440</v>
      </c>
      <c r="E86" s="192">
        <v>1</v>
      </c>
      <c r="F86" s="196" t="s">
        <v>474</v>
      </c>
      <c r="G86" s="536">
        <f t="shared" si="2"/>
        <v>440</v>
      </c>
      <c r="H86" s="196" t="s">
        <v>475</v>
      </c>
      <c r="I86" s="206" t="s">
        <v>487</v>
      </c>
      <c r="J86" s="206" t="s">
        <v>488</v>
      </c>
    </row>
    <row r="87" spans="1:10" ht="18">
      <c r="A87" s="200"/>
      <c r="B87" s="200">
        <v>26</v>
      </c>
      <c r="C87" s="206" t="s">
        <v>489</v>
      </c>
      <c r="D87" s="480">
        <v>440</v>
      </c>
      <c r="E87" s="192">
        <v>1</v>
      </c>
      <c r="F87" s="196" t="s">
        <v>474</v>
      </c>
      <c r="G87" s="536">
        <f t="shared" si="2"/>
        <v>440</v>
      </c>
      <c r="H87" s="196" t="s">
        <v>433</v>
      </c>
      <c r="I87" s="206" t="s">
        <v>487</v>
      </c>
      <c r="J87" s="206" t="s">
        <v>488</v>
      </c>
    </row>
    <row r="88" spans="1:10" ht="18">
      <c r="A88" s="200"/>
      <c r="B88" s="200">
        <v>26</v>
      </c>
      <c r="C88" s="206" t="s">
        <v>489</v>
      </c>
      <c r="D88" s="480">
        <v>440</v>
      </c>
      <c r="E88" s="192">
        <v>1</v>
      </c>
      <c r="F88" s="196" t="s">
        <v>474</v>
      </c>
      <c r="G88" s="536">
        <f t="shared" si="2"/>
        <v>440</v>
      </c>
      <c r="H88" s="196" t="s">
        <v>433</v>
      </c>
      <c r="I88" s="206" t="s">
        <v>487</v>
      </c>
      <c r="J88" s="206" t="s">
        <v>488</v>
      </c>
    </row>
    <row r="89" spans="1:10" ht="19" thickBot="1">
      <c r="A89" s="222"/>
      <c r="B89" s="222">
        <v>26</v>
      </c>
      <c r="C89" s="292" t="s">
        <v>489</v>
      </c>
      <c r="D89" s="493">
        <v>440</v>
      </c>
      <c r="E89" s="144">
        <v>1</v>
      </c>
      <c r="F89" s="145" t="s">
        <v>474</v>
      </c>
      <c r="G89" s="710">
        <f t="shared" si="2"/>
        <v>440</v>
      </c>
      <c r="H89" s="145" t="s">
        <v>433</v>
      </c>
      <c r="I89" s="292" t="s">
        <v>487</v>
      </c>
      <c r="J89" s="292" t="s">
        <v>488</v>
      </c>
    </row>
    <row r="90" spans="1:10" ht="19" thickTop="1">
      <c r="A90" s="138" t="s">
        <v>404</v>
      </c>
      <c r="B90" s="139"/>
      <c r="C90" s="139"/>
      <c r="D90" s="463"/>
      <c r="E90" s="139"/>
      <c r="F90" s="139"/>
      <c r="G90" s="445">
        <f>SUM(G51:G89)</f>
        <v>25520</v>
      </c>
      <c r="H90" s="139"/>
      <c r="I90" s="139"/>
      <c r="J90" s="139"/>
    </row>
    <row r="91" spans="1:10" ht="19" thickBot="1">
      <c r="A91" s="124"/>
      <c r="B91" s="124"/>
      <c r="C91" s="124"/>
      <c r="D91" s="423"/>
      <c r="E91" s="124"/>
      <c r="F91" s="124"/>
      <c r="G91" s="423"/>
      <c r="H91" s="124"/>
      <c r="I91" s="124"/>
      <c r="J91" s="124"/>
    </row>
    <row r="92" spans="1:10" ht="20" thickTop="1" thickBot="1">
      <c r="A92" s="223" t="s">
        <v>357</v>
      </c>
      <c r="B92" s="224" t="s">
        <v>358</v>
      </c>
      <c r="C92" s="225" t="s">
        <v>359</v>
      </c>
      <c r="D92" s="564" t="s">
        <v>360</v>
      </c>
      <c r="E92" s="225" t="s">
        <v>361</v>
      </c>
      <c r="F92" s="224" t="s">
        <v>362</v>
      </c>
      <c r="G92" s="457" t="s">
        <v>189</v>
      </c>
      <c r="H92" s="226" t="s">
        <v>363</v>
      </c>
      <c r="I92" s="227" t="s">
        <v>364</v>
      </c>
      <c r="J92" s="227" t="s">
        <v>365</v>
      </c>
    </row>
    <row r="93" spans="1:10" ht="20" thickTop="1">
      <c r="A93" s="130" t="s">
        <v>490</v>
      </c>
      <c r="B93" s="130">
        <v>27</v>
      </c>
      <c r="C93" s="130" t="s">
        <v>491</v>
      </c>
      <c r="D93" s="418">
        <v>4840</v>
      </c>
      <c r="E93" s="179">
        <v>1</v>
      </c>
      <c r="F93" s="130" t="s">
        <v>426</v>
      </c>
      <c r="G93" s="458">
        <f>D93*E93</f>
        <v>4840</v>
      </c>
      <c r="H93" s="130" t="s">
        <v>421</v>
      </c>
      <c r="I93" s="180" t="s">
        <v>492</v>
      </c>
      <c r="J93" s="180" t="s">
        <v>493</v>
      </c>
    </row>
    <row r="94" spans="1:10" ht="38">
      <c r="A94" s="236"/>
      <c r="B94" s="166">
        <v>28</v>
      </c>
      <c r="C94" s="166" t="s">
        <v>494</v>
      </c>
      <c r="D94" s="465">
        <v>825</v>
      </c>
      <c r="E94" s="165">
        <v>1</v>
      </c>
      <c r="F94" s="166" t="s">
        <v>426</v>
      </c>
      <c r="G94" s="442">
        <f>D94*E94</f>
        <v>825</v>
      </c>
      <c r="H94" s="166" t="s">
        <v>479</v>
      </c>
      <c r="I94" s="167" t="s">
        <v>495</v>
      </c>
      <c r="J94" s="167" t="s">
        <v>496</v>
      </c>
    </row>
    <row r="95" spans="1:10" ht="38">
      <c r="A95" s="236"/>
      <c r="B95" s="166">
        <v>28</v>
      </c>
      <c r="C95" s="166" t="s">
        <v>494</v>
      </c>
      <c r="D95" s="465">
        <v>8975</v>
      </c>
      <c r="E95" s="165">
        <v>1</v>
      </c>
      <c r="F95" s="166" t="s">
        <v>432</v>
      </c>
      <c r="G95" s="442">
        <f>D95*E95</f>
        <v>8975</v>
      </c>
      <c r="H95" s="166" t="s">
        <v>433</v>
      </c>
      <c r="I95" s="167" t="s">
        <v>495</v>
      </c>
      <c r="J95" s="167" t="s">
        <v>497</v>
      </c>
    </row>
    <row r="96" spans="1:10" ht="20" thickBot="1">
      <c r="A96" s="298"/>
      <c r="B96" s="297">
        <v>29</v>
      </c>
      <c r="C96" s="297" t="s">
        <v>498</v>
      </c>
      <c r="D96" s="715">
        <v>1277</v>
      </c>
      <c r="E96" s="739">
        <v>1</v>
      </c>
      <c r="F96" s="297" t="s">
        <v>499</v>
      </c>
      <c r="G96" s="543">
        <f>D96*E96</f>
        <v>1277</v>
      </c>
      <c r="H96" s="297" t="s">
        <v>475</v>
      </c>
      <c r="I96" s="367" t="s">
        <v>500</v>
      </c>
      <c r="J96" s="367" t="s">
        <v>501</v>
      </c>
    </row>
    <row r="97" spans="1:11" ht="19" thickTop="1">
      <c r="A97" s="138" t="s">
        <v>502</v>
      </c>
      <c r="B97" s="139"/>
      <c r="C97" s="139"/>
      <c r="D97" s="463"/>
      <c r="E97" s="139"/>
      <c r="F97" s="139"/>
      <c r="G97" s="445">
        <f>SUM(G93:G96)</f>
        <v>15917</v>
      </c>
      <c r="H97" s="139"/>
      <c r="I97" s="139"/>
      <c r="J97" s="139"/>
    </row>
    <row r="98" spans="1:11" ht="19" thickBot="1">
      <c r="A98" s="123"/>
      <c r="B98" s="124"/>
      <c r="C98" s="124"/>
      <c r="D98" s="423"/>
      <c r="E98" s="124"/>
      <c r="F98" s="124"/>
      <c r="G98" s="459"/>
      <c r="H98" s="124"/>
      <c r="I98" s="124"/>
      <c r="J98" s="124"/>
    </row>
    <row r="99" spans="1:11" ht="19" thickBot="1">
      <c r="A99" s="159" t="s">
        <v>503</v>
      </c>
      <c r="B99" s="228"/>
      <c r="C99" s="228"/>
      <c r="D99" s="565"/>
      <c r="E99" s="228"/>
      <c r="F99" s="228"/>
      <c r="G99" s="460">
        <f>SUM(G39,G48,G90,G97)</f>
        <v>255004</v>
      </c>
      <c r="H99" s="124"/>
      <c r="I99" s="124"/>
      <c r="J99" s="124"/>
    </row>
    <row r="100" spans="1:11" ht="18">
      <c r="A100" s="124"/>
      <c r="B100" s="124"/>
      <c r="C100" s="124"/>
      <c r="D100" s="423"/>
      <c r="E100" s="124"/>
      <c r="F100" s="124"/>
      <c r="G100" s="423"/>
      <c r="H100" s="229"/>
      <c r="I100" s="229"/>
      <c r="J100" s="124"/>
    </row>
    <row r="101" spans="1:11" ht="19" thickBot="1">
      <c r="A101" s="230" t="s">
        <v>504</v>
      </c>
      <c r="B101" s="124"/>
      <c r="C101" s="124"/>
      <c r="D101" s="423"/>
      <c r="E101" s="124"/>
      <c r="F101" s="124"/>
      <c r="G101" s="423"/>
      <c r="H101" s="124"/>
      <c r="I101" s="124"/>
      <c r="J101" s="124"/>
    </row>
    <row r="102" spans="1:11" ht="19" thickBot="1">
      <c r="A102" s="231" t="s">
        <v>357</v>
      </c>
      <c r="B102" s="126" t="s">
        <v>358</v>
      </c>
      <c r="C102" s="232" t="s">
        <v>359</v>
      </c>
      <c r="D102" s="488" t="s">
        <v>360</v>
      </c>
      <c r="E102" s="232" t="s">
        <v>361</v>
      </c>
      <c r="F102" s="126" t="s">
        <v>362</v>
      </c>
      <c r="G102" s="461" t="s">
        <v>189</v>
      </c>
      <c r="H102" s="125" t="s">
        <v>363</v>
      </c>
      <c r="I102" s="126" t="s">
        <v>364</v>
      </c>
      <c r="J102" s="126" t="s">
        <v>365</v>
      </c>
      <c r="K102" s="110"/>
    </row>
    <row r="103" spans="1:11" ht="19">
      <c r="A103" s="128" t="s">
        <v>382</v>
      </c>
      <c r="B103" s="127">
        <v>1</v>
      </c>
      <c r="C103" s="233" t="s">
        <v>505</v>
      </c>
      <c r="D103" s="462">
        <v>17820</v>
      </c>
      <c r="E103" s="233">
        <v>1</v>
      </c>
      <c r="F103" s="233" t="s">
        <v>506</v>
      </c>
      <c r="G103" s="704">
        <f>D103*E103</f>
        <v>17820</v>
      </c>
      <c r="H103" s="233" t="s">
        <v>507</v>
      </c>
      <c r="I103" s="129" t="s">
        <v>508</v>
      </c>
      <c r="J103" s="129" t="s">
        <v>509</v>
      </c>
    </row>
    <row r="104" spans="1:11" ht="19">
      <c r="A104" s="139"/>
      <c r="B104" s="139">
        <v>2</v>
      </c>
      <c r="C104" s="166" t="s">
        <v>505</v>
      </c>
      <c r="D104" s="438">
        <v>15642</v>
      </c>
      <c r="E104" s="166">
        <v>1</v>
      </c>
      <c r="F104" s="166" t="s">
        <v>506</v>
      </c>
      <c r="G104" s="540">
        <f t="shared" ref="G104:G108" si="3">D104*E104</f>
        <v>15642</v>
      </c>
      <c r="H104" s="234" t="s">
        <v>507</v>
      </c>
      <c r="I104" s="134" t="s">
        <v>508</v>
      </c>
      <c r="J104" s="167" t="s">
        <v>509</v>
      </c>
    </row>
    <row r="105" spans="1:11" ht="38">
      <c r="A105" s="139"/>
      <c r="B105" s="139">
        <v>3</v>
      </c>
      <c r="C105" s="139" t="s">
        <v>510</v>
      </c>
      <c r="D105" s="438">
        <v>26070</v>
      </c>
      <c r="E105" s="166">
        <v>1</v>
      </c>
      <c r="F105" s="166" t="s">
        <v>506</v>
      </c>
      <c r="G105" s="540">
        <f t="shared" si="3"/>
        <v>26070</v>
      </c>
      <c r="H105" s="139" t="s">
        <v>511</v>
      </c>
      <c r="I105" s="180" t="s">
        <v>508</v>
      </c>
      <c r="J105" s="167" t="s">
        <v>512</v>
      </c>
    </row>
    <row r="106" spans="1:11" ht="19">
      <c r="A106" s="166"/>
      <c r="B106" s="166">
        <v>4</v>
      </c>
      <c r="C106" s="139" t="s">
        <v>510</v>
      </c>
      <c r="D106" s="463">
        <v>17440</v>
      </c>
      <c r="E106" s="139">
        <v>1</v>
      </c>
      <c r="F106" s="139" t="s">
        <v>506</v>
      </c>
      <c r="G106" s="540">
        <f t="shared" si="3"/>
        <v>17440</v>
      </c>
      <c r="H106" s="235" t="s">
        <v>511</v>
      </c>
      <c r="I106" s="134" t="s">
        <v>508</v>
      </c>
      <c r="J106" s="167" t="s">
        <v>513</v>
      </c>
    </row>
    <row r="107" spans="1:11" ht="19">
      <c r="A107" s="236"/>
      <c r="B107" s="236">
        <v>5</v>
      </c>
      <c r="C107" s="236" t="s">
        <v>514</v>
      </c>
      <c r="D107" s="464">
        <v>9960</v>
      </c>
      <c r="E107" s="236">
        <v>4</v>
      </c>
      <c r="F107" s="236" t="s">
        <v>506</v>
      </c>
      <c r="G107" s="513">
        <f t="shared" si="3"/>
        <v>39840</v>
      </c>
      <c r="H107" s="236" t="s">
        <v>515</v>
      </c>
      <c r="I107" s="237" t="s">
        <v>516</v>
      </c>
      <c r="J107" s="237"/>
    </row>
    <row r="108" spans="1:11" ht="19">
      <c r="A108" s="236"/>
      <c r="B108" s="236">
        <v>6</v>
      </c>
      <c r="C108" s="236" t="s">
        <v>517</v>
      </c>
      <c r="D108" s="464">
        <v>6560</v>
      </c>
      <c r="E108" s="236">
        <v>1</v>
      </c>
      <c r="F108" s="236" t="s">
        <v>506</v>
      </c>
      <c r="G108" s="513">
        <f t="shared" si="3"/>
        <v>6560</v>
      </c>
      <c r="H108" s="236" t="s">
        <v>515</v>
      </c>
      <c r="I108" s="238" t="s">
        <v>516</v>
      </c>
      <c r="J108" s="238"/>
    </row>
    <row r="109" spans="1:11" ht="19">
      <c r="A109" s="132"/>
      <c r="B109" s="132">
        <v>7</v>
      </c>
      <c r="C109" s="239" t="s">
        <v>518</v>
      </c>
      <c r="D109" s="465">
        <v>3950</v>
      </c>
      <c r="E109" s="165">
        <v>1</v>
      </c>
      <c r="F109" s="166" t="s">
        <v>506</v>
      </c>
      <c r="G109" s="442">
        <f>D109*E109</f>
        <v>3950</v>
      </c>
      <c r="H109" s="139" t="s">
        <v>373</v>
      </c>
      <c r="I109" s="178" t="s">
        <v>519</v>
      </c>
      <c r="J109" s="178" t="s">
        <v>520</v>
      </c>
    </row>
    <row r="110" spans="1:11" ht="19">
      <c r="A110" s="132"/>
      <c r="B110" s="132">
        <v>7</v>
      </c>
      <c r="C110" s="239" t="s">
        <v>518</v>
      </c>
      <c r="D110" s="465">
        <v>1580</v>
      </c>
      <c r="E110" s="165">
        <v>1</v>
      </c>
      <c r="F110" s="166" t="s">
        <v>521</v>
      </c>
      <c r="G110" s="442">
        <v>1580</v>
      </c>
      <c r="H110" s="139" t="s">
        <v>433</v>
      </c>
      <c r="I110" s="178" t="s">
        <v>519</v>
      </c>
      <c r="J110" s="178" t="s">
        <v>522</v>
      </c>
    </row>
    <row r="111" spans="1:11" ht="19">
      <c r="A111" s="132"/>
      <c r="B111" s="132">
        <v>8</v>
      </c>
      <c r="C111" s="239" t="s">
        <v>523</v>
      </c>
      <c r="D111" s="465">
        <v>3964</v>
      </c>
      <c r="E111" s="165">
        <v>1</v>
      </c>
      <c r="F111" s="166" t="s">
        <v>506</v>
      </c>
      <c r="G111" s="442">
        <f>D111*E111</f>
        <v>3964</v>
      </c>
      <c r="H111" s="139" t="s">
        <v>373</v>
      </c>
      <c r="I111" s="178" t="s">
        <v>519</v>
      </c>
      <c r="J111" s="178" t="s">
        <v>524</v>
      </c>
    </row>
    <row r="112" spans="1:11" ht="19">
      <c r="A112" s="132"/>
      <c r="B112" s="132">
        <v>9</v>
      </c>
      <c r="C112" s="240" t="s">
        <v>525</v>
      </c>
      <c r="D112" s="466">
        <v>0</v>
      </c>
      <c r="E112" s="466">
        <v>0</v>
      </c>
      <c r="F112" s="132" t="s">
        <v>506</v>
      </c>
      <c r="G112" s="734">
        <f>D112*E112</f>
        <v>0</v>
      </c>
      <c r="H112" s="130" t="s">
        <v>373</v>
      </c>
      <c r="I112" s="180" t="s">
        <v>519</v>
      </c>
      <c r="J112" s="180" t="s">
        <v>526</v>
      </c>
    </row>
    <row r="113" spans="1:10" ht="20" thickBot="1">
      <c r="A113" s="135"/>
      <c r="B113" s="135">
        <v>10</v>
      </c>
      <c r="C113" s="241" t="s">
        <v>525</v>
      </c>
      <c r="D113" s="504">
        <v>2370</v>
      </c>
      <c r="E113" s="181">
        <v>1</v>
      </c>
      <c r="F113" s="135" t="s">
        <v>506</v>
      </c>
      <c r="G113" s="444">
        <f>D113*E113</f>
        <v>2370</v>
      </c>
      <c r="H113" s="135" t="s">
        <v>373</v>
      </c>
      <c r="I113" s="176" t="s">
        <v>519</v>
      </c>
      <c r="J113" s="176" t="s">
        <v>524</v>
      </c>
    </row>
    <row r="114" spans="1:10" ht="19" thickTop="1">
      <c r="A114" s="138" t="s">
        <v>392</v>
      </c>
      <c r="B114" s="139"/>
      <c r="C114" s="139"/>
      <c r="D114" s="463"/>
      <c r="E114" s="139"/>
      <c r="F114" s="139"/>
      <c r="G114" s="445">
        <f>SUM(G103:G113)</f>
        <v>135236</v>
      </c>
      <c r="H114" s="139"/>
      <c r="I114" s="139"/>
      <c r="J114" s="139"/>
    </row>
    <row r="115" spans="1:10" ht="18">
      <c r="A115" s="124"/>
      <c r="B115" s="124"/>
      <c r="C115" s="124"/>
      <c r="D115" s="423"/>
      <c r="E115" s="124"/>
      <c r="F115" s="124"/>
      <c r="G115" s="423"/>
      <c r="H115" s="124"/>
      <c r="I115" s="124"/>
      <c r="J115" s="124"/>
    </row>
    <row r="116" spans="1:10" ht="18">
      <c r="A116" s="155" t="s">
        <v>357</v>
      </c>
      <c r="B116" s="126" t="s">
        <v>358</v>
      </c>
      <c r="C116" s="242" t="s">
        <v>359</v>
      </c>
      <c r="D116" s="488" t="s">
        <v>360</v>
      </c>
      <c r="E116" s="242" t="s">
        <v>361</v>
      </c>
      <c r="F116" s="365" t="s">
        <v>362</v>
      </c>
      <c r="G116" s="461" t="s">
        <v>189</v>
      </c>
      <c r="H116" s="184" t="s">
        <v>363</v>
      </c>
      <c r="I116" s="365" t="s">
        <v>527</v>
      </c>
      <c r="J116" s="126" t="s">
        <v>528</v>
      </c>
    </row>
    <row r="117" spans="1:10" ht="19">
      <c r="A117" s="233" t="s">
        <v>529</v>
      </c>
      <c r="B117" s="130">
        <v>11</v>
      </c>
      <c r="C117" s="243" t="s">
        <v>530</v>
      </c>
      <c r="D117" s="418">
        <v>0</v>
      </c>
      <c r="E117" s="420">
        <v>0</v>
      </c>
      <c r="F117" s="294" t="s">
        <v>531</v>
      </c>
      <c r="G117" s="716"/>
      <c r="H117" s="209" t="s">
        <v>373</v>
      </c>
      <c r="I117" s="271" t="s">
        <v>532</v>
      </c>
      <c r="J117" s="421" t="s">
        <v>533</v>
      </c>
    </row>
    <row r="118" spans="1:10" ht="19">
      <c r="A118" s="168"/>
      <c r="B118" s="168">
        <v>12</v>
      </c>
      <c r="C118" s="380" t="s">
        <v>534</v>
      </c>
      <c r="D118" s="453">
        <v>3140</v>
      </c>
      <c r="E118" s="608">
        <v>1</v>
      </c>
      <c r="F118" s="331" t="s">
        <v>442</v>
      </c>
      <c r="G118" s="536">
        <f>D118*E118</f>
        <v>3140</v>
      </c>
      <c r="H118" s="124" t="s">
        <v>373</v>
      </c>
      <c r="I118" s="134" t="s">
        <v>532</v>
      </c>
      <c r="J118" s="609" t="s">
        <v>535</v>
      </c>
    </row>
    <row r="119" spans="1:10" ht="19">
      <c r="A119" s="145"/>
      <c r="B119" s="145">
        <v>12</v>
      </c>
      <c r="C119" s="222" t="s">
        <v>534</v>
      </c>
      <c r="D119" s="493">
        <v>4290</v>
      </c>
      <c r="E119" s="144">
        <v>1</v>
      </c>
      <c r="F119" s="145" t="s">
        <v>442</v>
      </c>
      <c r="G119" s="467">
        <f>D119*E119</f>
        <v>4290</v>
      </c>
      <c r="H119" s="158" t="s">
        <v>456</v>
      </c>
      <c r="I119" s="147" t="s">
        <v>532</v>
      </c>
      <c r="J119" s="610" t="s">
        <v>535</v>
      </c>
    </row>
    <row r="120" spans="1:10" ht="18">
      <c r="A120" s="138" t="s">
        <v>536</v>
      </c>
      <c r="B120" s="139"/>
      <c r="C120" s="139"/>
      <c r="D120" s="463"/>
      <c r="E120" s="139"/>
      <c r="F120" s="139"/>
      <c r="G120" s="445">
        <f>SUM(G118:G119)</f>
        <v>7430</v>
      </c>
      <c r="H120" s="139"/>
      <c r="I120" s="139"/>
      <c r="J120" s="139"/>
    </row>
    <row r="121" spans="1:10" ht="19" thickBot="1">
      <c r="A121" s="124"/>
      <c r="B121" s="124"/>
      <c r="C121" s="124"/>
      <c r="D121" s="423"/>
      <c r="E121" s="124"/>
      <c r="F121" s="124"/>
      <c r="G121" s="423"/>
      <c r="H121" s="124"/>
      <c r="I121" s="124"/>
      <c r="J121" s="124"/>
    </row>
    <row r="122" spans="1:10" ht="19" thickBot="1">
      <c r="A122" s="155" t="s">
        <v>357</v>
      </c>
      <c r="B122" s="126" t="s">
        <v>358</v>
      </c>
      <c r="C122" s="242" t="s">
        <v>359</v>
      </c>
      <c r="D122" s="488" t="s">
        <v>360</v>
      </c>
      <c r="E122" s="242" t="s">
        <v>361</v>
      </c>
      <c r="F122" s="126" t="s">
        <v>362</v>
      </c>
      <c r="G122" s="461" t="s">
        <v>189</v>
      </c>
      <c r="H122" s="126" t="s">
        <v>363</v>
      </c>
      <c r="I122" s="126" t="s">
        <v>364</v>
      </c>
      <c r="J122" s="126" t="s">
        <v>528</v>
      </c>
    </row>
    <row r="123" spans="1:10" ht="19">
      <c r="A123" s="128" t="s">
        <v>537</v>
      </c>
      <c r="B123" s="157">
        <v>13</v>
      </c>
      <c r="C123" s="128" t="s">
        <v>538</v>
      </c>
      <c r="D123" s="566">
        <v>66</v>
      </c>
      <c r="E123" s="245">
        <v>200</v>
      </c>
      <c r="F123" s="202" t="s">
        <v>372</v>
      </c>
      <c r="G123" s="468">
        <f>D123*E123</f>
        <v>13200</v>
      </c>
      <c r="H123" s="379" t="s">
        <v>379</v>
      </c>
      <c r="I123" s="246" t="s">
        <v>539</v>
      </c>
      <c r="J123" s="246"/>
    </row>
    <row r="124" spans="1:10" ht="19">
      <c r="A124" s="247"/>
      <c r="B124" s="200">
        <v>14</v>
      </c>
      <c r="C124" s="248" t="s">
        <v>138</v>
      </c>
      <c r="D124" s="525">
        <v>126.5</v>
      </c>
      <c r="E124" s="250">
        <v>1400</v>
      </c>
      <c r="F124" s="247" t="s">
        <v>540</v>
      </c>
      <c r="G124" s="469">
        <f t="shared" ref="G124:G131" si="4">D124*E124</f>
        <v>177100</v>
      </c>
      <c r="H124" s="262" t="s">
        <v>379</v>
      </c>
      <c r="I124" s="251" t="s">
        <v>541</v>
      </c>
      <c r="J124" s="251" t="s">
        <v>542</v>
      </c>
    </row>
    <row r="125" spans="1:10" ht="19">
      <c r="A125" s="236"/>
      <c r="B125" s="157">
        <v>15</v>
      </c>
      <c r="C125" s="236" t="s">
        <v>149</v>
      </c>
      <c r="D125" s="525">
        <v>616</v>
      </c>
      <c r="E125" s="249">
        <v>300</v>
      </c>
      <c r="F125" s="247" t="s">
        <v>372</v>
      </c>
      <c r="G125" s="468">
        <f t="shared" si="4"/>
        <v>184800</v>
      </c>
      <c r="H125" s="262" t="s">
        <v>379</v>
      </c>
      <c r="I125" s="251" t="s">
        <v>539</v>
      </c>
      <c r="J125" s="251"/>
    </row>
    <row r="126" spans="1:10" ht="19">
      <c r="A126" s="247"/>
      <c r="B126" s="200">
        <v>16</v>
      </c>
      <c r="C126" s="248" t="s">
        <v>152</v>
      </c>
      <c r="D126" s="525">
        <v>220</v>
      </c>
      <c r="E126" s="249">
        <v>260</v>
      </c>
      <c r="F126" s="247" t="s">
        <v>372</v>
      </c>
      <c r="G126" s="468">
        <f t="shared" si="4"/>
        <v>57200</v>
      </c>
      <c r="H126" s="262" t="s">
        <v>379</v>
      </c>
      <c r="I126" s="251" t="s">
        <v>539</v>
      </c>
      <c r="J126" s="251"/>
    </row>
    <row r="127" spans="1:10" ht="19">
      <c r="A127" s="236"/>
      <c r="B127" s="157">
        <v>17</v>
      </c>
      <c r="C127" s="236" t="s">
        <v>543</v>
      </c>
      <c r="D127" s="525">
        <v>440</v>
      </c>
      <c r="E127" s="249">
        <v>300</v>
      </c>
      <c r="F127" s="247" t="s">
        <v>540</v>
      </c>
      <c r="G127" s="468">
        <f t="shared" si="4"/>
        <v>132000</v>
      </c>
      <c r="H127" s="262" t="s">
        <v>379</v>
      </c>
      <c r="I127" s="251" t="s">
        <v>541</v>
      </c>
      <c r="J127" s="251"/>
    </row>
    <row r="128" spans="1:10" ht="19">
      <c r="A128" s="252"/>
      <c r="B128" s="200">
        <v>18</v>
      </c>
      <c r="C128" s="253" t="s">
        <v>145</v>
      </c>
      <c r="D128" s="526">
        <v>244.2</v>
      </c>
      <c r="E128" s="254">
        <v>500</v>
      </c>
      <c r="F128" s="252" t="s">
        <v>372</v>
      </c>
      <c r="G128" s="469">
        <f t="shared" si="4"/>
        <v>122100</v>
      </c>
      <c r="H128" s="262" t="s">
        <v>379</v>
      </c>
      <c r="I128" s="251" t="s">
        <v>539</v>
      </c>
      <c r="J128" s="251" t="s">
        <v>544</v>
      </c>
    </row>
    <row r="129" spans="1:10" ht="19">
      <c r="A129" s="131"/>
      <c r="B129" s="157">
        <v>19</v>
      </c>
      <c r="C129" s="131" t="s">
        <v>545</v>
      </c>
      <c r="D129" s="526">
        <v>1584</v>
      </c>
      <c r="E129" s="254">
        <v>300</v>
      </c>
      <c r="F129" s="252" t="s">
        <v>372</v>
      </c>
      <c r="G129" s="468">
        <f t="shared" si="4"/>
        <v>475200</v>
      </c>
      <c r="H129" s="262" t="s">
        <v>379</v>
      </c>
      <c r="I129" s="256" t="s">
        <v>539</v>
      </c>
      <c r="J129" s="256"/>
    </row>
    <row r="130" spans="1:10" ht="19">
      <c r="A130" s="252"/>
      <c r="B130" s="190">
        <v>20</v>
      </c>
      <c r="C130" s="253" t="s">
        <v>546</v>
      </c>
      <c r="D130" s="526">
        <v>90640</v>
      </c>
      <c r="E130" s="254">
        <v>1</v>
      </c>
      <c r="F130" s="252" t="s">
        <v>426</v>
      </c>
      <c r="G130" s="468">
        <f t="shared" si="4"/>
        <v>90640</v>
      </c>
      <c r="H130" s="262" t="s">
        <v>379</v>
      </c>
      <c r="I130" s="257" t="s">
        <v>539</v>
      </c>
      <c r="J130" s="257"/>
    </row>
    <row r="131" spans="1:10" ht="20" thickBot="1">
      <c r="A131" s="222"/>
      <c r="B131" s="136">
        <v>21</v>
      </c>
      <c r="C131" s="222" t="s">
        <v>140</v>
      </c>
      <c r="D131" s="521">
        <v>110</v>
      </c>
      <c r="E131" s="258">
        <v>200</v>
      </c>
      <c r="F131" s="221" t="s">
        <v>540</v>
      </c>
      <c r="G131" s="470">
        <f t="shared" si="4"/>
        <v>22000</v>
      </c>
      <c r="H131" s="378" t="s">
        <v>379</v>
      </c>
      <c r="I131" s="259" t="s">
        <v>539</v>
      </c>
      <c r="J131" s="259"/>
    </row>
    <row r="132" spans="1:10" ht="19" thickTop="1">
      <c r="A132" s="269" t="s">
        <v>547</v>
      </c>
      <c r="B132" s="210"/>
      <c r="C132" s="210"/>
      <c r="D132" s="567"/>
      <c r="E132" s="210"/>
      <c r="F132" s="210"/>
      <c r="G132" s="471">
        <f>SUM(G123:G131)</f>
        <v>1274240</v>
      </c>
      <c r="H132" s="210"/>
      <c r="I132" s="210"/>
      <c r="J132" s="210"/>
    </row>
    <row r="133" spans="1:10" ht="19" thickBot="1">
      <c r="A133" s="130"/>
      <c r="B133" s="124"/>
      <c r="C133" s="124"/>
      <c r="D133" s="423"/>
      <c r="E133" s="124"/>
      <c r="F133" s="124"/>
      <c r="G133" s="423"/>
      <c r="H133" s="124"/>
      <c r="I133" s="124"/>
      <c r="J133" s="124"/>
    </row>
    <row r="134" spans="1:10" ht="19" thickBot="1">
      <c r="A134" s="125" t="s">
        <v>357</v>
      </c>
      <c r="B134" s="126" t="s">
        <v>358</v>
      </c>
      <c r="C134" s="183" t="s">
        <v>359</v>
      </c>
      <c r="D134" s="488" t="s">
        <v>360</v>
      </c>
      <c r="E134" s="183" t="s">
        <v>361</v>
      </c>
      <c r="F134" s="126" t="s">
        <v>362</v>
      </c>
      <c r="G134" s="472" t="s">
        <v>189</v>
      </c>
      <c r="H134" s="125" t="s">
        <v>363</v>
      </c>
      <c r="I134" s="126" t="s">
        <v>364</v>
      </c>
      <c r="J134" s="126" t="s">
        <v>528</v>
      </c>
    </row>
    <row r="135" spans="1:10" ht="19">
      <c r="A135" s="148" t="s">
        <v>548</v>
      </c>
      <c r="B135" s="148">
        <v>22</v>
      </c>
      <c r="C135" s="148" t="s">
        <v>549</v>
      </c>
      <c r="D135" s="568">
        <v>3000</v>
      </c>
      <c r="E135" s="261">
        <v>1</v>
      </c>
      <c r="F135" s="148" t="s">
        <v>426</v>
      </c>
      <c r="G135" s="473">
        <f>D135*E135</f>
        <v>3000</v>
      </c>
      <c r="H135" s="148" t="s">
        <v>475</v>
      </c>
      <c r="I135" s="137" t="s">
        <v>550</v>
      </c>
      <c r="J135" s="137"/>
    </row>
    <row r="136" spans="1:10" ht="19" thickTop="1">
      <c r="A136" s="138" t="s">
        <v>551</v>
      </c>
      <c r="B136" s="139"/>
      <c r="C136" s="139"/>
      <c r="D136" s="463"/>
      <c r="E136" s="139"/>
      <c r="F136" s="139"/>
      <c r="G136" s="445">
        <f>SUM(G135)</f>
        <v>3000</v>
      </c>
      <c r="H136" s="139"/>
      <c r="I136" s="139"/>
      <c r="J136" s="139"/>
    </row>
    <row r="137" spans="1:10" ht="19" thickBot="1">
      <c r="A137" s="124"/>
      <c r="B137" s="124"/>
      <c r="C137" s="124"/>
      <c r="D137" s="423"/>
      <c r="E137" s="124"/>
      <c r="F137" s="124"/>
      <c r="G137" s="423"/>
      <c r="H137" s="124"/>
      <c r="I137" s="124"/>
      <c r="J137" s="124"/>
    </row>
    <row r="138" spans="1:10" ht="19" thickBot="1">
      <c r="A138" s="155" t="s">
        <v>357</v>
      </c>
      <c r="B138" s="126" t="s">
        <v>358</v>
      </c>
      <c r="C138" s="242" t="s">
        <v>359</v>
      </c>
      <c r="D138" s="488" t="s">
        <v>360</v>
      </c>
      <c r="E138" s="242" t="s">
        <v>361</v>
      </c>
      <c r="F138" s="126" t="s">
        <v>362</v>
      </c>
      <c r="G138" s="474" t="s">
        <v>189</v>
      </c>
      <c r="H138" s="125" t="s">
        <v>363</v>
      </c>
      <c r="I138" s="126" t="s">
        <v>364</v>
      </c>
      <c r="J138" s="126" t="s">
        <v>528</v>
      </c>
    </row>
    <row r="139" spans="1:10" ht="19">
      <c r="A139" s="381" t="s">
        <v>552</v>
      </c>
      <c r="B139" s="210">
        <v>23</v>
      </c>
      <c r="C139" s="383" t="s">
        <v>553</v>
      </c>
      <c r="D139" s="563">
        <v>7990</v>
      </c>
      <c r="E139" s="163">
        <v>1</v>
      </c>
      <c r="F139" s="139" t="s">
        <v>426</v>
      </c>
      <c r="G139" s="475">
        <f>D139*E139</f>
        <v>7990</v>
      </c>
      <c r="H139" s="139" t="s">
        <v>479</v>
      </c>
      <c r="I139" s="178" t="s">
        <v>554</v>
      </c>
      <c r="J139" s="178"/>
    </row>
    <row r="140" spans="1:10" ht="19">
      <c r="A140" s="133"/>
      <c r="B140" s="196">
        <v>24</v>
      </c>
      <c r="C140" s="124" t="s">
        <v>555</v>
      </c>
      <c r="D140" s="466">
        <v>1050</v>
      </c>
      <c r="E140" s="169">
        <v>1</v>
      </c>
      <c r="F140" s="132" t="s">
        <v>426</v>
      </c>
      <c r="G140" s="476">
        <f t="shared" ref="G140:G147" si="5">D140*E140</f>
        <v>1050</v>
      </c>
      <c r="H140" s="132" t="s">
        <v>479</v>
      </c>
      <c r="I140" s="170" t="s">
        <v>554</v>
      </c>
      <c r="J140" s="170"/>
    </row>
    <row r="141" spans="1:10" ht="19">
      <c r="A141" s="294"/>
      <c r="B141" s="196">
        <v>25</v>
      </c>
      <c r="C141" s="209" t="s">
        <v>556</v>
      </c>
      <c r="D141" s="480">
        <v>1019</v>
      </c>
      <c r="E141" s="192">
        <v>10</v>
      </c>
      <c r="F141" s="196" t="s">
        <v>540</v>
      </c>
      <c r="G141" s="477">
        <f t="shared" si="5"/>
        <v>10190</v>
      </c>
      <c r="H141" s="196" t="s">
        <v>479</v>
      </c>
      <c r="I141" s="134" t="s">
        <v>554</v>
      </c>
      <c r="J141" s="134"/>
    </row>
    <row r="142" spans="1:10" ht="19">
      <c r="A142" s="217"/>
      <c r="B142" s="196">
        <v>26</v>
      </c>
      <c r="C142" s="262" t="s">
        <v>557</v>
      </c>
      <c r="D142" s="478">
        <v>45100</v>
      </c>
      <c r="E142" s="263">
        <v>1</v>
      </c>
      <c r="F142" s="190" t="s">
        <v>426</v>
      </c>
      <c r="G142" s="735">
        <f t="shared" si="5"/>
        <v>45100</v>
      </c>
      <c r="H142" s="190" t="s">
        <v>479</v>
      </c>
      <c r="I142" s="264" t="s">
        <v>554</v>
      </c>
      <c r="J142" s="264" t="s">
        <v>558</v>
      </c>
    </row>
    <row r="143" spans="1:10" ht="38">
      <c r="A143" s="189"/>
      <c r="B143" s="196">
        <v>27</v>
      </c>
      <c r="C143" s="307" t="s">
        <v>559</v>
      </c>
      <c r="D143" s="781">
        <v>170.5</v>
      </c>
      <c r="E143" s="255">
        <v>12000</v>
      </c>
      <c r="F143" s="200" t="s">
        <v>560</v>
      </c>
      <c r="G143" s="735">
        <f t="shared" si="5"/>
        <v>2046000</v>
      </c>
      <c r="H143" s="200" t="s">
        <v>479</v>
      </c>
      <c r="I143" s="200" t="s">
        <v>561</v>
      </c>
      <c r="J143" s="256" t="s">
        <v>562</v>
      </c>
    </row>
    <row r="144" spans="1:10" ht="19">
      <c r="A144" s="265"/>
      <c r="B144" s="196">
        <v>28</v>
      </c>
      <c r="C144" s="209" t="s">
        <v>563</v>
      </c>
      <c r="D144" s="480">
        <v>2200</v>
      </c>
      <c r="E144" s="192">
        <v>2</v>
      </c>
      <c r="F144" s="196" t="s">
        <v>540</v>
      </c>
      <c r="G144" s="735">
        <f t="shared" si="5"/>
        <v>4400</v>
      </c>
      <c r="H144" s="196" t="s">
        <v>479</v>
      </c>
      <c r="I144" s="134" t="s">
        <v>564</v>
      </c>
      <c r="J144" s="134" t="s">
        <v>565</v>
      </c>
    </row>
    <row r="145" spans="1:10" ht="19">
      <c r="A145" s="217"/>
      <c r="B145" s="196">
        <v>29</v>
      </c>
      <c r="C145" s="266" t="s">
        <v>566</v>
      </c>
      <c r="D145" s="455">
        <v>35200</v>
      </c>
      <c r="E145" s="140">
        <v>4</v>
      </c>
      <c r="F145" s="141" t="s">
        <v>540</v>
      </c>
      <c r="G145" s="765">
        <f t="shared" si="5"/>
        <v>140800</v>
      </c>
      <c r="H145" s="141" t="s">
        <v>479</v>
      </c>
      <c r="I145" s="142" t="s">
        <v>554</v>
      </c>
      <c r="J145" s="142"/>
    </row>
    <row r="146" spans="1:10" ht="19">
      <c r="A146" s="217"/>
      <c r="B146" s="171">
        <v>30</v>
      </c>
      <c r="C146" s="262" t="s">
        <v>567</v>
      </c>
      <c r="D146" s="478">
        <v>33000</v>
      </c>
      <c r="E146" s="263">
        <v>4</v>
      </c>
      <c r="F146" s="190" t="s">
        <v>540</v>
      </c>
      <c r="G146" s="765">
        <f t="shared" si="5"/>
        <v>132000</v>
      </c>
      <c r="H146" s="190" t="s">
        <v>479</v>
      </c>
      <c r="I146" s="264" t="s">
        <v>554</v>
      </c>
      <c r="J146" s="264"/>
    </row>
    <row r="147" spans="1:10" ht="20" thickBot="1">
      <c r="A147" s="222"/>
      <c r="B147" s="145">
        <v>31</v>
      </c>
      <c r="C147" s="222" t="s">
        <v>568</v>
      </c>
      <c r="D147" s="521">
        <v>86000</v>
      </c>
      <c r="E147" s="258">
        <v>1</v>
      </c>
      <c r="F147" s="222" t="s">
        <v>569</v>
      </c>
      <c r="G147" s="482">
        <f t="shared" si="5"/>
        <v>86000</v>
      </c>
      <c r="H147" s="222" t="s">
        <v>379</v>
      </c>
      <c r="I147" s="268" t="s">
        <v>570</v>
      </c>
      <c r="J147" s="268" t="s">
        <v>571</v>
      </c>
    </row>
    <row r="148" spans="1:10" ht="19" thickTop="1">
      <c r="A148" s="382" t="s">
        <v>572</v>
      </c>
      <c r="B148" s="210"/>
      <c r="C148" s="311"/>
      <c r="D148" s="567"/>
      <c r="E148" s="210"/>
      <c r="F148" s="210"/>
      <c r="G148" s="471">
        <f>SUM(G139:G147)</f>
        <v>2473530</v>
      </c>
      <c r="H148" s="210"/>
      <c r="I148" s="210"/>
      <c r="J148" s="210"/>
    </row>
    <row r="149" spans="1:10" ht="19" thickBot="1">
      <c r="A149" s="124"/>
      <c r="B149" s="124"/>
      <c r="C149" s="124"/>
      <c r="D149" s="423"/>
      <c r="E149" s="124"/>
      <c r="F149" s="124"/>
      <c r="G149" s="423"/>
      <c r="H149" s="124"/>
      <c r="I149" s="124"/>
      <c r="J149" s="124"/>
    </row>
    <row r="150" spans="1:10" ht="19" thickBot="1">
      <c r="A150" s="155" t="s">
        <v>357</v>
      </c>
      <c r="B150" s="126" t="s">
        <v>358</v>
      </c>
      <c r="C150" s="242" t="s">
        <v>359</v>
      </c>
      <c r="D150" s="488" t="s">
        <v>360</v>
      </c>
      <c r="E150" s="242" t="s">
        <v>361</v>
      </c>
      <c r="F150" s="126" t="s">
        <v>362</v>
      </c>
      <c r="G150" s="474" t="s">
        <v>189</v>
      </c>
      <c r="H150" s="125" t="s">
        <v>363</v>
      </c>
      <c r="I150" s="126" t="s">
        <v>364</v>
      </c>
      <c r="J150" s="126" t="s">
        <v>528</v>
      </c>
    </row>
    <row r="151" spans="1:10" ht="19">
      <c r="A151" s="233" t="s">
        <v>490</v>
      </c>
      <c r="B151" s="130">
        <v>32</v>
      </c>
      <c r="C151" s="132" t="s">
        <v>573</v>
      </c>
      <c r="D151" s="418">
        <v>2050</v>
      </c>
      <c r="E151" s="169">
        <v>1</v>
      </c>
      <c r="F151" s="130" t="s">
        <v>426</v>
      </c>
      <c r="G151" s="443">
        <f>D151*E151</f>
        <v>2050</v>
      </c>
      <c r="H151" s="130" t="s">
        <v>373</v>
      </c>
      <c r="I151" s="180" t="s">
        <v>574</v>
      </c>
      <c r="J151" s="180" t="s">
        <v>575</v>
      </c>
    </row>
    <row r="152" spans="1:10" ht="20" thickBot="1">
      <c r="A152" s="135"/>
      <c r="B152" s="135">
        <v>33</v>
      </c>
      <c r="C152" s="143" t="s">
        <v>576</v>
      </c>
      <c r="D152" s="527">
        <v>140</v>
      </c>
      <c r="E152" s="181">
        <v>145</v>
      </c>
      <c r="F152" s="135" t="s">
        <v>426</v>
      </c>
      <c r="G152" s="444">
        <f>D152*E152</f>
        <v>20300</v>
      </c>
      <c r="H152" s="135" t="s">
        <v>373</v>
      </c>
      <c r="I152" s="176" t="s">
        <v>577</v>
      </c>
      <c r="J152" s="176" t="s">
        <v>578</v>
      </c>
    </row>
    <row r="153" spans="1:10" ht="19" thickTop="1">
      <c r="A153" s="138" t="s">
        <v>502</v>
      </c>
      <c r="B153" s="139"/>
      <c r="C153" s="139"/>
      <c r="D153" s="463"/>
      <c r="E153" s="139"/>
      <c r="F153" s="139"/>
      <c r="G153" s="445">
        <f>SUM(G151:G152)</f>
        <v>22350</v>
      </c>
      <c r="H153" s="139"/>
      <c r="I153" s="139"/>
      <c r="J153" s="139"/>
    </row>
    <row r="154" spans="1:10" ht="19" thickBot="1">
      <c r="A154" s="124"/>
      <c r="B154" s="124"/>
      <c r="C154" s="124"/>
      <c r="D154" s="423"/>
      <c r="E154" s="124"/>
      <c r="F154" s="124"/>
      <c r="G154" s="423"/>
      <c r="H154" s="124"/>
      <c r="I154" s="124"/>
      <c r="J154" s="124"/>
    </row>
    <row r="155" spans="1:10" ht="19" thickBot="1">
      <c r="A155" s="159" t="s">
        <v>579</v>
      </c>
      <c r="B155" s="160"/>
      <c r="C155" s="160"/>
      <c r="D155" s="562"/>
      <c r="E155" s="160"/>
      <c r="F155" s="160"/>
      <c r="G155" s="460">
        <f>SUM(G114,G120,G132,G136,G148,G153)</f>
        <v>3915786</v>
      </c>
      <c r="H155" s="124"/>
      <c r="I155" s="124"/>
      <c r="J155" s="124"/>
    </row>
    <row r="156" spans="1:10" ht="18">
      <c r="A156" s="124"/>
      <c r="B156" s="124"/>
      <c r="C156" s="124"/>
      <c r="D156" s="423"/>
      <c r="E156" s="124"/>
      <c r="F156" s="124"/>
      <c r="G156" s="423"/>
      <c r="H156" s="124"/>
      <c r="I156" s="124"/>
      <c r="J156" s="124"/>
    </row>
    <row r="157" spans="1:10" ht="19" thickBot="1">
      <c r="A157" s="123" t="s">
        <v>580</v>
      </c>
      <c r="B157" s="124"/>
      <c r="C157" s="124"/>
      <c r="D157" s="423"/>
      <c r="E157" s="124"/>
      <c r="F157" s="124"/>
      <c r="G157" s="423"/>
      <c r="H157" s="124"/>
      <c r="I157" s="124"/>
      <c r="J157" s="124"/>
    </row>
    <row r="158" spans="1:10" ht="19" thickBot="1">
      <c r="A158" s="155" t="s">
        <v>357</v>
      </c>
      <c r="B158" s="126" t="s">
        <v>358</v>
      </c>
      <c r="C158" s="242" t="s">
        <v>359</v>
      </c>
      <c r="D158" s="488" t="s">
        <v>360</v>
      </c>
      <c r="E158" s="242" t="s">
        <v>361</v>
      </c>
      <c r="F158" s="126" t="s">
        <v>362</v>
      </c>
      <c r="G158" s="474" t="s">
        <v>189</v>
      </c>
      <c r="H158" s="125" t="s">
        <v>363</v>
      </c>
      <c r="I158" s="126" t="s">
        <v>364</v>
      </c>
      <c r="J158" s="126" t="s">
        <v>528</v>
      </c>
    </row>
    <row r="159" spans="1:10" ht="38">
      <c r="A159" s="196" t="s">
        <v>366</v>
      </c>
      <c r="B159" s="196">
        <v>1</v>
      </c>
      <c r="C159" s="134" t="s">
        <v>581</v>
      </c>
      <c r="D159" s="569">
        <v>2699</v>
      </c>
      <c r="E159" s="196">
        <v>1</v>
      </c>
      <c r="F159" s="196" t="s">
        <v>582</v>
      </c>
      <c r="G159" s="483">
        <f>D159*E159</f>
        <v>2699</v>
      </c>
      <c r="H159" s="196" t="s">
        <v>409</v>
      </c>
      <c r="I159" s="134" t="s">
        <v>583</v>
      </c>
      <c r="J159" s="134"/>
    </row>
    <row r="160" spans="1:10" ht="19">
      <c r="A160" s="171"/>
      <c r="B160" s="190">
        <v>2</v>
      </c>
      <c r="C160" s="264" t="s">
        <v>584</v>
      </c>
      <c r="D160" s="484">
        <v>0</v>
      </c>
      <c r="E160" s="484">
        <v>0</v>
      </c>
      <c r="F160" s="171" t="s">
        <v>585</v>
      </c>
      <c r="G160" s="744">
        <f t="shared" ref="G160:G161" si="6">D160*E160</f>
        <v>0</v>
      </c>
      <c r="H160" s="171" t="s">
        <v>586</v>
      </c>
      <c r="I160" s="271" t="s">
        <v>587</v>
      </c>
      <c r="J160" s="271" t="s">
        <v>588</v>
      </c>
    </row>
    <row r="161" spans="1:10" ht="20" thickBot="1">
      <c r="A161" s="145"/>
      <c r="B161" s="222">
        <v>3</v>
      </c>
      <c r="C161" s="268" t="s">
        <v>589</v>
      </c>
      <c r="D161" s="430">
        <v>13090</v>
      </c>
      <c r="E161" s="146">
        <v>1</v>
      </c>
      <c r="F161" s="145" t="s">
        <v>590</v>
      </c>
      <c r="G161" s="703">
        <f t="shared" si="6"/>
        <v>13090</v>
      </c>
      <c r="H161" s="145" t="s">
        <v>456</v>
      </c>
      <c r="I161" s="147" t="s">
        <v>591</v>
      </c>
      <c r="J161" s="147" t="s">
        <v>592</v>
      </c>
    </row>
    <row r="162" spans="1:10" ht="19" thickTop="1">
      <c r="A162" s="260" t="s">
        <v>381</v>
      </c>
      <c r="B162" s="141"/>
      <c r="C162" s="142"/>
      <c r="D162" s="560"/>
      <c r="E162" s="141"/>
      <c r="F162" s="141"/>
      <c r="G162" s="485">
        <f>SUM(G159:G161)</f>
        <v>15789</v>
      </c>
      <c r="H162" s="141"/>
      <c r="I162" s="142"/>
      <c r="J162" s="142"/>
    </row>
    <row r="163" spans="1:10" ht="19" thickBot="1">
      <c r="A163" s="272"/>
      <c r="B163" s="273"/>
      <c r="C163" s="274"/>
      <c r="D163" s="570"/>
      <c r="E163" s="275"/>
      <c r="F163" s="273"/>
      <c r="G163" s="486"/>
      <c r="H163" s="273"/>
      <c r="I163" s="274"/>
      <c r="J163" s="274"/>
    </row>
    <row r="164" spans="1:10" ht="19" thickBot="1">
      <c r="A164" s="276" t="s">
        <v>357</v>
      </c>
      <c r="B164" s="126" t="s">
        <v>358</v>
      </c>
      <c r="C164" s="277" t="s">
        <v>359</v>
      </c>
      <c r="D164" s="488" t="s">
        <v>360</v>
      </c>
      <c r="E164" s="277" t="s">
        <v>361</v>
      </c>
      <c r="F164" s="126" t="s">
        <v>362</v>
      </c>
      <c r="G164" s="487" t="s">
        <v>189</v>
      </c>
      <c r="H164" s="126" t="s">
        <v>363</v>
      </c>
      <c r="I164" s="278" t="s">
        <v>364</v>
      </c>
      <c r="J164" s="278" t="s">
        <v>528</v>
      </c>
    </row>
    <row r="165" spans="1:10" ht="19">
      <c r="A165" s="130" t="s">
        <v>529</v>
      </c>
      <c r="B165" s="130">
        <v>4</v>
      </c>
      <c r="C165" s="279" t="s">
        <v>593</v>
      </c>
      <c r="D165" s="418">
        <v>0</v>
      </c>
      <c r="E165" s="418">
        <v>0</v>
      </c>
      <c r="F165" s="130" t="s">
        <v>594</v>
      </c>
      <c r="G165" s="773">
        <f>D165*E165</f>
        <v>0</v>
      </c>
      <c r="H165" s="130" t="s">
        <v>595</v>
      </c>
      <c r="I165" s="180" t="s">
        <v>596</v>
      </c>
      <c r="J165" s="180" t="s">
        <v>597</v>
      </c>
    </row>
    <row r="166" spans="1:10" ht="20" thickBot="1">
      <c r="A166" s="143"/>
      <c r="B166" s="158">
        <v>5</v>
      </c>
      <c r="C166" s="280" t="s">
        <v>598</v>
      </c>
      <c r="D166" s="571">
        <v>2059</v>
      </c>
      <c r="E166" s="281">
        <v>1</v>
      </c>
      <c r="F166" s="158" t="s">
        <v>594</v>
      </c>
      <c r="G166" s="611">
        <f>D166*E166</f>
        <v>2059</v>
      </c>
      <c r="H166" s="158" t="s">
        <v>599</v>
      </c>
      <c r="I166" s="147" t="s">
        <v>596</v>
      </c>
      <c r="J166" s="147" t="s">
        <v>600</v>
      </c>
    </row>
    <row r="167" spans="1:10" ht="19" thickTop="1">
      <c r="A167" s="269" t="s">
        <v>536</v>
      </c>
      <c r="B167" s="210"/>
      <c r="C167" s="210"/>
      <c r="D167" s="567"/>
      <c r="E167" s="210"/>
      <c r="F167" s="210"/>
      <c r="G167" s="471">
        <f>SUM(G165:G166)</f>
        <v>2059</v>
      </c>
      <c r="H167" s="210"/>
      <c r="I167" s="141"/>
      <c r="J167" s="141"/>
    </row>
    <row r="168" spans="1:10" ht="19" thickBot="1">
      <c r="A168" s="124"/>
      <c r="B168" s="124"/>
      <c r="C168" s="124"/>
      <c r="D168" s="423"/>
      <c r="E168" s="124"/>
      <c r="F168" s="124"/>
      <c r="G168" s="423"/>
      <c r="H168" s="124"/>
      <c r="I168" s="282"/>
      <c r="J168" s="282"/>
    </row>
    <row r="169" spans="1:10" ht="19" thickBot="1">
      <c r="A169" s="125" t="s">
        <v>357</v>
      </c>
      <c r="B169" s="126" t="s">
        <v>358</v>
      </c>
      <c r="C169" s="183" t="s">
        <v>359</v>
      </c>
      <c r="D169" s="488" t="s">
        <v>360</v>
      </c>
      <c r="E169" s="183" t="s">
        <v>361</v>
      </c>
      <c r="F169" s="126" t="s">
        <v>362</v>
      </c>
      <c r="G169" s="472" t="s">
        <v>189</v>
      </c>
      <c r="H169" s="126" t="s">
        <v>363</v>
      </c>
      <c r="I169" s="185" t="s">
        <v>364</v>
      </c>
      <c r="J169" s="185" t="s">
        <v>528</v>
      </c>
    </row>
    <row r="170" spans="1:10" ht="20" thickBot="1">
      <c r="A170" s="148" t="s">
        <v>398</v>
      </c>
      <c r="B170" s="148">
        <v>7</v>
      </c>
      <c r="C170" s="148" t="s">
        <v>601</v>
      </c>
      <c r="D170" s="572">
        <v>0</v>
      </c>
      <c r="E170" s="572">
        <v>0</v>
      </c>
      <c r="F170" s="283" t="s">
        <v>442</v>
      </c>
      <c r="G170" s="772">
        <f>D170*E170</f>
        <v>0</v>
      </c>
      <c r="H170" s="283" t="s">
        <v>602</v>
      </c>
      <c r="I170" s="284" t="s">
        <v>603</v>
      </c>
      <c r="J170" s="284" t="s">
        <v>604</v>
      </c>
    </row>
    <row r="171" spans="1:10" ht="19" thickTop="1">
      <c r="A171" s="138" t="s">
        <v>404</v>
      </c>
      <c r="B171" s="139"/>
      <c r="C171" s="139"/>
      <c r="D171" s="573"/>
      <c r="E171" s="285"/>
      <c r="F171" s="286"/>
      <c r="G171" s="445">
        <f>SUM(G170)</f>
        <v>0</v>
      </c>
      <c r="H171" s="139"/>
      <c r="I171" s="139"/>
      <c r="J171" s="139"/>
    </row>
    <row r="172" spans="1:10" ht="19" thickBot="1">
      <c r="A172" s="124"/>
      <c r="B172" s="124"/>
      <c r="C172" s="124"/>
      <c r="D172" s="423"/>
      <c r="E172" s="124"/>
      <c r="F172" s="124"/>
      <c r="G172" s="423"/>
      <c r="H172" s="124"/>
      <c r="I172" s="124"/>
      <c r="J172" s="124"/>
    </row>
    <row r="173" spans="1:10" ht="19" thickBot="1">
      <c r="A173" s="155" t="s">
        <v>357</v>
      </c>
      <c r="B173" s="126" t="s">
        <v>358</v>
      </c>
      <c r="C173" s="242" t="s">
        <v>359</v>
      </c>
      <c r="D173" s="488" t="s">
        <v>360</v>
      </c>
      <c r="E173" s="242" t="s">
        <v>361</v>
      </c>
      <c r="F173" s="126" t="s">
        <v>362</v>
      </c>
      <c r="G173" s="474" t="s">
        <v>189</v>
      </c>
      <c r="H173" s="125" t="s">
        <v>363</v>
      </c>
      <c r="I173" s="126" t="s">
        <v>364</v>
      </c>
      <c r="J173" s="126" t="s">
        <v>528</v>
      </c>
    </row>
    <row r="174" spans="1:10" ht="19">
      <c r="A174" s="127" t="s">
        <v>490</v>
      </c>
      <c r="B174" s="287">
        <v>8</v>
      </c>
      <c r="C174" s="288" t="s">
        <v>605</v>
      </c>
      <c r="D174" s="574">
        <v>0</v>
      </c>
      <c r="E174" s="714">
        <v>0</v>
      </c>
      <c r="F174" s="290" t="s">
        <v>606</v>
      </c>
      <c r="G174" s="771">
        <f>D174*E174</f>
        <v>0</v>
      </c>
      <c r="H174" s="289" t="s">
        <v>602</v>
      </c>
      <c r="I174" s="288" t="s">
        <v>607</v>
      </c>
      <c r="J174" s="288" t="s">
        <v>608</v>
      </c>
    </row>
    <row r="175" spans="1:10" ht="18.75" customHeight="1">
      <c r="A175" s="234"/>
      <c r="B175" s="196">
        <v>9</v>
      </c>
      <c r="C175" s="134" t="s">
        <v>609</v>
      </c>
      <c r="D175" s="575">
        <v>0</v>
      </c>
      <c r="E175" s="569">
        <v>0</v>
      </c>
      <c r="F175" s="291" t="s">
        <v>606</v>
      </c>
      <c r="G175" s="744">
        <f t="shared" ref="G175:G184" si="7">D175*E175</f>
        <v>0</v>
      </c>
      <c r="H175" s="209" t="s">
        <v>602</v>
      </c>
      <c r="I175" s="134" t="s">
        <v>610</v>
      </c>
      <c r="J175" s="134" t="s">
        <v>608</v>
      </c>
    </row>
    <row r="176" spans="1:10" ht="19">
      <c r="A176" s="234"/>
      <c r="B176" s="196">
        <v>10</v>
      </c>
      <c r="C176" s="134" t="s">
        <v>611</v>
      </c>
      <c r="D176" s="575">
        <v>0</v>
      </c>
      <c r="E176" s="569">
        <v>0</v>
      </c>
      <c r="F176" s="206" t="s">
        <v>606</v>
      </c>
      <c r="G176" s="744">
        <f t="shared" si="7"/>
        <v>0</v>
      </c>
      <c r="H176" s="196" t="s">
        <v>456</v>
      </c>
      <c r="I176" s="134" t="s">
        <v>612</v>
      </c>
      <c r="J176" s="134" t="s">
        <v>608</v>
      </c>
    </row>
    <row r="177" spans="1:11" ht="19">
      <c r="A177" s="234"/>
      <c r="B177" s="196">
        <v>11</v>
      </c>
      <c r="C177" s="134" t="s">
        <v>613</v>
      </c>
      <c r="D177" s="575">
        <v>0</v>
      </c>
      <c r="E177" s="569">
        <v>0</v>
      </c>
      <c r="F177" s="206" t="s">
        <v>606</v>
      </c>
      <c r="G177" s="744">
        <f t="shared" si="7"/>
        <v>0</v>
      </c>
      <c r="H177" s="196" t="s">
        <v>456</v>
      </c>
      <c r="I177" s="134" t="s">
        <v>612</v>
      </c>
      <c r="J177" s="134" t="s">
        <v>608</v>
      </c>
    </row>
    <row r="178" spans="1:11" ht="19">
      <c r="A178" s="234"/>
      <c r="B178" s="196">
        <v>12</v>
      </c>
      <c r="C178" s="134" t="s">
        <v>614</v>
      </c>
      <c r="D178" s="575">
        <v>0</v>
      </c>
      <c r="E178" s="569">
        <v>0</v>
      </c>
      <c r="F178" s="206" t="s">
        <v>606</v>
      </c>
      <c r="G178" s="744">
        <f t="shared" si="7"/>
        <v>0</v>
      </c>
      <c r="H178" s="196" t="s">
        <v>602</v>
      </c>
      <c r="I178" s="134" t="s">
        <v>615</v>
      </c>
      <c r="J178" s="134" t="s">
        <v>608</v>
      </c>
    </row>
    <row r="179" spans="1:11" ht="19">
      <c r="A179" s="234"/>
      <c r="B179" s="196">
        <v>13</v>
      </c>
      <c r="C179" s="134" t="s">
        <v>616</v>
      </c>
      <c r="D179" s="575">
        <v>320</v>
      </c>
      <c r="E179" s="569">
        <v>15</v>
      </c>
      <c r="F179" s="206" t="s">
        <v>606</v>
      </c>
      <c r="G179" s="750">
        <f t="shared" si="7"/>
        <v>4800</v>
      </c>
      <c r="H179" s="196" t="s">
        <v>456</v>
      </c>
      <c r="I179" s="134" t="s">
        <v>612</v>
      </c>
      <c r="J179" s="134" t="s">
        <v>617</v>
      </c>
    </row>
    <row r="180" spans="1:11" ht="38">
      <c r="A180" s="234"/>
      <c r="B180" s="196">
        <v>14</v>
      </c>
      <c r="C180" s="134" t="s">
        <v>618</v>
      </c>
      <c r="D180" s="575">
        <v>0</v>
      </c>
      <c r="E180" s="569">
        <v>0</v>
      </c>
      <c r="F180" s="206" t="s">
        <v>606</v>
      </c>
      <c r="G180" s="744">
        <f t="shared" si="7"/>
        <v>0</v>
      </c>
      <c r="H180" s="196" t="s">
        <v>373</v>
      </c>
      <c r="I180" s="134" t="s">
        <v>619</v>
      </c>
      <c r="J180" s="134" t="s">
        <v>608</v>
      </c>
    </row>
    <row r="181" spans="1:11" ht="38">
      <c r="A181" s="234"/>
      <c r="B181" s="196">
        <v>15</v>
      </c>
      <c r="C181" s="134" t="s">
        <v>620</v>
      </c>
      <c r="D181" s="575">
        <v>0</v>
      </c>
      <c r="E181" s="569">
        <v>0</v>
      </c>
      <c r="F181" s="206" t="s">
        <v>606</v>
      </c>
      <c r="G181" s="744">
        <f t="shared" si="7"/>
        <v>0</v>
      </c>
      <c r="H181" s="196" t="s">
        <v>373</v>
      </c>
      <c r="I181" s="134" t="s">
        <v>621</v>
      </c>
      <c r="J181" s="134" t="s">
        <v>608</v>
      </c>
      <c r="K181" s="98"/>
    </row>
    <row r="182" spans="1:11" ht="38">
      <c r="A182" s="133"/>
      <c r="B182" s="171">
        <v>16</v>
      </c>
      <c r="C182" s="271" t="s">
        <v>622</v>
      </c>
      <c r="D182" s="576">
        <v>180</v>
      </c>
      <c r="E182" s="484">
        <v>1</v>
      </c>
      <c r="F182" s="208" t="s">
        <v>606</v>
      </c>
      <c r="G182" s="750">
        <f t="shared" si="7"/>
        <v>180</v>
      </c>
      <c r="H182" s="171" t="s">
        <v>433</v>
      </c>
      <c r="I182" s="271" t="s">
        <v>623</v>
      </c>
      <c r="J182" s="271" t="s">
        <v>624</v>
      </c>
      <c r="K182" s="98"/>
    </row>
    <row r="183" spans="1:11" ht="38">
      <c r="A183" s="166"/>
      <c r="B183" s="282">
        <v>16</v>
      </c>
      <c r="C183" s="271" t="s">
        <v>622</v>
      </c>
      <c r="D183" s="576">
        <v>140</v>
      </c>
      <c r="E183" s="484">
        <v>2</v>
      </c>
      <c r="F183" s="208" t="s">
        <v>625</v>
      </c>
      <c r="G183" s="750">
        <f t="shared" si="7"/>
        <v>280</v>
      </c>
      <c r="H183" s="171" t="s">
        <v>433</v>
      </c>
      <c r="I183" s="271" t="s">
        <v>623</v>
      </c>
      <c r="J183" s="271" t="s">
        <v>624</v>
      </c>
      <c r="K183" s="98"/>
    </row>
    <row r="184" spans="1:11" ht="20" thickBot="1">
      <c r="A184" s="148"/>
      <c r="B184" s="143">
        <v>17</v>
      </c>
      <c r="C184" s="147" t="s">
        <v>626</v>
      </c>
      <c r="D184" s="577">
        <v>320</v>
      </c>
      <c r="E184" s="430">
        <v>6</v>
      </c>
      <c r="F184" s="292" t="s">
        <v>606</v>
      </c>
      <c r="G184" s="703">
        <f t="shared" si="7"/>
        <v>1920</v>
      </c>
      <c r="H184" s="145" t="s">
        <v>433</v>
      </c>
      <c r="I184" s="147" t="s">
        <v>623</v>
      </c>
      <c r="J184" s="147" t="s">
        <v>617</v>
      </c>
      <c r="K184" s="98"/>
    </row>
    <row r="185" spans="1:11" ht="19" thickTop="1">
      <c r="A185" s="269" t="s">
        <v>502</v>
      </c>
      <c r="B185" s="210"/>
      <c r="C185" s="210"/>
      <c r="D185" s="567"/>
      <c r="E185" s="210"/>
      <c r="F185" s="210"/>
      <c r="G185" s="471">
        <f>SUM(G174:G184)</f>
        <v>7180</v>
      </c>
      <c r="H185" s="210"/>
      <c r="I185" s="210"/>
      <c r="J185" s="210"/>
      <c r="K185" s="98"/>
    </row>
    <row r="186" spans="1:11" ht="19" thickBot="1">
      <c r="A186" s="124"/>
      <c r="B186" s="124"/>
      <c r="C186" s="124"/>
      <c r="D186" s="423"/>
      <c r="E186" s="124"/>
      <c r="F186" s="124"/>
      <c r="G186" s="423"/>
      <c r="H186" s="124"/>
      <c r="I186" s="124"/>
      <c r="J186" s="124"/>
      <c r="K186" s="98"/>
    </row>
    <row r="187" spans="1:11" ht="19" thickBot="1">
      <c r="A187" s="159" t="s">
        <v>627</v>
      </c>
      <c r="B187" s="160"/>
      <c r="C187" s="160"/>
      <c r="D187" s="562"/>
      <c r="E187" s="160"/>
      <c r="F187" s="160"/>
      <c r="G187" s="460">
        <f>SUM(G162,G167,G171,G185)</f>
        <v>25028</v>
      </c>
      <c r="H187" s="124"/>
      <c r="I187" s="124"/>
      <c r="J187" s="124"/>
      <c r="K187" s="98"/>
    </row>
    <row r="188" spans="1:11" ht="18">
      <c r="A188" s="124"/>
      <c r="B188" s="124"/>
      <c r="C188" s="124"/>
      <c r="D188" s="423"/>
      <c r="E188" s="124"/>
      <c r="F188" s="124"/>
      <c r="G188" s="423"/>
      <c r="H188" s="124"/>
      <c r="I188" s="124"/>
      <c r="J188" s="124"/>
      <c r="K188" s="98"/>
    </row>
    <row r="189" spans="1:11" ht="19" thickBot="1">
      <c r="A189" s="123" t="s">
        <v>628</v>
      </c>
      <c r="B189" s="124"/>
      <c r="C189" s="124"/>
      <c r="D189" s="423"/>
      <c r="E189" s="124"/>
      <c r="F189" s="124"/>
      <c r="G189" s="423"/>
      <c r="H189" s="124"/>
      <c r="I189" s="124"/>
      <c r="J189" s="124"/>
      <c r="K189" s="98"/>
    </row>
    <row r="190" spans="1:11" ht="19" thickBot="1">
      <c r="A190" s="126" t="s">
        <v>357</v>
      </c>
      <c r="B190" s="183" t="s">
        <v>358</v>
      </c>
      <c r="C190" s="126" t="s">
        <v>359</v>
      </c>
      <c r="D190" s="472" t="s">
        <v>360</v>
      </c>
      <c r="E190" s="126" t="s">
        <v>361</v>
      </c>
      <c r="F190" s="183" t="s">
        <v>362</v>
      </c>
      <c r="G190" s="488" t="s">
        <v>189</v>
      </c>
      <c r="H190" s="183" t="s">
        <v>363</v>
      </c>
      <c r="I190" s="126" t="s">
        <v>364</v>
      </c>
      <c r="J190" s="126" t="s">
        <v>528</v>
      </c>
      <c r="K190" s="98"/>
    </row>
    <row r="191" spans="1:11" ht="18">
      <c r="A191" s="210" t="s">
        <v>366</v>
      </c>
      <c r="B191" s="210">
        <v>1</v>
      </c>
      <c r="C191" s="210" t="s">
        <v>629</v>
      </c>
      <c r="D191" s="489">
        <v>2200</v>
      </c>
      <c r="E191" s="293">
        <v>127</v>
      </c>
      <c r="F191" s="210" t="s">
        <v>630</v>
      </c>
      <c r="G191" s="494">
        <f>D191*E191</f>
        <v>279400</v>
      </c>
      <c r="H191" s="210" t="s">
        <v>373</v>
      </c>
      <c r="I191" s="210" t="s">
        <v>631</v>
      </c>
      <c r="J191" s="210" t="s">
        <v>632</v>
      </c>
      <c r="K191" s="98"/>
    </row>
    <row r="192" spans="1:11" ht="18">
      <c r="A192" s="196"/>
      <c r="B192" s="196">
        <v>2</v>
      </c>
      <c r="C192" s="171" t="s">
        <v>633</v>
      </c>
      <c r="D192" s="480">
        <v>0</v>
      </c>
      <c r="E192" s="480">
        <v>0</v>
      </c>
      <c r="F192" s="196" t="s">
        <v>585</v>
      </c>
      <c r="G192" s="716">
        <f t="shared" ref="G192:G200" si="8">D192*E192</f>
        <v>0</v>
      </c>
      <c r="H192" s="196" t="s">
        <v>373</v>
      </c>
      <c r="I192" s="196" t="s">
        <v>631</v>
      </c>
      <c r="J192" s="196" t="s">
        <v>634</v>
      </c>
      <c r="K192" s="98"/>
    </row>
    <row r="193" spans="1:11" ht="18">
      <c r="A193" s="196"/>
      <c r="B193" s="294">
        <v>3</v>
      </c>
      <c r="C193" s="171" t="s">
        <v>635</v>
      </c>
      <c r="D193" s="456">
        <v>3740</v>
      </c>
      <c r="E193" s="480">
        <v>6</v>
      </c>
      <c r="F193" s="196" t="s">
        <v>636</v>
      </c>
      <c r="G193" s="535">
        <f>D193*E193</f>
        <v>22440</v>
      </c>
      <c r="H193" s="196" t="s">
        <v>379</v>
      </c>
      <c r="I193" s="196" t="s">
        <v>637</v>
      </c>
      <c r="J193" s="196" t="s">
        <v>638</v>
      </c>
      <c r="K193" s="98"/>
    </row>
    <row r="194" spans="1:11" ht="18">
      <c r="A194" s="196"/>
      <c r="B194" s="294">
        <v>4</v>
      </c>
      <c r="C194" s="196" t="s">
        <v>639</v>
      </c>
      <c r="D194" s="456">
        <v>1595</v>
      </c>
      <c r="E194" s="192">
        <v>24</v>
      </c>
      <c r="F194" s="196" t="s">
        <v>372</v>
      </c>
      <c r="G194" s="490">
        <f t="shared" si="8"/>
        <v>38280</v>
      </c>
      <c r="H194" s="196" t="s">
        <v>373</v>
      </c>
      <c r="I194" s="196" t="s">
        <v>631</v>
      </c>
      <c r="J194" s="196"/>
      <c r="K194" s="98"/>
    </row>
    <row r="195" spans="1:11" ht="18">
      <c r="A195" s="196"/>
      <c r="B195" s="294">
        <v>5</v>
      </c>
      <c r="C195" s="210" t="s">
        <v>640</v>
      </c>
      <c r="D195" s="480">
        <v>231</v>
      </c>
      <c r="E195" s="192">
        <v>24</v>
      </c>
      <c r="F195" s="196" t="s">
        <v>372</v>
      </c>
      <c r="G195" s="490">
        <f t="shared" si="8"/>
        <v>5544</v>
      </c>
      <c r="H195" s="196" t="s">
        <v>373</v>
      </c>
      <c r="I195" s="196" t="s">
        <v>631</v>
      </c>
      <c r="J195" s="196"/>
    </row>
    <row r="196" spans="1:11" ht="18">
      <c r="A196" s="196"/>
      <c r="B196" s="294">
        <v>6</v>
      </c>
      <c r="C196" s="196" t="s">
        <v>641</v>
      </c>
      <c r="D196" s="480">
        <v>16500</v>
      </c>
      <c r="E196" s="192">
        <v>6</v>
      </c>
      <c r="F196" s="196" t="s">
        <v>582</v>
      </c>
      <c r="G196" s="490">
        <f t="shared" si="8"/>
        <v>99000</v>
      </c>
      <c r="H196" s="196" t="s">
        <v>373</v>
      </c>
      <c r="I196" s="196" t="s">
        <v>631</v>
      </c>
      <c r="J196" s="196"/>
    </row>
    <row r="197" spans="1:11" ht="18">
      <c r="A197" s="196"/>
      <c r="B197" s="294">
        <v>7</v>
      </c>
      <c r="C197" s="196" t="s">
        <v>642</v>
      </c>
      <c r="D197" s="480">
        <v>9900</v>
      </c>
      <c r="E197" s="192">
        <v>3</v>
      </c>
      <c r="F197" s="196" t="s">
        <v>372</v>
      </c>
      <c r="G197" s="494">
        <f t="shared" si="8"/>
        <v>29700</v>
      </c>
      <c r="H197" s="196" t="s">
        <v>373</v>
      </c>
      <c r="I197" s="196" t="s">
        <v>631</v>
      </c>
      <c r="J197" s="196" t="s">
        <v>643</v>
      </c>
    </row>
    <row r="198" spans="1:11" ht="18">
      <c r="A198" s="196"/>
      <c r="B198" s="294">
        <v>8</v>
      </c>
      <c r="C198" s="196" t="s">
        <v>644</v>
      </c>
      <c r="D198" s="480">
        <v>407</v>
      </c>
      <c r="E198" s="192">
        <v>1</v>
      </c>
      <c r="F198" s="196" t="s">
        <v>582</v>
      </c>
      <c r="G198" s="490">
        <f t="shared" si="8"/>
        <v>407</v>
      </c>
      <c r="H198" s="196" t="s">
        <v>373</v>
      </c>
      <c r="I198" s="196" t="s">
        <v>645</v>
      </c>
      <c r="J198" s="196"/>
    </row>
    <row r="199" spans="1:11" ht="38">
      <c r="A199" s="196"/>
      <c r="B199" s="294">
        <v>9</v>
      </c>
      <c r="C199" s="196" t="s">
        <v>646</v>
      </c>
      <c r="D199" s="480">
        <v>0</v>
      </c>
      <c r="E199" s="480">
        <v>0</v>
      </c>
      <c r="F199" s="196" t="s">
        <v>585</v>
      </c>
      <c r="G199" s="716">
        <f t="shared" si="8"/>
        <v>0</v>
      </c>
      <c r="H199" s="196" t="s">
        <v>373</v>
      </c>
      <c r="I199" s="196" t="s">
        <v>647</v>
      </c>
      <c r="J199" s="134" t="s">
        <v>648</v>
      </c>
    </row>
    <row r="200" spans="1:11" ht="18">
      <c r="A200" s="171"/>
      <c r="B200" s="294">
        <v>10</v>
      </c>
      <c r="C200" s="171" t="s">
        <v>649</v>
      </c>
      <c r="D200" s="481">
        <v>4499</v>
      </c>
      <c r="E200" s="218">
        <v>5</v>
      </c>
      <c r="F200" s="171" t="s">
        <v>372</v>
      </c>
      <c r="G200" s="490">
        <f t="shared" si="8"/>
        <v>22495</v>
      </c>
      <c r="H200" s="295" t="s">
        <v>373</v>
      </c>
      <c r="I200" s="171" t="s">
        <v>631</v>
      </c>
      <c r="J200" s="171"/>
    </row>
    <row r="201" spans="1:11" ht="18">
      <c r="A201" s="196"/>
      <c r="B201" s="294">
        <v>11</v>
      </c>
      <c r="C201" s="200" t="s">
        <v>650</v>
      </c>
      <c r="D201" s="479">
        <v>22307</v>
      </c>
      <c r="E201" s="296">
        <v>3</v>
      </c>
      <c r="F201" s="200" t="s">
        <v>585</v>
      </c>
      <c r="G201" s="490">
        <f>D201*E201</f>
        <v>66921</v>
      </c>
      <c r="H201" s="200" t="s">
        <v>373</v>
      </c>
      <c r="I201" s="200" t="s">
        <v>651</v>
      </c>
      <c r="J201" s="200"/>
    </row>
    <row r="202" spans="1:11" ht="18">
      <c r="A202" s="171"/>
      <c r="B202" s="294">
        <v>12</v>
      </c>
      <c r="C202" s="171" t="s">
        <v>652</v>
      </c>
      <c r="D202" s="481">
        <v>0</v>
      </c>
      <c r="E202" s="481">
        <v>0</v>
      </c>
      <c r="F202" s="171" t="s">
        <v>653</v>
      </c>
      <c r="G202" s="720"/>
      <c r="H202" s="171" t="s">
        <v>654</v>
      </c>
      <c r="I202" s="171" t="s">
        <v>655</v>
      </c>
      <c r="J202" s="171" t="s">
        <v>656</v>
      </c>
    </row>
    <row r="203" spans="1:11" ht="18">
      <c r="A203" s="166"/>
      <c r="B203" s="294">
        <v>13</v>
      </c>
      <c r="C203" s="166" t="s">
        <v>657</v>
      </c>
      <c r="D203" s="465">
        <v>327</v>
      </c>
      <c r="E203" s="165">
        <v>7</v>
      </c>
      <c r="F203" s="166" t="s">
        <v>658</v>
      </c>
      <c r="G203" s="491">
        <f>D203*E203</f>
        <v>2289</v>
      </c>
      <c r="H203" s="166" t="s">
        <v>475</v>
      </c>
      <c r="I203" s="166" t="s">
        <v>659</v>
      </c>
      <c r="J203" s="166" t="s">
        <v>660</v>
      </c>
    </row>
    <row r="204" spans="1:11" ht="19">
      <c r="A204" s="130"/>
      <c r="B204" s="130">
        <v>14</v>
      </c>
      <c r="C204" s="157" t="s">
        <v>661</v>
      </c>
      <c r="D204" s="583">
        <v>4650</v>
      </c>
      <c r="E204" s="157">
        <v>6</v>
      </c>
      <c r="F204" s="157" t="s">
        <v>540</v>
      </c>
      <c r="G204" s="756">
        <f>D204*E204</f>
        <v>27900</v>
      </c>
      <c r="H204" s="343" t="s">
        <v>470</v>
      </c>
      <c r="I204" s="279" t="s">
        <v>662</v>
      </c>
      <c r="J204" s="279"/>
      <c r="K204" s="99"/>
    </row>
    <row r="205" spans="1:11" ht="20" thickBot="1">
      <c r="A205" s="297"/>
      <c r="B205" s="297">
        <v>15</v>
      </c>
      <c r="C205" s="298" t="s">
        <v>663</v>
      </c>
      <c r="D205" s="585">
        <v>17600</v>
      </c>
      <c r="E205" s="298">
        <v>2</v>
      </c>
      <c r="F205" s="298" t="s">
        <v>378</v>
      </c>
      <c r="G205" s="757">
        <f>D205*E205</f>
        <v>35200</v>
      </c>
      <c r="H205" s="298" t="s">
        <v>379</v>
      </c>
      <c r="I205" s="299" t="s">
        <v>664</v>
      </c>
      <c r="J205" s="299" t="s">
        <v>665</v>
      </c>
      <c r="K205" s="99"/>
    </row>
    <row r="206" spans="1:11" ht="19" thickTop="1">
      <c r="A206" s="260" t="s">
        <v>381</v>
      </c>
      <c r="B206" s="141"/>
      <c r="C206" s="141"/>
      <c r="D206" s="560"/>
      <c r="E206" s="141"/>
      <c r="F206" s="141"/>
      <c r="G206" s="471">
        <f>SUM(G191:G205)</f>
        <v>629576</v>
      </c>
      <c r="H206" s="141"/>
      <c r="I206" s="141"/>
      <c r="J206" s="141"/>
      <c r="K206" s="99"/>
    </row>
    <row r="207" spans="1:11" ht="19" thickBot="1">
      <c r="A207" s="300"/>
      <c r="B207" s="282"/>
      <c r="C207" s="282"/>
      <c r="D207" s="492"/>
      <c r="E207" s="282"/>
      <c r="F207" s="282"/>
      <c r="G207" s="492"/>
      <c r="H207" s="282"/>
      <c r="I207" s="282"/>
      <c r="J207" s="282"/>
      <c r="K207" s="99"/>
    </row>
    <row r="208" spans="1:11" ht="19" thickBot="1">
      <c r="A208" s="301" t="s">
        <v>357</v>
      </c>
      <c r="B208" s="125" t="s">
        <v>358</v>
      </c>
      <c r="C208" s="126" t="s">
        <v>359</v>
      </c>
      <c r="D208" s="472" t="s">
        <v>360</v>
      </c>
      <c r="E208" s="126" t="s">
        <v>361</v>
      </c>
      <c r="F208" s="183" t="s">
        <v>362</v>
      </c>
      <c r="G208" s="488" t="s">
        <v>189</v>
      </c>
      <c r="H208" s="183" t="s">
        <v>363</v>
      </c>
      <c r="I208" s="126" t="s">
        <v>364</v>
      </c>
      <c r="J208" s="126" t="s">
        <v>528</v>
      </c>
      <c r="K208" s="99"/>
    </row>
    <row r="209" spans="1:11" ht="19">
      <c r="A209" s="233" t="s">
        <v>529</v>
      </c>
      <c r="B209" s="233">
        <v>16</v>
      </c>
      <c r="C209" s="141" t="s">
        <v>666</v>
      </c>
      <c r="D209" s="455">
        <v>0</v>
      </c>
      <c r="E209" s="455">
        <v>0</v>
      </c>
      <c r="F209" s="141" t="s">
        <v>667</v>
      </c>
      <c r="G209" s="766">
        <f>D209*E209</f>
        <v>0</v>
      </c>
      <c r="H209" s="302" t="s">
        <v>668</v>
      </c>
      <c r="I209" s="142" t="s">
        <v>669</v>
      </c>
      <c r="J209" s="142" t="s">
        <v>670</v>
      </c>
      <c r="K209" s="99"/>
    </row>
    <row r="210" spans="1:11" ht="20" thickBot="1">
      <c r="A210" s="135"/>
      <c r="B210" s="135">
        <v>17</v>
      </c>
      <c r="C210" s="145" t="s">
        <v>666</v>
      </c>
      <c r="D210" s="493">
        <v>2796</v>
      </c>
      <c r="E210" s="144">
        <v>1</v>
      </c>
      <c r="F210" s="145" t="s">
        <v>531</v>
      </c>
      <c r="G210" s="710">
        <f>D210*E210</f>
        <v>2796</v>
      </c>
      <c r="H210" s="158" t="s">
        <v>456</v>
      </c>
      <c r="I210" s="147" t="s">
        <v>671</v>
      </c>
      <c r="J210" s="147" t="s">
        <v>672</v>
      </c>
      <c r="K210" s="99"/>
    </row>
    <row r="211" spans="1:11" ht="19" thickTop="1">
      <c r="A211" s="269" t="s">
        <v>536</v>
      </c>
      <c r="B211" s="210"/>
      <c r="C211" s="210"/>
      <c r="D211" s="567"/>
      <c r="E211" s="210"/>
      <c r="F211" s="210"/>
      <c r="G211" s="471">
        <f>SUM(G209:G210)</f>
        <v>2796</v>
      </c>
      <c r="H211" s="303"/>
      <c r="I211" s="210"/>
      <c r="J211" s="210"/>
      <c r="K211" s="99"/>
    </row>
    <row r="212" spans="1:11" ht="19" thickBot="1">
      <c r="A212" s="124"/>
      <c r="B212" s="124"/>
      <c r="C212" s="124"/>
      <c r="D212" s="423"/>
      <c r="E212" s="124"/>
      <c r="F212" s="124"/>
      <c r="G212" s="423"/>
      <c r="H212" s="124"/>
      <c r="I212" s="124"/>
      <c r="J212" s="124"/>
      <c r="K212" s="99"/>
    </row>
    <row r="213" spans="1:11" ht="19" thickBot="1">
      <c r="A213" s="125" t="s">
        <v>357</v>
      </c>
      <c r="B213" s="126" t="s">
        <v>358</v>
      </c>
      <c r="C213" s="183" t="s">
        <v>359</v>
      </c>
      <c r="D213" s="488" t="s">
        <v>360</v>
      </c>
      <c r="E213" s="183" t="s">
        <v>361</v>
      </c>
      <c r="F213" s="126" t="s">
        <v>362</v>
      </c>
      <c r="G213" s="472" t="s">
        <v>189</v>
      </c>
      <c r="H213" s="125" t="s">
        <v>363</v>
      </c>
      <c r="I213" s="126" t="s">
        <v>364</v>
      </c>
      <c r="J213" s="126" t="s">
        <v>528</v>
      </c>
      <c r="K213" s="99"/>
    </row>
    <row r="214" spans="1:11" ht="19">
      <c r="A214" s="139" t="s">
        <v>393</v>
      </c>
      <c r="B214" s="210">
        <v>18</v>
      </c>
      <c r="C214" s="210" t="s">
        <v>673</v>
      </c>
      <c r="D214" s="489">
        <v>2000</v>
      </c>
      <c r="E214" s="293">
        <v>1</v>
      </c>
      <c r="F214" s="210" t="s">
        <v>388</v>
      </c>
      <c r="G214" s="490">
        <f>D214*E214</f>
        <v>2000</v>
      </c>
      <c r="H214" s="210" t="s">
        <v>674</v>
      </c>
      <c r="I214" s="304" t="s">
        <v>675</v>
      </c>
      <c r="J214" s="304"/>
    </row>
    <row r="215" spans="1:11" ht="18">
      <c r="A215" s="139"/>
      <c r="B215" s="210">
        <v>19</v>
      </c>
      <c r="C215" s="196" t="s">
        <v>676</v>
      </c>
      <c r="D215" s="480">
        <v>16500</v>
      </c>
      <c r="E215" s="192">
        <v>3</v>
      </c>
      <c r="F215" s="196" t="s">
        <v>388</v>
      </c>
      <c r="G215" s="494">
        <f>D215*E215</f>
        <v>49500</v>
      </c>
      <c r="H215" s="200" t="s">
        <v>456</v>
      </c>
      <c r="I215" s="196" t="s">
        <v>677</v>
      </c>
      <c r="J215" s="196" t="s">
        <v>678</v>
      </c>
    </row>
    <row r="216" spans="1:11" ht="18">
      <c r="A216" s="166"/>
      <c r="B216" s="210">
        <v>20</v>
      </c>
      <c r="C216" s="200" t="s">
        <v>679</v>
      </c>
      <c r="D216" s="479">
        <v>5280</v>
      </c>
      <c r="E216" s="296">
        <v>4</v>
      </c>
      <c r="F216" s="285" t="s">
        <v>388</v>
      </c>
      <c r="G216" s="755">
        <f>D216*E216</f>
        <v>21120</v>
      </c>
      <c r="H216" s="200" t="s">
        <v>373</v>
      </c>
      <c r="I216" s="200" t="s">
        <v>680</v>
      </c>
      <c r="J216" s="200"/>
    </row>
    <row r="217" spans="1:11" ht="18">
      <c r="A217" s="166"/>
      <c r="B217" s="210">
        <v>21</v>
      </c>
      <c r="C217" s="200" t="s">
        <v>681</v>
      </c>
      <c r="D217" s="479">
        <v>900</v>
      </c>
      <c r="E217" s="200">
        <v>5</v>
      </c>
      <c r="F217" s="285" t="s">
        <v>388</v>
      </c>
      <c r="G217" s="755">
        <f t="shared" ref="G217:G218" si="9">D217*E217</f>
        <v>4500</v>
      </c>
      <c r="H217" s="190" t="s">
        <v>373</v>
      </c>
      <c r="I217" s="200" t="s">
        <v>680</v>
      </c>
      <c r="J217" s="200"/>
    </row>
    <row r="218" spans="1:11" ht="18">
      <c r="A218" s="124"/>
      <c r="B218" s="210">
        <v>22</v>
      </c>
      <c r="C218" s="285" t="s">
        <v>682</v>
      </c>
      <c r="D218" s="578">
        <v>1980</v>
      </c>
      <c r="E218" s="202">
        <v>6</v>
      </c>
      <c r="F218" s="202" t="s">
        <v>388</v>
      </c>
      <c r="G218" s="755">
        <f t="shared" si="9"/>
        <v>11880</v>
      </c>
      <c r="H218" s="236" t="s">
        <v>479</v>
      </c>
      <c r="I218" s="305" t="s">
        <v>683</v>
      </c>
      <c r="J218" s="305"/>
    </row>
    <row r="219" spans="1:11" ht="18">
      <c r="A219" s="196"/>
      <c r="B219" s="210">
        <v>23</v>
      </c>
      <c r="C219" s="189" t="s">
        <v>684</v>
      </c>
      <c r="D219" s="578">
        <v>0</v>
      </c>
      <c r="E219" s="306">
        <v>6</v>
      </c>
      <c r="F219" s="202" t="s">
        <v>685</v>
      </c>
      <c r="G219" s="725">
        <f>D219*E219</f>
        <v>0</v>
      </c>
      <c r="H219" s="236" t="s">
        <v>479</v>
      </c>
      <c r="I219" s="305" t="s">
        <v>683</v>
      </c>
      <c r="J219" s="305"/>
    </row>
    <row r="220" spans="1:11" ht="18">
      <c r="A220" s="139"/>
      <c r="B220" s="210">
        <v>24</v>
      </c>
      <c r="C220" s="189" t="s">
        <v>686</v>
      </c>
      <c r="D220" s="578">
        <v>0</v>
      </c>
      <c r="E220" s="306">
        <v>6</v>
      </c>
      <c r="F220" s="202" t="s">
        <v>685</v>
      </c>
      <c r="G220" s="497">
        <f t="shared" ref="G220:G230" si="10">D220*E220</f>
        <v>0</v>
      </c>
      <c r="H220" s="236" t="s">
        <v>479</v>
      </c>
      <c r="I220" s="305" t="s">
        <v>683</v>
      </c>
      <c r="J220" s="305"/>
    </row>
    <row r="221" spans="1:11" ht="18">
      <c r="A221" s="139"/>
      <c r="B221" s="210">
        <v>25</v>
      </c>
      <c r="C221" s="189" t="s">
        <v>687</v>
      </c>
      <c r="D221" s="578">
        <v>0</v>
      </c>
      <c r="E221" s="306">
        <v>1</v>
      </c>
      <c r="F221" s="202" t="s">
        <v>685</v>
      </c>
      <c r="G221" s="497">
        <f t="shared" si="10"/>
        <v>0</v>
      </c>
      <c r="H221" s="236" t="s">
        <v>479</v>
      </c>
      <c r="I221" s="305" t="s">
        <v>683</v>
      </c>
      <c r="J221" s="305"/>
    </row>
    <row r="222" spans="1:11" ht="18">
      <c r="A222" s="139"/>
      <c r="B222" s="210">
        <v>26</v>
      </c>
      <c r="C222" s="189" t="s">
        <v>688</v>
      </c>
      <c r="D222" s="578">
        <v>0</v>
      </c>
      <c r="E222" s="306">
        <v>1</v>
      </c>
      <c r="F222" s="202" t="s">
        <v>685</v>
      </c>
      <c r="G222" s="497">
        <f t="shared" si="10"/>
        <v>0</v>
      </c>
      <c r="H222" s="236" t="s">
        <v>479</v>
      </c>
      <c r="I222" s="305" t="s">
        <v>683</v>
      </c>
      <c r="J222" s="305"/>
    </row>
    <row r="223" spans="1:11" ht="18">
      <c r="A223" s="139"/>
      <c r="B223" s="210">
        <v>27</v>
      </c>
      <c r="C223" s="189" t="s">
        <v>689</v>
      </c>
      <c r="D223" s="578">
        <v>0</v>
      </c>
      <c r="E223" s="306">
        <v>1</v>
      </c>
      <c r="F223" s="202" t="s">
        <v>685</v>
      </c>
      <c r="G223" s="497">
        <f t="shared" si="10"/>
        <v>0</v>
      </c>
      <c r="H223" s="236" t="s">
        <v>479</v>
      </c>
      <c r="I223" s="305" t="s">
        <v>683</v>
      </c>
      <c r="J223" s="305"/>
    </row>
    <row r="224" spans="1:11" ht="18">
      <c r="A224" s="166"/>
      <c r="B224" s="210">
        <v>28</v>
      </c>
      <c r="C224" s="200" t="s">
        <v>682</v>
      </c>
      <c r="D224" s="496">
        <v>1980</v>
      </c>
      <c r="E224" s="236">
        <v>41</v>
      </c>
      <c r="F224" s="236" t="s">
        <v>388</v>
      </c>
      <c r="G224" s="514">
        <f t="shared" si="10"/>
        <v>81180</v>
      </c>
      <c r="H224" s="236" t="s">
        <v>456</v>
      </c>
      <c r="I224" s="307" t="s">
        <v>690</v>
      </c>
      <c r="J224" s="307"/>
    </row>
    <row r="225" spans="1:15" ht="18">
      <c r="A225" s="166"/>
      <c r="B225" s="210">
        <v>29</v>
      </c>
      <c r="C225" s="200" t="s">
        <v>684</v>
      </c>
      <c r="D225" s="464">
        <v>0</v>
      </c>
      <c r="E225" s="236">
        <v>41</v>
      </c>
      <c r="F225" s="236" t="s">
        <v>388</v>
      </c>
      <c r="G225" s="464">
        <f t="shared" si="10"/>
        <v>0</v>
      </c>
      <c r="H225" s="236" t="s">
        <v>456</v>
      </c>
      <c r="I225" s="307" t="s">
        <v>690</v>
      </c>
      <c r="J225" s="307"/>
    </row>
    <row r="226" spans="1:15" ht="18">
      <c r="A226" s="166"/>
      <c r="B226" s="210">
        <v>30</v>
      </c>
      <c r="C226" s="196" t="s">
        <v>686</v>
      </c>
      <c r="D226" s="579">
        <v>0</v>
      </c>
      <c r="E226" s="166">
        <v>41</v>
      </c>
      <c r="F226" s="205" t="s">
        <v>388</v>
      </c>
      <c r="G226" s="464">
        <f t="shared" si="10"/>
        <v>0</v>
      </c>
      <c r="H226" s="166" t="s">
        <v>456</v>
      </c>
      <c r="I226" s="209" t="s">
        <v>690</v>
      </c>
      <c r="J226" s="209"/>
    </row>
    <row r="227" spans="1:15" ht="18">
      <c r="A227" s="166"/>
      <c r="B227" s="210">
        <v>31</v>
      </c>
      <c r="C227" s="196" t="s">
        <v>687</v>
      </c>
      <c r="D227" s="438">
        <v>0</v>
      </c>
      <c r="E227" s="139">
        <v>7</v>
      </c>
      <c r="F227" s="166" t="s">
        <v>388</v>
      </c>
      <c r="G227" s="464">
        <f t="shared" si="10"/>
        <v>0</v>
      </c>
      <c r="H227" s="166" t="s">
        <v>456</v>
      </c>
      <c r="I227" s="209" t="s">
        <v>690</v>
      </c>
      <c r="J227" s="209"/>
    </row>
    <row r="228" spans="1:15" ht="18">
      <c r="A228" s="166"/>
      <c r="B228" s="210">
        <v>32</v>
      </c>
      <c r="C228" s="196" t="s">
        <v>688</v>
      </c>
      <c r="D228" s="438">
        <v>0</v>
      </c>
      <c r="E228" s="166">
        <v>2</v>
      </c>
      <c r="F228" s="166" t="s">
        <v>388</v>
      </c>
      <c r="G228" s="464">
        <f t="shared" si="10"/>
        <v>0</v>
      </c>
      <c r="H228" s="166" t="s">
        <v>456</v>
      </c>
      <c r="I228" s="209" t="s">
        <v>690</v>
      </c>
      <c r="J228" s="209"/>
    </row>
    <row r="229" spans="1:15" ht="18">
      <c r="A229" s="132"/>
      <c r="B229" s="210">
        <v>33</v>
      </c>
      <c r="C229" s="171" t="s">
        <v>689</v>
      </c>
      <c r="D229" s="426">
        <v>0</v>
      </c>
      <c r="E229" s="132">
        <v>1</v>
      </c>
      <c r="F229" s="132" t="s">
        <v>388</v>
      </c>
      <c r="G229" s="464">
        <f t="shared" si="10"/>
        <v>0</v>
      </c>
      <c r="H229" s="132" t="s">
        <v>456</v>
      </c>
      <c r="I229" s="308" t="s">
        <v>690</v>
      </c>
      <c r="J229" s="308"/>
    </row>
    <row r="230" spans="1:15" ht="19" thickBot="1">
      <c r="A230" s="135"/>
      <c r="B230" s="384">
        <v>34</v>
      </c>
      <c r="C230" s="145" t="s">
        <v>691</v>
      </c>
      <c r="D230" s="427">
        <v>0</v>
      </c>
      <c r="E230" s="135">
        <v>2</v>
      </c>
      <c r="F230" s="135" t="s">
        <v>388</v>
      </c>
      <c r="G230" s="427">
        <f t="shared" si="10"/>
        <v>0</v>
      </c>
      <c r="H230" s="135" t="s">
        <v>456</v>
      </c>
      <c r="I230" s="309" t="s">
        <v>690</v>
      </c>
      <c r="J230" s="309"/>
    </row>
    <row r="231" spans="1:15" ht="19" thickTop="1">
      <c r="A231" s="269" t="s">
        <v>397</v>
      </c>
      <c r="B231" s="210"/>
      <c r="C231" s="210"/>
      <c r="D231" s="567"/>
      <c r="E231" s="210"/>
      <c r="F231" s="210"/>
      <c r="G231" s="471">
        <f>SUM(G214:G230)</f>
        <v>170180</v>
      </c>
      <c r="H231" s="210"/>
      <c r="I231" s="210"/>
      <c r="J231" s="210"/>
    </row>
    <row r="232" spans="1:15" ht="19" thickBot="1">
      <c r="A232" s="124"/>
      <c r="B232" s="124"/>
      <c r="C232" s="124"/>
      <c r="D232" s="423"/>
      <c r="E232" s="124"/>
      <c r="F232" s="124"/>
      <c r="G232" s="423"/>
      <c r="H232" s="124"/>
      <c r="I232" s="124"/>
      <c r="J232" s="124"/>
    </row>
    <row r="233" spans="1:15" ht="19" thickBot="1">
      <c r="A233" s="125" t="s">
        <v>357</v>
      </c>
      <c r="B233" s="126" t="s">
        <v>358</v>
      </c>
      <c r="C233" s="183" t="s">
        <v>359</v>
      </c>
      <c r="D233" s="488" t="s">
        <v>360</v>
      </c>
      <c r="E233" s="183" t="s">
        <v>361</v>
      </c>
      <c r="F233" s="126" t="s">
        <v>362</v>
      </c>
      <c r="G233" s="472" t="s">
        <v>189</v>
      </c>
      <c r="H233" s="125" t="s">
        <v>363</v>
      </c>
      <c r="I233" s="126" t="s">
        <v>364</v>
      </c>
      <c r="J233" s="126" t="s">
        <v>528</v>
      </c>
      <c r="K233" s="99"/>
      <c r="L233" s="99"/>
      <c r="M233" s="99"/>
      <c r="N233" s="99"/>
      <c r="O233" s="99"/>
    </row>
    <row r="234" spans="1:15" ht="19" thickBot="1">
      <c r="A234" s="148" t="s">
        <v>537</v>
      </c>
      <c r="B234" s="148">
        <v>35</v>
      </c>
      <c r="C234" s="148" t="s">
        <v>692</v>
      </c>
      <c r="D234" s="539">
        <v>100100</v>
      </c>
      <c r="E234" s="148">
        <v>1</v>
      </c>
      <c r="F234" s="148" t="s">
        <v>426</v>
      </c>
      <c r="G234" s="498">
        <f>D234*E234</f>
        <v>100100</v>
      </c>
      <c r="H234" s="148" t="s">
        <v>456</v>
      </c>
      <c r="I234" s="151" t="s">
        <v>677</v>
      </c>
      <c r="J234" s="151" t="s">
        <v>678</v>
      </c>
    </row>
    <row r="235" spans="1:15" ht="19" thickTop="1">
      <c r="A235" s="269" t="s">
        <v>547</v>
      </c>
      <c r="B235" s="210"/>
      <c r="C235" s="210"/>
      <c r="D235" s="567"/>
      <c r="E235" s="210"/>
      <c r="F235" s="210"/>
      <c r="G235" s="471">
        <f>SUM(G234)</f>
        <v>100100</v>
      </c>
      <c r="H235" s="210"/>
      <c r="I235" s="210"/>
      <c r="J235" s="210"/>
    </row>
    <row r="236" spans="1:15" ht="19" thickBot="1">
      <c r="A236" s="124"/>
      <c r="B236" s="124"/>
      <c r="C236" s="124"/>
      <c r="D236" s="423"/>
      <c r="E236" s="124"/>
      <c r="F236" s="124"/>
      <c r="G236" s="423"/>
      <c r="H236" s="124"/>
      <c r="I236" s="124"/>
      <c r="J236" s="124"/>
    </row>
    <row r="237" spans="1:15" ht="19" thickBot="1">
      <c r="A237" s="125" t="s">
        <v>357</v>
      </c>
      <c r="B237" s="126" t="s">
        <v>358</v>
      </c>
      <c r="C237" s="183" t="s">
        <v>359</v>
      </c>
      <c r="D237" s="488" t="s">
        <v>360</v>
      </c>
      <c r="E237" s="183" t="s">
        <v>361</v>
      </c>
      <c r="F237" s="126" t="s">
        <v>362</v>
      </c>
      <c r="G237" s="472" t="s">
        <v>189</v>
      </c>
      <c r="H237" s="125" t="s">
        <v>363</v>
      </c>
      <c r="I237" s="126" t="s">
        <v>364</v>
      </c>
      <c r="J237" s="126" t="s">
        <v>528</v>
      </c>
    </row>
    <row r="238" spans="1:15" ht="20" thickBot="1">
      <c r="A238" s="148" t="s">
        <v>548</v>
      </c>
      <c r="B238" s="267">
        <v>36</v>
      </c>
      <c r="C238" s="267" t="s">
        <v>693</v>
      </c>
      <c r="D238" s="580">
        <v>2160</v>
      </c>
      <c r="E238" s="267">
        <v>1</v>
      </c>
      <c r="F238" s="267" t="s">
        <v>442</v>
      </c>
      <c r="G238" s="499">
        <f>D238*E238</f>
        <v>2160</v>
      </c>
      <c r="H238" s="267" t="s">
        <v>486</v>
      </c>
      <c r="I238" s="150" t="s">
        <v>694</v>
      </c>
      <c r="J238" s="150"/>
    </row>
    <row r="239" spans="1:15" ht="19" thickTop="1">
      <c r="A239" s="269" t="s">
        <v>551</v>
      </c>
      <c r="B239" s="210"/>
      <c r="C239" s="210"/>
      <c r="D239" s="567"/>
      <c r="E239" s="210"/>
      <c r="F239" s="210"/>
      <c r="G239" s="471">
        <f>SUM(G238)</f>
        <v>2160</v>
      </c>
      <c r="H239" s="210"/>
      <c r="I239" s="210"/>
      <c r="J239" s="210"/>
    </row>
    <row r="240" spans="1:15" ht="19" thickBot="1">
      <c r="A240" s="123"/>
      <c r="B240" s="124"/>
      <c r="C240" s="124"/>
      <c r="D240" s="423"/>
      <c r="E240" s="124"/>
      <c r="F240" s="124"/>
      <c r="G240" s="435"/>
      <c r="H240" s="124"/>
      <c r="I240" s="124"/>
      <c r="J240" s="124"/>
    </row>
    <row r="241" spans="1:10" ht="19" thickBot="1">
      <c r="A241" s="125" t="s">
        <v>357</v>
      </c>
      <c r="B241" s="365" t="s">
        <v>358</v>
      </c>
      <c r="C241" s="183" t="s">
        <v>359</v>
      </c>
      <c r="D241" s="488" t="s">
        <v>360</v>
      </c>
      <c r="E241" s="183" t="s">
        <v>361</v>
      </c>
      <c r="F241" s="126" t="s">
        <v>362</v>
      </c>
      <c r="G241" s="472" t="s">
        <v>189</v>
      </c>
      <c r="H241" s="125" t="s">
        <v>363</v>
      </c>
      <c r="I241" s="126" t="s">
        <v>364</v>
      </c>
      <c r="J241" s="126" t="s">
        <v>528</v>
      </c>
    </row>
    <row r="242" spans="1:10" ht="20" thickBot="1">
      <c r="A242" s="127" t="s">
        <v>490</v>
      </c>
      <c r="B242" s="236">
        <v>37</v>
      </c>
      <c r="C242" s="752" t="s">
        <v>695</v>
      </c>
      <c r="D242" s="500">
        <v>900</v>
      </c>
      <c r="E242" s="128">
        <v>1</v>
      </c>
      <c r="F242" s="128" t="s">
        <v>426</v>
      </c>
      <c r="G242" s="754">
        <f>D242*E242</f>
        <v>900</v>
      </c>
      <c r="H242" s="128" t="s">
        <v>470</v>
      </c>
      <c r="I242" s="310" t="s">
        <v>696</v>
      </c>
    </row>
    <row r="243" spans="1:10" ht="19">
      <c r="A243" s="234"/>
      <c r="B243" s="236">
        <v>38</v>
      </c>
      <c r="C243" s="311" t="s">
        <v>697</v>
      </c>
      <c r="D243" s="489">
        <v>2200</v>
      </c>
      <c r="E243" s="210">
        <v>1</v>
      </c>
      <c r="F243" s="210" t="s">
        <v>426</v>
      </c>
      <c r="G243" s="753">
        <f t="shared" ref="G243:G248" si="11">D243*E243</f>
        <v>2200</v>
      </c>
      <c r="H243" s="210" t="s">
        <v>373</v>
      </c>
      <c r="I243" s="210" t="s">
        <v>698</v>
      </c>
      <c r="J243" s="310" t="s">
        <v>699</v>
      </c>
    </row>
    <row r="244" spans="1:10" ht="18">
      <c r="A244" s="166"/>
      <c r="B244" s="236">
        <v>39</v>
      </c>
      <c r="C244" s="209" t="s">
        <v>700</v>
      </c>
      <c r="D244" s="480">
        <v>1790</v>
      </c>
      <c r="E244" s="196">
        <v>1</v>
      </c>
      <c r="F244" s="196" t="s">
        <v>426</v>
      </c>
      <c r="G244" s="494">
        <f>D244*E244</f>
        <v>1790</v>
      </c>
      <c r="H244" s="196" t="s">
        <v>409</v>
      </c>
      <c r="I244" s="200" t="s">
        <v>701</v>
      </c>
      <c r="J244" s="196" t="s">
        <v>702</v>
      </c>
    </row>
    <row r="245" spans="1:10" ht="18">
      <c r="A245" s="234"/>
      <c r="B245" s="236">
        <v>40</v>
      </c>
      <c r="C245" s="209" t="s">
        <v>703</v>
      </c>
      <c r="D245" s="480">
        <v>3850</v>
      </c>
      <c r="E245" s="196">
        <v>1</v>
      </c>
      <c r="F245" s="196" t="s">
        <v>426</v>
      </c>
      <c r="G245" s="490">
        <f t="shared" si="11"/>
        <v>3850</v>
      </c>
      <c r="H245" s="196" t="s">
        <v>373</v>
      </c>
      <c r="I245" s="196" t="s">
        <v>704</v>
      </c>
      <c r="J245" s="196"/>
    </row>
    <row r="246" spans="1:10" ht="18">
      <c r="A246" s="132"/>
      <c r="B246" s="236">
        <v>41</v>
      </c>
      <c r="C246" s="308" t="s">
        <v>705</v>
      </c>
      <c r="D246" s="481">
        <v>33000</v>
      </c>
      <c r="E246" s="171">
        <v>1</v>
      </c>
      <c r="F246" s="171" t="s">
        <v>426</v>
      </c>
      <c r="G246" s="501">
        <f>D246*E246</f>
        <v>33000</v>
      </c>
      <c r="H246" s="190" t="s">
        <v>456</v>
      </c>
      <c r="I246" s="171" t="s">
        <v>706</v>
      </c>
      <c r="J246" s="171"/>
    </row>
    <row r="247" spans="1:10" ht="18">
      <c r="A247" s="168"/>
      <c r="B247" s="131">
        <v>42</v>
      </c>
      <c r="C247" s="171" t="s">
        <v>707</v>
      </c>
      <c r="D247" s="481">
        <v>0</v>
      </c>
      <c r="E247" s="484">
        <v>0</v>
      </c>
      <c r="F247" s="171" t="s">
        <v>426</v>
      </c>
      <c r="G247" s="758">
        <f t="shared" si="11"/>
        <v>0</v>
      </c>
      <c r="H247" s="171" t="s">
        <v>708</v>
      </c>
      <c r="I247" s="171" t="s">
        <v>709</v>
      </c>
      <c r="J247" s="171" t="s">
        <v>656</v>
      </c>
    </row>
    <row r="248" spans="1:10" ht="20" thickBot="1">
      <c r="A248" s="297"/>
      <c r="B248" s="298">
        <v>43</v>
      </c>
      <c r="C248" s="297" t="s">
        <v>710</v>
      </c>
      <c r="D248" s="715">
        <v>3300</v>
      </c>
      <c r="E248" s="596">
        <v>1</v>
      </c>
      <c r="F248" s="297" t="s">
        <v>432</v>
      </c>
      <c r="G248" s="740">
        <f t="shared" si="11"/>
        <v>3300</v>
      </c>
      <c r="H248" s="297" t="s">
        <v>379</v>
      </c>
      <c r="I248" s="297" t="s">
        <v>711</v>
      </c>
      <c r="J248" s="299" t="s">
        <v>665</v>
      </c>
    </row>
    <row r="249" spans="1:10" ht="19" thickTop="1">
      <c r="A249" s="269" t="s">
        <v>502</v>
      </c>
      <c r="B249" s="210"/>
      <c r="C249" s="210"/>
      <c r="D249" s="567"/>
      <c r="E249" s="210"/>
      <c r="F249" s="210"/>
      <c r="G249" s="471">
        <f>SUM(G242:G248)</f>
        <v>45040</v>
      </c>
      <c r="H249" s="210"/>
      <c r="I249" s="210"/>
      <c r="J249" s="210"/>
    </row>
    <row r="250" spans="1:10" ht="19" thickBot="1">
      <c r="A250" s="124"/>
      <c r="B250" s="124"/>
      <c r="C250" s="124"/>
      <c r="D250" s="423"/>
      <c r="E250" s="124"/>
      <c r="F250" s="124"/>
      <c r="G250" s="423"/>
      <c r="H250" s="124"/>
      <c r="I250" s="124"/>
      <c r="J250" s="124"/>
    </row>
    <row r="251" spans="1:10" ht="19" thickBot="1">
      <c r="A251" s="159" t="s">
        <v>712</v>
      </c>
      <c r="B251" s="160"/>
      <c r="C251" s="160"/>
      <c r="D251" s="562"/>
      <c r="E251" s="160"/>
      <c r="F251" s="160"/>
      <c r="G251" s="460">
        <f>SUM(G206+G211+G231+G235+G239+G249)</f>
        <v>949852</v>
      </c>
      <c r="H251" s="124"/>
      <c r="I251" s="124"/>
      <c r="J251" s="124"/>
    </row>
    <row r="252" spans="1:10" ht="18">
      <c r="A252" s="124"/>
      <c r="B252" s="124"/>
      <c r="C252" s="124"/>
      <c r="D252" s="423"/>
      <c r="E252" s="124"/>
      <c r="F252" s="124"/>
      <c r="G252" s="423"/>
      <c r="H252" s="124"/>
      <c r="I252" s="124"/>
      <c r="J252" s="124"/>
    </row>
    <row r="253" spans="1:10" ht="19" thickBot="1">
      <c r="A253" s="312" t="s">
        <v>713</v>
      </c>
      <c r="B253" s="313"/>
      <c r="C253" s="124"/>
      <c r="D253" s="423"/>
      <c r="E253" s="124"/>
      <c r="F253" s="124"/>
      <c r="G253" s="423"/>
      <c r="H253" s="124"/>
      <c r="I253" s="124"/>
      <c r="J253" s="124"/>
    </row>
    <row r="254" spans="1:10" ht="19" thickBot="1">
      <c r="A254" s="155" t="s">
        <v>357</v>
      </c>
      <c r="B254" s="126" t="s">
        <v>358</v>
      </c>
      <c r="C254" s="242" t="s">
        <v>359</v>
      </c>
      <c r="D254" s="488" t="s">
        <v>360</v>
      </c>
      <c r="E254" s="242" t="s">
        <v>361</v>
      </c>
      <c r="F254" s="126" t="s">
        <v>362</v>
      </c>
      <c r="G254" s="474" t="s">
        <v>189</v>
      </c>
      <c r="H254" s="125" t="s">
        <v>363</v>
      </c>
      <c r="I254" s="126" t="s">
        <v>364</v>
      </c>
      <c r="J254" s="126" t="s">
        <v>528</v>
      </c>
    </row>
    <row r="255" spans="1:10" ht="19">
      <c r="A255" s="127" t="s">
        <v>366</v>
      </c>
      <c r="B255" s="139">
        <v>1</v>
      </c>
      <c r="C255" s="314" t="s">
        <v>714</v>
      </c>
      <c r="D255" s="563">
        <v>42</v>
      </c>
      <c r="E255" s="163">
        <v>10</v>
      </c>
      <c r="F255" s="139" t="s">
        <v>408</v>
      </c>
      <c r="G255" s="441">
        <f>D255*E255</f>
        <v>420</v>
      </c>
      <c r="H255" s="139" t="s">
        <v>373</v>
      </c>
      <c r="I255" s="178" t="s">
        <v>715</v>
      </c>
      <c r="J255" s="178"/>
    </row>
    <row r="256" spans="1:10" ht="19">
      <c r="A256" s="166"/>
      <c r="B256" s="166">
        <v>2</v>
      </c>
      <c r="C256" s="166" t="s">
        <v>716</v>
      </c>
      <c r="D256" s="465">
        <v>48</v>
      </c>
      <c r="E256" s="165">
        <v>11</v>
      </c>
      <c r="F256" s="166" t="s">
        <v>408</v>
      </c>
      <c r="G256" s="441">
        <f t="shared" ref="G256:G264" si="12">D256*E256</f>
        <v>528</v>
      </c>
      <c r="H256" s="166" t="s">
        <v>373</v>
      </c>
      <c r="I256" s="167" t="s">
        <v>717</v>
      </c>
      <c r="J256" s="167"/>
    </row>
    <row r="257" spans="1:10" ht="19">
      <c r="A257" s="166"/>
      <c r="B257" s="166">
        <v>3</v>
      </c>
      <c r="C257" s="166" t="s">
        <v>718</v>
      </c>
      <c r="D257" s="465">
        <v>5940</v>
      </c>
      <c r="E257" s="165">
        <v>1</v>
      </c>
      <c r="F257" s="166" t="s">
        <v>719</v>
      </c>
      <c r="G257" s="441">
        <f t="shared" si="12"/>
        <v>5940</v>
      </c>
      <c r="H257" s="166" t="s">
        <v>373</v>
      </c>
      <c r="I257" s="167" t="s">
        <v>720</v>
      </c>
      <c r="J257" s="167"/>
    </row>
    <row r="258" spans="1:10" ht="19">
      <c r="A258" s="166"/>
      <c r="B258" s="166">
        <v>4</v>
      </c>
      <c r="C258" s="166" t="s">
        <v>721</v>
      </c>
      <c r="D258" s="465">
        <v>42</v>
      </c>
      <c r="E258" s="165">
        <v>1</v>
      </c>
      <c r="F258" s="166" t="s">
        <v>408</v>
      </c>
      <c r="G258" s="441">
        <f t="shared" si="12"/>
        <v>42</v>
      </c>
      <c r="H258" s="166" t="s">
        <v>373</v>
      </c>
      <c r="I258" s="167" t="s">
        <v>722</v>
      </c>
      <c r="J258" s="167"/>
    </row>
    <row r="259" spans="1:10" ht="19">
      <c r="A259" s="166"/>
      <c r="B259" s="166">
        <v>5</v>
      </c>
      <c r="C259" s="166" t="s">
        <v>723</v>
      </c>
      <c r="D259" s="465">
        <v>59</v>
      </c>
      <c r="E259" s="165">
        <v>1</v>
      </c>
      <c r="F259" s="166" t="s">
        <v>408</v>
      </c>
      <c r="G259" s="441">
        <f t="shared" si="12"/>
        <v>59</v>
      </c>
      <c r="H259" s="166" t="s">
        <v>373</v>
      </c>
      <c r="I259" s="167" t="s">
        <v>722</v>
      </c>
      <c r="J259" s="167"/>
    </row>
    <row r="260" spans="1:10" ht="19">
      <c r="A260" s="166"/>
      <c r="B260" s="166">
        <v>6</v>
      </c>
      <c r="C260" s="166" t="s">
        <v>724</v>
      </c>
      <c r="D260" s="465">
        <v>93</v>
      </c>
      <c r="E260" s="165">
        <v>16</v>
      </c>
      <c r="F260" s="166" t="s">
        <v>408</v>
      </c>
      <c r="G260" s="441">
        <f t="shared" si="12"/>
        <v>1488</v>
      </c>
      <c r="H260" s="166" t="s">
        <v>373</v>
      </c>
      <c r="I260" s="167" t="s">
        <v>722</v>
      </c>
      <c r="J260" s="167"/>
    </row>
    <row r="261" spans="1:10" ht="19">
      <c r="A261" s="166"/>
      <c r="B261" s="166">
        <v>7</v>
      </c>
      <c r="C261" s="166" t="s">
        <v>725</v>
      </c>
      <c r="D261" s="465">
        <v>599</v>
      </c>
      <c r="E261" s="165">
        <v>14</v>
      </c>
      <c r="F261" s="166" t="s">
        <v>372</v>
      </c>
      <c r="G261" s="441">
        <f t="shared" si="12"/>
        <v>8386</v>
      </c>
      <c r="H261" s="166" t="s">
        <v>726</v>
      </c>
      <c r="I261" s="238" t="s">
        <v>727</v>
      </c>
      <c r="J261" s="238"/>
    </row>
    <row r="262" spans="1:10" ht="19">
      <c r="A262" s="166"/>
      <c r="B262" s="166">
        <v>8</v>
      </c>
      <c r="C262" s="166" t="s">
        <v>728</v>
      </c>
      <c r="D262" s="465">
        <v>3979</v>
      </c>
      <c r="E262" s="165">
        <v>5</v>
      </c>
      <c r="F262" s="166" t="s">
        <v>368</v>
      </c>
      <c r="G262" s="441">
        <f t="shared" si="12"/>
        <v>19895</v>
      </c>
      <c r="H262" s="166" t="s">
        <v>726</v>
      </c>
      <c r="I262" s="167" t="s">
        <v>729</v>
      </c>
      <c r="J262" s="167"/>
    </row>
    <row r="263" spans="1:10" ht="19">
      <c r="A263" s="132"/>
      <c r="B263" s="132">
        <v>9</v>
      </c>
      <c r="C263" s="132" t="s">
        <v>730</v>
      </c>
      <c r="D263" s="466">
        <v>7880</v>
      </c>
      <c r="E263" s="132">
        <v>14</v>
      </c>
      <c r="F263" s="132" t="s">
        <v>372</v>
      </c>
      <c r="G263" s="476">
        <f t="shared" si="12"/>
        <v>110320</v>
      </c>
      <c r="H263" s="132" t="s">
        <v>470</v>
      </c>
      <c r="I263" s="170" t="s">
        <v>731</v>
      </c>
      <c r="J263" s="170"/>
    </row>
    <row r="264" spans="1:10" ht="20" thickBot="1">
      <c r="A264" s="135"/>
      <c r="B264" s="135">
        <v>10</v>
      </c>
      <c r="C264" s="135" t="s">
        <v>732</v>
      </c>
      <c r="D264" s="504">
        <v>1267</v>
      </c>
      <c r="E264" s="181">
        <v>2</v>
      </c>
      <c r="F264" s="135" t="s">
        <v>540</v>
      </c>
      <c r="G264" s="502">
        <f t="shared" si="12"/>
        <v>2534</v>
      </c>
      <c r="H264" s="135" t="s">
        <v>726</v>
      </c>
      <c r="I264" s="176" t="s">
        <v>733</v>
      </c>
      <c r="J264" s="176"/>
    </row>
    <row r="265" spans="1:10" ht="19" thickTop="1">
      <c r="A265" s="138" t="s">
        <v>381</v>
      </c>
      <c r="B265" s="139"/>
      <c r="C265" s="139"/>
      <c r="D265" s="463"/>
      <c r="E265" s="139"/>
      <c r="F265" s="139"/>
      <c r="G265" s="445">
        <f>SUM(G255:G264)</f>
        <v>149612</v>
      </c>
      <c r="H265" s="139"/>
      <c r="I265" s="139"/>
      <c r="J265" s="139"/>
    </row>
    <row r="266" spans="1:10" ht="19" thickBot="1">
      <c r="A266" s="123"/>
      <c r="B266" s="124"/>
      <c r="C266" s="124"/>
      <c r="D266" s="423"/>
      <c r="E266" s="124"/>
      <c r="F266" s="124"/>
      <c r="G266" s="435"/>
      <c r="H266" s="124"/>
      <c r="I266" s="124"/>
      <c r="J266" s="124"/>
    </row>
    <row r="267" spans="1:10" ht="19" thickBot="1">
      <c r="A267" s="155" t="s">
        <v>357</v>
      </c>
      <c r="B267" s="126" t="s">
        <v>358</v>
      </c>
      <c r="C267" s="242" t="s">
        <v>359</v>
      </c>
      <c r="D267" s="488" t="s">
        <v>360</v>
      </c>
      <c r="E267" s="242" t="s">
        <v>361</v>
      </c>
      <c r="F267" s="126" t="s">
        <v>362</v>
      </c>
      <c r="G267" s="474" t="s">
        <v>189</v>
      </c>
      <c r="H267" s="125" t="s">
        <v>363</v>
      </c>
      <c r="I267" s="126" t="s">
        <v>364</v>
      </c>
      <c r="J267" s="126" t="s">
        <v>528</v>
      </c>
    </row>
    <row r="268" spans="1:10" ht="19">
      <c r="A268" s="127" t="s">
        <v>382</v>
      </c>
      <c r="B268" s="166">
        <v>11</v>
      </c>
      <c r="C268" s="166" t="s">
        <v>734</v>
      </c>
      <c r="D268" s="438">
        <v>8720</v>
      </c>
      <c r="E268" s="166">
        <v>1</v>
      </c>
      <c r="F268" s="166" t="s">
        <v>735</v>
      </c>
      <c r="G268" s="513">
        <f>D268*E268</f>
        <v>8720</v>
      </c>
      <c r="H268" s="166" t="s">
        <v>736</v>
      </c>
      <c r="I268" s="167" t="s">
        <v>737</v>
      </c>
      <c r="J268" s="167"/>
    </row>
    <row r="269" spans="1:10" ht="19">
      <c r="A269" s="166"/>
      <c r="B269" s="166">
        <v>12</v>
      </c>
      <c r="C269" s="166" t="s">
        <v>738</v>
      </c>
      <c r="D269" s="465">
        <v>13080</v>
      </c>
      <c r="E269" s="165">
        <v>1</v>
      </c>
      <c r="F269" s="166" t="s">
        <v>735</v>
      </c>
      <c r="G269" s="513">
        <f t="shared" ref="G269:G273" si="13">D269*E269</f>
        <v>13080</v>
      </c>
      <c r="H269" s="166" t="s">
        <v>739</v>
      </c>
      <c r="I269" s="167" t="s">
        <v>740</v>
      </c>
      <c r="J269" s="167"/>
    </row>
    <row r="270" spans="1:10" ht="19">
      <c r="A270" s="166"/>
      <c r="B270" s="166">
        <v>13</v>
      </c>
      <c r="C270" s="166" t="s">
        <v>741</v>
      </c>
      <c r="D270" s="465">
        <v>15260</v>
      </c>
      <c r="E270" s="165">
        <v>1</v>
      </c>
      <c r="F270" s="166" t="s">
        <v>735</v>
      </c>
      <c r="G270" s="513">
        <f t="shared" si="13"/>
        <v>15260</v>
      </c>
      <c r="H270" s="166" t="s">
        <v>595</v>
      </c>
      <c r="I270" s="167" t="s">
        <v>740</v>
      </c>
      <c r="J270" s="167"/>
    </row>
    <row r="271" spans="1:10" ht="19">
      <c r="A271" s="166"/>
      <c r="B271" s="166">
        <v>14</v>
      </c>
      <c r="C271" s="166" t="s">
        <v>742</v>
      </c>
      <c r="D271" s="465">
        <v>5946</v>
      </c>
      <c r="E271" s="165">
        <v>1</v>
      </c>
      <c r="F271" s="166" t="s">
        <v>735</v>
      </c>
      <c r="G271" s="540">
        <f t="shared" si="13"/>
        <v>5946</v>
      </c>
      <c r="H271" s="166" t="s">
        <v>743</v>
      </c>
      <c r="I271" s="167" t="s">
        <v>744</v>
      </c>
      <c r="J271" s="167" t="s">
        <v>745</v>
      </c>
    </row>
    <row r="272" spans="1:10" ht="19">
      <c r="A272" s="166"/>
      <c r="B272" s="166">
        <v>15</v>
      </c>
      <c r="C272" s="166" t="s">
        <v>746</v>
      </c>
      <c r="D272" s="465">
        <v>5946</v>
      </c>
      <c r="E272" s="165">
        <v>1</v>
      </c>
      <c r="F272" s="166" t="s">
        <v>735</v>
      </c>
      <c r="G272" s="540">
        <f t="shared" si="13"/>
        <v>5946</v>
      </c>
      <c r="H272" s="166" t="s">
        <v>743</v>
      </c>
      <c r="I272" s="167" t="s">
        <v>744</v>
      </c>
      <c r="J272" s="167" t="s">
        <v>747</v>
      </c>
    </row>
    <row r="273" spans="1:10" ht="19">
      <c r="A273" s="132"/>
      <c r="B273" s="132">
        <v>16</v>
      </c>
      <c r="C273" s="132" t="s">
        <v>748</v>
      </c>
      <c r="D273" s="581">
        <v>4955</v>
      </c>
      <c r="E273" s="169">
        <v>1</v>
      </c>
      <c r="F273" s="132" t="s">
        <v>735</v>
      </c>
      <c r="G273" s="540">
        <f t="shared" si="13"/>
        <v>4955</v>
      </c>
      <c r="H273" s="132" t="s">
        <v>743</v>
      </c>
      <c r="I273" s="170" t="s">
        <v>744</v>
      </c>
      <c r="J273" s="167" t="s">
        <v>747</v>
      </c>
    </row>
    <row r="274" spans="1:10" ht="20" thickBot="1">
      <c r="A274" s="135"/>
      <c r="B274" s="135">
        <v>17</v>
      </c>
      <c r="C274" s="135" t="s">
        <v>749</v>
      </c>
      <c r="D274" s="504">
        <v>14940</v>
      </c>
      <c r="E274" s="181">
        <v>4</v>
      </c>
      <c r="F274" s="135" t="s">
        <v>735</v>
      </c>
      <c r="G274" s="502">
        <f>D274*E274</f>
        <v>59760</v>
      </c>
      <c r="H274" s="135" t="s">
        <v>482</v>
      </c>
      <c r="I274" s="176" t="s">
        <v>750</v>
      </c>
      <c r="J274" s="176"/>
    </row>
    <row r="275" spans="1:10" ht="19" thickTop="1">
      <c r="A275" s="138" t="s">
        <v>392</v>
      </c>
      <c r="B275" s="139"/>
      <c r="C275" s="139"/>
      <c r="D275" s="463"/>
      <c r="E275" s="139"/>
      <c r="F275" s="139"/>
      <c r="G275" s="445">
        <f>SUM(G268:G274)</f>
        <v>113667</v>
      </c>
      <c r="H275" s="139"/>
      <c r="I275" s="139"/>
      <c r="J275" s="139"/>
    </row>
    <row r="276" spans="1:10" ht="19" thickBot="1">
      <c r="A276" s="124"/>
      <c r="B276" s="124"/>
      <c r="C276" s="124"/>
      <c r="D276" s="423"/>
      <c r="E276" s="124"/>
      <c r="F276" s="124"/>
      <c r="G276" s="423"/>
      <c r="H276" s="124"/>
      <c r="I276" s="124"/>
      <c r="J276" s="124"/>
    </row>
    <row r="277" spans="1:10" ht="19" thickBot="1">
      <c r="A277" s="125" t="s">
        <v>357</v>
      </c>
      <c r="B277" s="126" t="s">
        <v>358</v>
      </c>
      <c r="C277" s="183" t="s">
        <v>359</v>
      </c>
      <c r="D277" s="488" t="s">
        <v>360</v>
      </c>
      <c r="E277" s="183" t="s">
        <v>361</v>
      </c>
      <c r="F277" s="126" t="s">
        <v>362</v>
      </c>
      <c r="G277" s="472" t="s">
        <v>189</v>
      </c>
      <c r="H277" s="125" t="s">
        <v>363</v>
      </c>
      <c r="I277" s="126" t="s">
        <v>364</v>
      </c>
      <c r="J277" s="126" t="s">
        <v>528</v>
      </c>
    </row>
    <row r="278" spans="1:10" ht="20" thickBot="1">
      <c r="A278" s="148" t="s">
        <v>393</v>
      </c>
      <c r="B278" s="148">
        <v>18</v>
      </c>
      <c r="C278" s="148" t="s">
        <v>751</v>
      </c>
      <c r="D278" s="503">
        <v>0</v>
      </c>
      <c r="E278" s="261" t="s">
        <v>465</v>
      </c>
      <c r="F278" s="148" t="s">
        <v>372</v>
      </c>
      <c r="G278" s="718"/>
      <c r="H278" s="148" t="s">
        <v>373</v>
      </c>
      <c r="I278" s="137" t="s">
        <v>752</v>
      </c>
      <c r="J278" s="137" t="s">
        <v>467</v>
      </c>
    </row>
    <row r="279" spans="1:10" ht="19" thickTop="1">
      <c r="A279" s="138" t="s">
        <v>397</v>
      </c>
      <c r="B279" s="139"/>
      <c r="C279" s="139"/>
      <c r="D279" s="463"/>
      <c r="E279" s="139"/>
      <c r="F279" s="139"/>
      <c r="G279" s="445">
        <f>SUM(G278)</f>
        <v>0</v>
      </c>
      <c r="H279" s="139"/>
      <c r="I279" s="139"/>
      <c r="J279" s="139"/>
    </row>
    <row r="280" spans="1:10" ht="19" thickBot="1">
      <c r="A280" s="124"/>
      <c r="B280" s="124"/>
      <c r="C280" s="124"/>
      <c r="D280" s="423"/>
      <c r="E280" s="124"/>
      <c r="F280" s="124"/>
      <c r="G280" s="423"/>
      <c r="H280" s="124"/>
      <c r="I280" s="124"/>
      <c r="J280" s="124"/>
    </row>
    <row r="281" spans="1:10" ht="19" thickBot="1">
      <c r="A281" s="155" t="s">
        <v>357</v>
      </c>
      <c r="B281" s="126" t="s">
        <v>358</v>
      </c>
      <c r="C281" s="242" t="s">
        <v>359</v>
      </c>
      <c r="D281" s="488" t="s">
        <v>360</v>
      </c>
      <c r="E281" s="242" t="s">
        <v>361</v>
      </c>
      <c r="F281" s="126" t="s">
        <v>362</v>
      </c>
      <c r="G281" s="474" t="s">
        <v>189</v>
      </c>
      <c r="H281" s="125" t="s">
        <v>363</v>
      </c>
      <c r="I281" s="126" t="s">
        <v>364</v>
      </c>
      <c r="J281" s="126" t="s">
        <v>528</v>
      </c>
    </row>
    <row r="282" spans="1:10" ht="19">
      <c r="A282" s="233" t="s">
        <v>537</v>
      </c>
      <c r="B282" s="130">
        <v>19</v>
      </c>
      <c r="C282" s="233" t="s">
        <v>753</v>
      </c>
      <c r="D282" s="418">
        <v>198000</v>
      </c>
      <c r="E282" s="244">
        <v>1</v>
      </c>
      <c r="F282" s="130" t="s">
        <v>442</v>
      </c>
      <c r="G282" s="476">
        <f>D282*E282</f>
        <v>198000</v>
      </c>
      <c r="H282" s="130" t="s">
        <v>456</v>
      </c>
      <c r="I282" s="180" t="s">
        <v>754</v>
      </c>
      <c r="J282" s="180"/>
    </row>
    <row r="283" spans="1:10" ht="20" thickBot="1">
      <c r="A283" s="135"/>
      <c r="B283" s="135">
        <v>20</v>
      </c>
      <c r="C283" s="135" t="s">
        <v>755</v>
      </c>
      <c r="D283" s="504">
        <v>66000</v>
      </c>
      <c r="E283" s="181">
        <v>1</v>
      </c>
      <c r="F283" s="135" t="s">
        <v>442</v>
      </c>
      <c r="G283" s="502">
        <f>D283*E283</f>
        <v>66000</v>
      </c>
      <c r="H283" s="135" t="s">
        <v>456</v>
      </c>
      <c r="I283" s="176" t="s">
        <v>756</v>
      </c>
      <c r="J283" s="176"/>
    </row>
    <row r="284" spans="1:10" ht="19" thickTop="1">
      <c r="A284" s="138" t="s">
        <v>547</v>
      </c>
      <c r="B284" s="139"/>
      <c r="C284" s="139"/>
      <c r="D284" s="463"/>
      <c r="E284" s="139"/>
      <c r="F284" s="139"/>
      <c r="G284" s="445">
        <f>SUM(G282:G283)</f>
        <v>264000</v>
      </c>
      <c r="H284" s="139"/>
      <c r="I284" s="139"/>
      <c r="J284" s="139"/>
    </row>
    <row r="285" spans="1:10" ht="19" thickBot="1">
      <c r="A285" s="123"/>
      <c r="B285" s="124"/>
      <c r="C285" s="124"/>
      <c r="D285" s="423"/>
      <c r="E285" s="124"/>
      <c r="F285" s="124"/>
      <c r="G285" s="435"/>
      <c r="H285" s="124"/>
      <c r="I285" s="124"/>
      <c r="J285" s="124"/>
    </row>
    <row r="286" spans="1:10" ht="19" thickBot="1">
      <c r="A286" s="155" t="s">
        <v>357</v>
      </c>
      <c r="B286" s="126" t="s">
        <v>358</v>
      </c>
      <c r="C286" s="242" t="s">
        <v>359</v>
      </c>
      <c r="D286" s="488" t="s">
        <v>360</v>
      </c>
      <c r="E286" s="242" t="s">
        <v>361</v>
      </c>
      <c r="F286" s="126" t="s">
        <v>362</v>
      </c>
      <c r="G286" s="474" t="s">
        <v>189</v>
      </c>
      <c r="H286" s="125" t="s">
        <v>363</v>
      </c>
      <c r="I286" s="126" t="s">
        <v>364</v>
      </c>
      <c r="J286" s="126" t="s">
        <v>528</v>
      </c>
    </row>
    <row r="287" spans="1:10" ht="19">
      <c r="A287" s="127" t="s">
        <v>490</v>
      </c>
      <c r="B287" s="139">
        <v>21</v>
      </c>
      <c r="C287" s="127" t="s">
        <v>757</v>
      </c>
      <c r="D287" s="563">
        <v>0</v>
      </c>
      <c r="E287" s="163" t="s">
        <v>465</v>
      </c>
      <c r="F287" s="139" t="s">
        <v>758</v>
      </c>
      <c r="G287" s="759">
        <v>0</v>
      </c>
      <c r="H287" s="139" t="s">
        <v>456</v>
      </c>
      <c r="I287" s="178" t="s">
        <v>759</v>
      </c>
      <c r="J287" s="800" t="s">
        <v>467</v>
      </c>
    </row>
    <row r="288" spans="1:10" ht="19">
      <c r="A288" s="130"/>
      <c r="B288" s="130">
        <v>22</v>
      </c>
      <c r="C288" s="130" t="s">
        <v>760</v>
      </c>
      <c r="D288" s="418">
        <v>850</v>
      </c>
      <c r="E288" s="179">
        <v>1</v>
      </c>
      <c r="F288" s="130" t="s">
        <v>442</v>
      </c>
      <c r="G288" s="476">
        <f>D288*E288</f>
        <v>850</v>
      </c>
      <c r="H288" s="130" t="s">
        <v>486</v>
      </c>
      <c r="I288" s="180" t="s">
        <v>761</v>
      </c>
      <c r="J288" s="180"/>
    </row>
    <row r="289" spans="1:10" ht="20" thickBot="1">
      <c r="A289" s="135"/>
      <c r="B289" s="135">
        <v>23</v>
      </c>
      <c r="C289" s="135" t="s">
        <v>762</v>
      </c>
      <c r="D289" s="504">
        <v>880</v>
      </c>
      <c r="E289" s="181">
        <v>1</v>
      </c>
      <c r="F289" s="135" t="s">
        <v>442</v>
      </c>
      <c r="G289" s="502">
        <f>D289*E289</f>
        <v>880</v>
      </c>
      <c r="H289" s="135" t="s">
        <v>486</v>
      </c>
      <c r="I289" s="176" t="s">
        <v>763</v>
      </c>
      <c r="J289" s="176"/>
    </row>
    <row r="290" spans="1:10" ht="19" thickTop="1">
      <c r="A290" s="138" t="s">
        <v>502</v>
      </c>
      <c r="B290" s="139"/>
      <c r="C290" s="139"/>
      <c r="D290" s="463"/>
      <c r="E290" s="139"/>
      <c r="F290" s="139"/>
      <c r="G290" s="445">
        <f>SUM(G287:G289)</f>
        <v>1730</v>
      </c>
      <c r="H290" s="139"/>
      <c r="I290" s="139"/>
      <c r="J290" s="139"/>
    </row>
    <row r="291" spans="1:10" ht="19" thickBot="1">
      <c r="A291" s="124"/>
      <c r="B291" s="124"/>
      <c r="C291" s="124"/>
      <c r="D291" s="423"/>
      <c r="E291" s="124"/>
      <c r="F291" s="124"/>
      <c r="G291" s="423"/>
      <c r="H291" s="124"/>
      <c r="I291" s="124"/>
      <c r="J291" s="124"/>
    </row>
    <row r="292" spans="1:10" ht="19" thickBot="1">
      <c r="A292" s="159" t="s">
        <v>764</v>
      </c>
      <c r="B292" s="160"/>
      <c r="C292" s="160"/>
      <c r="D292" s="562"/>
      <c r="E292" s="160"/>
      <c r="F292" s="160"/>
      <c r="G292" s="460">
        <f>SUM(G265,G275,G279,G284,G290)</f>
        <v>529009</v>
      </c>
      <c r="H292" s="124"/>
      <c r="I292" s="124"/>
      <c r="J292" s="124"/>
    </row>
    <row r="293" spans="1:10" ht="18">
      <c r="A293" s="124"/>
      <c r="B293" s="124"/>
      <c r="C293" s="124"/>
      <c r="D293" s="423"/>
      <c r="E293" s="124"/>
      <c r="F293" s="124"/>
      <c r="G293" s="423"/>
      <c r="H293" s="124"/>
      <c r="I293" s="124"/>
      <c r="J293" s="124"/>
    </row>
    <row r="294" spans="1:10" ht="19" thickBot="1">
      <c r="A294" s="123" t="s">
        <v>765</v>
      </c>
      <c r="B294" s="124"/>
      <c r="C294" s="124"/>
      <c r="D294" s="423"/>
      <c r="E294" s="124"/>
      <c r="F294" s="124"/>
      <c r="G294" s="423"/>
      <c r="H294" s="124"/>
      <c r="I294" s="124"/>
      <c r="J294" s="124"/>
    </row>
    <row r="295" spans="1:10" ht="19" thickBot="1">
      <c r="A295" s="125" t="s">
        <v>357</v>
      </c>
      <c r="B295" s="126" t="s">
        <v>358</v>
      </c>
      <c r="C295" s="183" t="s">
        <v>359</v>
      </c>
      <c r="D295" s="488" t="s">
        <v>360</v>
      </c>
      <c r="E295" s="183" t="s">
        <v>361</v>
      </c>
      <c r="F295" s="126" t="s">
        <v>362</v>
      </c>
      <c r="G295" s="472" t="s">
        <v>189</v>
      </c>
      <c r="H295" s="125" t="s">
        <v>363</v>
      </c>
      <c r="I295" s="126" t="s">
        <v>364</v>
      </c>
      <c r="J295" s="126" t="s">
        <v>528</v>
      </c>
    </row>
    <row r="296" spans="1:10" ht="19">
      <c r="A296" s="139" t="s">
        <v>366</v>
      </c>
      <c r="B296" s="202">
        <v>1</v>
      </c>
      <c r="C296" s="202" t="s">
        <v>766</v>
      </c>
      <c r="D296" s="496">
        <v>15980</v>
      </c>
      <c r="E296" s="202">
        <v>1</v>
      </c>
      <c r="F296" s="202" t="s">
        <v>372</v>
      </c>
      <c r="G296" s="450">
        <f>D296*E296</f>
        <v>15980</v>
      </c>
      <c r="H296" s="202" t="s">
        <v>409</v>
      </c>
      <c r="I296" s="237" t="s">
        <v>767</v>
      </c>
      <c r="J296" s="178" t="s">
        <v>768</v>
      </c>
    </row>
    <row r="297" spans="1:10" ht="19">
      <c r="A297" s="166"/>
      <c r="B297" s="202">
        <v>2</v>
      </c>
      <c r="C297" s="236" t="s">
        <v>769</v>
      </c>
      <c r="D297" s="464">
        <v>12480</v>
      </c>
      <c r="E297" s="236">
        <v>3</v>
      </c>
      <c r="F297" s="236" t="s">
        <v>388</v>
      </c>
      <c r="G297" s="450">
        <f t="shared" ref="G297:G310" si="14">D297*E297</f>
        <v>37440</v>
      </c>
      <c r="H297" s="236" t="s">
        <v>770</v>
      </c>
      <c r="I297" s="238" t="s">
        <v>771</v>
      </c>
      <c r="J297" s="167" t="s">
        <v>772</v>
      </c>
    </row>
    <row r="298" spans="1:10" ht="19">
      <c r="A298" s="166"/>
      <c r="B298" s="202">
        <v>3</v>
      </c>
      <c r="C298" s="236" t="s">
        <v>773</v>
      </c>
      <c r="D298" s="464">
        <v>7490</v>
      </c>
      <c r="E298" s="236">
        <v>1</v>
      </c>
      <c r="F298" s="236" t="s">
        <v>388</v>
      </c>
      <c r="G298" s="450">
        <f t="shared" si="14"/>
        <v>7490</v>
      </c>
      <c r="H298" s="236" t="s">
        <v>486</v>
      </c>
      <c r="I298" s="238" t="s">
        <v>774</v>
      </c>
      <c r="J298" s="167" t="s">
        <v>772</v>
      </c>
    </row>
    <row r="299" spans="1:10" ht="19">
      <c r="A299" s="166"/>
      <c r="B299" s="202">
        <v>4</v>
      </c>
      <c r="C299" s="236" t="s">
        <v>775</v>
      </c>
      <c r="D299" s="464">
        <v>23758</v>
      </c>
      <c r="E299" s="236">
        <v>2</v>
      </c>
      <c r="F299" s="236" t="s">
        <v>388</v>
      </c>
      <c r="G299" s="505">
        <f t="shared" si="14"/>
        <v>47516</v>
      </c>
      <c r="H299" s="236" t="s">
        <v>486</v>
      </c>
      <c r="I299" s="238" t="s">
        <v>774</v>
      </c>
      <c r="J299" s="238"/>
    </row>
    <row r="300" spans="1:10" ht="19">
      <c r="A300" s="166"/>
      <c r="B300" s="202">
        <v>5</v>
      </c>
      <c r="C300" s="236" t="s">
        <v>776</v>
      </c>
      <c r="D300" s="464">
        <v>12800</v>
      </c>
      <c r="E300" s="236">
        <v>2</v>
      </c>
      <c r="F300" s="236" t="s">
        <v>388</v>
      </c>
      <c r="G300" s="505">
        <f t="shared" si="14"/>
        <v>25600</v>
      </c>
      <c r="H300" s="236" t="s">
        <v>486</v>
      </c>
      <c r="I300" s="238" t="s">
        <v>774</v>
      </c>
      <c r="J300" s="238"/>
    </row>
    <row r="301" spans="1:10" ht="19">
      <c r="A301" s="166"/>
      <c r="B301" s="202">
        <v>6</v>
      </c>
      <c r="C301" s="236" t="s">
        <v>777</v>
      </c>
      <c r="D301" s="464">
        <v>18700</v>
      </c>
      <c r="E301" s="236">
        <v>2</v>
      </c>
      <c r="F301" s="236" t="s">
        <v>585</v>
      </c>
      <c r="G301" s="506">
        <f t="shared" si="14"/>
        <v>37400</v>
      </c>
      <c r="H301" s="236" t="s">
        <v>486</v>
      </c>
      <c r="I301" s="238" t="s">
        <v>774</v>
      </c>
      <c r="J301" s="167" t="s">
        <v>778</v>
      </c>
    </row>
    <row r="302" spans="1:10" ht="19">
      <c r="A302" s="166"/>
      <c r="B302" s="202">
        <v>7</v>
      </c>
      <c r="C302" s="236" t="s">
        <v>779</v>
      </c>
      <c r="D302" s="464">
        <v>2850</v>
      </c>
      <c r="E302" s="236">
        <v>2</v>
      </c>
      <c r="F302" s="236" t="s">
        <v>388</v>
      </c>
      <c r="G302" s="507">
        <f t="shared" si="14"/>
        <v>5700</v>
      </c>
      <c r="H302" s="236" t="s">
        <v>486</v>
      </c>
      <c r="I302" s="238" t="s">
        <v>774</v>
      </c>
      <c r="J302" s="238"/>
    </row>
    <row r="303" spans="1:10" ht="19">
      <c r="A303" s="166"/>
      <c r="B303" s="202">
        <v>8</v>
      </c>
      <c r="C303" s="236" t="s">
        <v>780</v>
      </c>
      <c r="D303" s="464">
        <v>3299</v>
      </c>
      <c r="E303" s="166">
        <v>2</v>
      </c>
      <c r="F303" s="236" t="s">
        <v>372</v>
      </c>
      <c r="G303" s="507">
        <f t="shared" si="14"/>
        <v>6598</v>
      </c>
      <c r="H303" s="236" t="s">
        <v>486</v>
      </c>
      <c r="I303" s="238" t="s">
        <v>774</v>
      </c>
      <c r="J303" s="238"/>
    </row>
    <row r="304" spans="1:10" ht="19">
      <c r="A304" s="166"/>
      <c r="B304" s="202">
        <v>9</v>
      </c>
      <c r="C304" s="236" t="s">
        <v>781</v>
      </c>
      <c r="D304" s="464">
        <v>750</v>
      </c>
      <c r="E304" s="236">
        <v>6</v>
      </c>
      <c r="F304" s="236" t="s">
        <v>585</v>
      </c>
      <c r="G304" s="507">
        <f t="shared" si="14"/>
        <v>4500</v>
      </c>
      <c r="H304" s="236" t="s">
        <v>486</v>
      </c>
      <c r="I304" s="238" t="s">
        <v>774</v>
      </c>
      <c r="J304" s="238"/>
    </row>
    <row r="305" spans="1:10" ht="19">
      <c r="A305" s="166"/>
      <c r="B305" s="202">
        <v>10</v>
      </c>
      <c r="C305" s="236" t="s">
        <v>782</v>
      </c>
      <c r="D305" s="464">
        <v>500</v>
      </c>
      <c r="E305" s="236">
        <v>6</v>
      </c>
      <c r="F305" s="236" t="s">
        <v>585</v>
      </c>
      <c r="G305" s="507">
        <f t="shared" si="14"/>
        <v>3000</v>
      </c>
      <c r="H305" s="236" t="s">
        <v>486</v>
      </c>
      <c r="I305" s="238" t="s">
        <v>774</v>
      </c>
      <c r="J305" s="238"/>
    </row>
    <row r="306" spans="1:10" ht="19">
      <c r="A306" s="166"/>
      <c r="B306" s="202">
        <v>11</v>
      </c>
      <c r="C306" s="236" t="s">
        <v>783</v>
      </c>
      <c r="D306" s="464">
        <v>1480</v>
      </c>
      <c r="E306" s="236">
        <v>8</v>
      </c>
      <c r="F306" s="236" t="s">
        <v>585</v>
      </c>
      <c r="G306" s="507">
        <f t="shared" si="14"/>
        <v>11840</v>
      </c>
      <c r="H306" s="236" t="s">
        <v>486</v>
      </c>
      <c r="I306" s="238" t="s">
        <v>774</v>
      </c>
      <c r="J306" s="238"/>
    </row>
    <row r="307" spans="1:10" ht="19">
      <c r="A307" s="132"/>
      <c r="B307" s="157">
        <v>12</v>
      </c>
      <c r="C307" s="131" t="s">
        <v>784</v>
      </c>
      <c r="D307" s="582">
        <v>971</v>
      </c>
      <c r="E307" s="131">
        <v>2</v>
      </c>
      <c r="F307" s="131" t="s">
        <v>585</v>
      </c>
      <c r="G307" s="508">
        <f t="shared" si="14"/>
        <v>1942</v>
      </c>
      <c r="H307" s="131" t="s">
        <v>486</v>
      </c>
      <c r="I307" s="315" t="s">
        <v>774</v>
      </c>
      <c r="J307" s="315" t="s">
        <v>785</v>
      </c>
    </row>
    <row r="308" spans="1:10" ht="19">
      <c r="A308" s="196"/>
      <c r="B308" s="200">
        <v>13</v>
      </c>
      <c r="C308" s="200" t="s">
        <v>786</v>
      </c>
      <c r="D308" s="575">
        <v>15358</v>
      </c>
      <c r="E308" s="200">
        <v>1</v>
      </c>
      <c r="F308" s="200" t="s">
        <v>388</v>
      </c>
      <c r="G308" s="509">
        <f t="shared" si="14"/>
        <v>15358</v>
      </c>
      <c r="H308" s="200" t="s">
        <v>486</v>
      </c>
      <c r="I308" s="256" t="s">
        <v>787</v>
      </c>
      <c r="J308" s="167" t="s">
        <v>778</v>
      </c>
    </row>
    <row r="309" spans="1:10" ht="19">
      <c r="A309" s="130"/>
      <c r="B309" s="157">
        <v>14</v>
      </c>
      <c r="C309" s="157" t="s">
        <v>788</v>
      </c>
      <c r="D309" s="583">
        <v>23980</v>
      </c>
      <c r="E309" s="157">
        <v>1</v>
      </c>
      <c r="F309" s="157" t="s">
        <v>388</v>
      </c>
      <c r="G309" s="510">
        <f>D309*E309</f>
        <v>23980</v>
      </c>
      <c r="H309" s="157" t="s">
        <v>373</v>
      </c>
      <c r="I309" s="279" t="s">
        <v>789</v>
      </c>
      <c r="J309" s="279"/>
    </row>
    <row r="310" spans="1:10" ht="19">
      <c r="A310" s="168"/>
      <c r="B310" s="380">
        <v>15</v>
      </c>
      <c r="C310" s="380" t="s">
        <v>790</v>
      </c>
      <c r="D310" s="584">
        <v>29800</v>
      </c>
      <c r="E310" s="380">
        <v>4</v>
      </c>
      <c r="F310" s="380" t="s">
        <v>372</v>
      </c>
      <c r="G310" s="511">
        <f t="shared" si="14"/>
        <v>119200</v>
      </c>
      <c r="H310" s="380" t="s">
        <v>470</v>
      </c>
      <c r="I310" s="385" t="s">
        <v>774</v>
      </c>
      <c r="J310" s="385"/>
    </row>
    <row r="311" spans="1:10" ht="20" thickBot="1">
      <c r="A311" s="145"/>
      <c r="B311" s="222">
        <v>16</v>
      </c>
      <c r="C311" s="222" t="s">
        <v>791</v>
      </c>
      <c r="D311" s="521">
        <v>11342</v>
      </c>
      <c r="E311" s="222">
        <v>1</v>
      </c>
      <c r="F311" s="222" t="s">
        <v>792</v>
      </c>
      <c r="G311" s="512">
        <f>D311*E311</f>
        <v>11342</v>
      </c>
      <c r="H311" s="222" t="s">
        <v>475</v>
      </c>
      <c r="I311" s="268" t="s">
        <v>793</v>
      </c>
      <c r="J311" s="268" t="s">
        <v>794</v>
      </c>
    </row>
    <row r="312" spans="1:10" ht="19" thickTop="1">
      <c r="A312" s="269" t="s">
        <v>381</v>
      </c>
      <c r="B312" s="210"/>
      <c r="C312" s="210"/>
      <c r="D312" s="567"/>
      <c r="E312" s="210"/>
      <c r="F312" s="210"/>
      <c r="G312" s="471">
        <f>SUM(G296:G311)</f>
        <v>374886</v>
      </c>
      <c r="H312" s="210"/>
      <c r="I312" s="210"/>
      <c r="J312" s="210"/>
    </row>
    <row r="313" spans="1:10" ht="19" thickBot="1">
      <c r="A313" s="123"/>
      <c r="B313" s="124"/>
      <c r="C313" s="124"/>
      <c r="D313" s="423"/>
      <c r="E313" s="124"/>
      <c r="F313" s="124"/>
      <c r="G313" s="435"/>
      <c r="H313" s="124"/>
      <c r="I313" s="124"/>
      <c r="J313" s="124"/>
    </row>
    <row r="314" spans="1:10" ht="19" thickBot="1">
      <c r="A314" s="155" t="s">
        <v>357</v>
      </c>
      <c r="B314" s="126" t="s">
        <v>358</v>
      </c>
      <c r="C314" s="242" t="s">
        <v>359</v>
      </c>
      <c r="D314" s="488" t="s">
        <v>360</v>
      </c>
      <c r="E314" s="242" t="s">
        <v>361</v>
      </c>
      <c r="F314" s="126" t="s">
        <v>362</v>
      </c>
      <c r="G314" s="474" t="s">
        <v>189</v>
      </c>
      <c r="H314" s="125" t="s">
        <v>363</v>
      </c>
      <c r="I314" s="126" t="s">
        <v>364</v>
      </c>
      <c r="J314" s="126" t="s">
        <v>528</v>
      </c>
    </row>
    <row r="315" spans="1:10" ht="38">
      <c r="A315" s="127" t="s">
        <v>382</v>
      </c>
      <c r="B315" s="166">
        <v>17</v>
      </c>
      <c r="C315" s="166" t="s">
        <v>795</v>
      </c>
      <c r="D315" s="438">
        <v>1681</v>
      </c>
      <c r="E315" s="166">
        <v>1</v>
      </c>
      <c r="F315" s="166" t="s">
        <v>796</v>
      </c>
      <c r="G315" s="513">
        <f>D315*E315</f>
        <v>1681</v>
      </c>
      <c r="H315" s="166" t="s">
        <v>486</v>
      </c>
      <c r="I315" s="178" t="s">
        <v>797</v>
      </c>
      <c r="J315" s="178"/>
    </row>
    <row r="316" spans="1:10" ht="19">
      <c r="A316" s="139"/>
      <c r="B316" s="166">
        <v>18</v>
      </c>
      <c r="C316" s="236" t="s">
        <v>798</v>
      </c>
      <c r="D316" s="464">
        <v>3040</v>
      </c>
      <c r="E316" s="236">
        <v>1</v>
      </c>
      <c r="F316" s="236" t="s">
        <v>384</v>
      </c>
      <c r="G316" s="514">
        <f t="shared" ref="G316:G323" si="15">D316*E316</f>
        <v>3040</v>
      </c>
      <c r="H316" s="236" t="s">
        <v>799</v>
      </c>
      <c r="I316" s="237" t="s">
        <v>800</v>
      </c>
      <c r="J316" s="237"/>
    </row>
    <row r="317" spans="1:10" ht="19">
      <c r="A317" s="166"/>
      <c r="B317" s="166">
        <v>19</v>
      </c>
      <c r="C317" s="236" t="s">
        <v>798</v>
      </c>
      <c r="D317" s="464">
        <v>4488</v>
      </c>
      <c r="E317" s="236">
        <v>11</v>
      </c>
      <c r="F317" s="236" t="s">
        <v>384</v>
      </c>
      <c r="G317" s="514">
        <f t="shared" si="15"/>
        <v>49368</v>
      </c>
      <c r="H317" s="236" t="s">
        <v>801</v>
      </c>
      <c r="I317" s="238" t="s">
        <v>800</v>
      </c>
      <c r="J317" s="238"/>
    </row>
    <row r="318" spans="1:10" ht="19">
      <c r="A318" s="166"/>
      <c r="B318" s="166">
        <v>20</v>
      </c>
      <c r="C318" s="236" t="s">
        <v>802</v>
      </c>
      <c r="D318" s="464">
        <v>1048</v>
      </c>
      <c r="E318" s="236">
        <v>1</v>
      </c>
      <c r="F318" s="236" t="s">
        <v>803</v>
      </c>
      <c r="G318" s="514">
        <f t="shared" si="15"/>
        <v>1048</v>
      </c>
      <c r="H318" s="236" t="s">
        <v>804</v>
      </c>
      <c r="I318" s="238" t="s">
        <v>805</v>
      </c>
      <c r="J318" s="238"/>
    </row>
    <row r="319" spans="1:10" ht="19">
      <c r="A319" s="132"/>
      <c r="B319" s="166">
        <v>21</v>
      </c>
      <c r="C319" s="131" t="s">
        <v>806</v>
      </c>
      <c r="D319" s="582">
        <v>1210</v>
      </c>
      <c r="E319" s="131">
        <v>1</v>
      </c>
      <c r="F319" s="131" t="s">
        <v>384</v>
      </c>
      <c r="G319" s="515">
        <f t="shared" si="15"/>
        <v>1210</v>
      </c>
      <c r="H319" s="131" t="s">
        <v>726</v>
      </c>
      <c r="I319" s="315" t="s">
        <v>807</v>
      </c>
      <c r="J319" s="315" t="s">
        <v>808</v>
      </c>
    </row>
    <row r="320" spans="1:10" ht="19">
      <c r="A320" s="132"/>
      <c r="B320" s="166">
        <v>21</v>
      </c>
      <c r="C320" s="131" t="s">
        <v>809</v>
      </c>
      <c r="D320" s="582">
        <v>3300</v>
      </c>
      <c r="E320" s="131">
        <v>7</v>
      </c>
      <c r="F320" s="131" t="s">
        <v>384</v>
      </c>
      <c r="G320" s="451">
        <f t="shared" si="15"/>
        <v>23100</v>
      </c>
      <c r="H320" s="131" t="s">
        <v>810</v>
      </c>
      <c r="I320" s="315" t="s">
        <v>807</v>
      </c>
      <c r="J320" s="315"/>
    </row>
    <row r="321" spans="1:10" ht="19">
      <c r="A321" s="196"/>
      <c r="B321" s="166">
        <v>22</v>
      </c>
      <c r="C321" s="200" t="s">
        <v>811</v>
      </c>
      <c r="D321" s="575">
        <v>1304</v>
      </c>
      <c r="E321" s="200">
        <v>1</v>
      </c>
      <c r="F321" s="200" t="s">
        <v>426</v>
      </c>
      <c r="G321" s="509">
        <f t="shared" si="15"/>
        <v>1304</v>
      </c>
      <c r="H321" s="200" t="s">
        <v>812</v>
      </c>
      <c r="I321" s="256" t="s">
        <v>813</v>
      </c>
      <c r="J321" s="134" t="s">
        <v>814</v>
      </c>
    </row>
    <row r="322" spans="1:10" ht="19">
      <c r="A322" s="130"/>
      <c r="B322" s="132">
        <v>23</v>
      </c>
      <c r="C322" s="157" t="s">
        <v>815</v>
      </c>
      <c r="D322" s="583">
        <v>15398</v>
      </c>
      <c r="E322" s="157">
        <v>1</v>
      </c>
      <c r="F322" s="157" t="s">
        <v>442</v>
      </c>
      <c r="G322" s="516">
        <f t="shared" si="15"/>
        <v>15398</v>
      </c>
      <c r="H322" s="157" t="s">
        <v>816</v>
      </c>
      <c r="I322" s="279" t="s">
        <v>817</v>
      </c>
      <c r="J322" s="279" t="s">
        <v>818</v>
      </c>
    </row>
    <row r="323" spans="1:10" ht="39" thickBot="1">
      <c r="A323" s="297"/>
      <c r="B323" s="297">
        <v>24</v>
      </c>
      <c r="C323" s="298" t="s">
        <v>819</v>
      </c>
      <c r="D323" s="585">
        <v>27864</v>
      </c>
      <c r="E323" s="298">
        <v>1</v>
      </c>
      <c r="F323" s="298" t="s">
        <v>521</v>
      </c>
      <c r="G323" s="517">
        <f t="shared" si="15"/>
        <v>27864</v>
      </c>
      <c r="H323" s="298" t="s">
        <v>475</v>
      </c>
      <c r="I323" s="299" t="s">
        <v>793</v>
      </c>
      <c r="J323" s="299" t="s">
        <v>820</v>
      </c>
    </row>
    <row r="324" spans="1:10" ht="19" thickTop="1">
      <c r="A324" s="138" t="s">
        <v>392</v>
      </c>
      <c r="B324" s="202"/>
      <c r="C324" s="202"/>
      <c r="D324" s="496"/>
      <c r="E324" s="202"/>
      <c r="F324" s="202"/>
      <c r="G324" s="518">
        <f>SUM(G315:G323)</f>
        <v>124013</v>
      </c>
      <c r="H324" s="202"/>
      <c r="I324" s="202"/>
      <c r="J324" s="202"/>
    </row>
    <row r="325" spans="1:10" ht="19" thickBot="1">
      <c r="A325" s="123"/>
      <c r="B325" s="317"/>
      <c r="C325" s="317"/>
      <c r="D325" s="529"/>
      <c r="E325" s="317"/>
      <c r="F325" s="317"/>
      <c r="G325" s="519"/>
      <c r="H325" s="317"/>
      <c r="I325" s="317"/>
      <c r="J325" s="317"/>
    </row>
    <row r="326" spans="1:10" ht="18">
      <c r="A326" s="392" t="s">
        <v>357</v>
      </c>
      <c r="B326" s="365" t="s">
        <v>358</v>
      </c>
      <c r="C326" s="232" t="s">
        <v>359</v>
      </c>
      <c r="D326" s="588" t="s">
        <v>360</v>
      </c>
      <c r="E326" s="232" t="s">
        <v>361</v>
      </c>
      <c r="F326" s="365" t="s">
        <v>362</v>
      </c>
      <c r="G326" s="461" t="s">
        <v>821</v>
      </c>
      <c r="H326" s="184" t="s">
        <v>363</v>
      </c>
      <c r="I326" s="365" t="s">
        <v>364</v>
      </c>
      <c r="J326" s="365" t="s">
        <v>528</v>
      </c>
    </row>
    <row r="327" spans="1:10" ht="38">
      <c r="A327" s="166" t="s">
        <v>45</v>
      </c>
      <c r="B327" s="236">
        <v>25</v>
      </c>
      <c r="C327" s="236" t="s">
        <v>822</v>
      </c>
      <c r="D327" s="464">
        <v>8469</v>
      </c>
      <c r="E327" s="236">
        <v>1</v>
      </c>
      <c r="F327" s="236" t="s">
        <v>667</v>
      </c>
      <c r="G327" s="779">
        <f>D327*E327</f>
        <v>8469</v>
      </c>
      <c r="H327" s="236" t="s">
        <v>475</v>
      </c>
      <c r="I327" s="236" t="s">
        <v>823</v>
      </c>
      <c r="J327" s="238" t="s">
        <v>824</v>
      </c>
    </row>
    <row r="328" spans="1:10" ht="38">
      <c r="A328" s="166"/>
      <c r="B328" s="236">
        <v>25</v>
      </c>
      <c r="C328" s="236" t="s">
        <v>822</v>
      </c>
      <c r="D328" s="464">
        <v>6601</v>
      </c>
      <c r="E328" s="236">
        <v>1</v>
      </c>
      <c r="F328" s="236" t="s">
        <v>667</v>
      </c>
      <c r="G328" s="779">
        <f t="shared" ref="G328:G329" si="16">D328*E328</f>
        <v>6601</v>
      </c>
      <c r="H328" s="236" t="s">
        <v>475</v>
      </c>
      <c r="I328" s="236" t="s">
        <v>823</v>
      </c>
      <c r="J328" s="238" t="s">
        <v>825</v>
      </c>
    </row>
    <row r="329" spans="1:10" ht="39" thickBot="1">
      <c r="A329" s="297"/>
      <c r="B329" s="298">
        <v>25</v>
      </c>
      <c r="C329" s="298" t="s">
        <v>822</v>
      </c>
      <c r="D329" s="585">
        <v>6504</v>
      </c>
      <c r="E329" s="298">
        <v>1</v>
      </c>
      <c r="F329" s="298" t="s">
        <v>667</v>
      </c>
      <c r="G329" s="517">
        <f t="shared" si="16"/>
        <v>6504</v>
      </c>
      <c r="H329" s="298" t="s">
        <v>475</v>
      </c>
      <c r="I329" s="298" t="s">
        <v>823</v>
      </c>
      <c r="J329" s="299" t="s">
        <v>826</v>
      </c>
    </row>
    <row r="330" spans="1:10" ht="19" thickTop="1">
      <c r="A330" s="138" t="s">
        <v>827</v>
      </c>
      <c r="B330" s="202"/>
      <c r="C330" s="202"/>
      <c r="D330" s="496"/>
      <c r="E330" s="202"/>
      <c r="F330" s="202"/>
      <c r="G330" s="769">
        <f>SUM(G327:G329)</f>
        <v>21574</v>
      </c>
      <c r="H330" s="202"/>
      <c r="I330" s="202"/>
      <c r="J330" s="202"/>
    </row>
    <row r="331" spans="1:10" ht="19" thickBot="1">
      <c r="A331" s="123"/>
      <c r="B331" s="317"/>
      <c r="C331" s="317"/>
      <c r="D331" s="529"/>
      <c r="E331" s="317"/>
      <c r="F331" s="317"/>
      <c r="G331" s="519"/>
      <c r="H331" s="317"/>
      <c r="I331" s="317"/>
      <c r="J331" s="317"/>
    </row>
    <row r="332" spans="1:10" ht="19" thickBot="1">
      <c r="A332" s="155" t="s">
        <v>357</v>
      </c>
      <c r="B332" s="126" t="s">
        <v>358</v>
      </c>
      <c r="C332" s="242" t="s">
        <v>359</v>
      </c>
      <c r="D332" s="488" t="s">
        <v>360</v>
      </c>
      <c r="E332" s="242" t="s">
        <v>361</v>
      </c>
      <c r="F332" s="126" t="s">
        <v>362</v>
      </c>
      <c r="G332" s="474" t="s">
        <v>189</v>
      </c>
      <c r="H332" s="125" t="s">
        <v>363</v>
      </c>
      <c r="I332" s="126" t="s">
        <v>364</v>
      </c>
      <c r="J332" s="126" t="s">
        <v>528</v>
      </c>
    </row>
    <row r="333" spans="1:10" ht="18">
      <c r="A333" s="127" t="s">
        <v>393</v>
      </c>
      <c r="B333" s="139">
        <v>26</v>
      </c>
      <c r="C333" s="139" t="s">
        <v>828</v>
      </c>
      <c r="D333" s="879">
        <v>24000</v>
      </c>
      <c r="E333" s="881">
        <v>1</v>
      </c>
      <c r="F333" s="139" t="s">
        <v>395</v>
      </c>
      <c r="G333" s="882">
        <f>D333*E333</f>
        <v>24000</v>
      </c>
      <c r="H333" s="139" t="s">
        <v>373</v>
      </c>
      <c r="I333" s="139" t="s">
        <v>774</v>
      </c>
      <c r="J333" s="139" t="s">
        <v>829</v>
      </c>
    </row>
    <row r="334" spans="1:10" ht="18">
      <c r="A334" s="166"/>
      <c r="B334" s="139">
        <v>27</v>
      </c>
      <c r="C334" s="166" t="s">
        <v>830</v>
      </c>
      <c r="D334" s="880"/>
      <c r="E334" s="880"/>
      <c r="F334" s="166" t="s">
        <v>395</v>
      </c>
      <c r="G334" s="883"/>
      <c r="H334" s="166" t="s">
        <v>373</v>
      </c>
      <c r="I334" s="139" t="s">
        <v>774</v>
      </c>
      <c r="J334" s="139" t="s">
        <v>829</v>
      </c>
    </row>
    <row r="335" spans="1:10" ht="18">
      <c r="A335" s="166"/>
      <c r="B335" s="139">
        <v>28</v>
      </c>
      <c r="C335" s="124" t="s">
        <v>831</v>
      </c>
      <c r="D335" s="438">
        <v>12980</v>
      </c>
      <c r="E335" s="166">
        <v>1</v>
      </c>
      <c r="F335" s="166" t="s">
        <v>426</v>
      </c>
      <c r="G335" s="506">
        <f>D335*E335</f>
        <v>12980</v>
      </c>
      <c r="H335" s="166" t="s">
        <v>373</v>
      </c>
      <c r="I335" s="139" t="s">
        <v>774</v>
      </c>
      <c r="J335" s="139" t="s">
        <v>829</v>
      </c>
    </row>
    <row r="336" spans="1:10" ht="18">
      <c r="A336" s="132"/>
      <c r="B336" s="139">
        <v>29</v>
      </c>
      <c r="C336" s="132" t="s">
        <v>832</v>
      </c>
      <c r="D336" s="870">
        <v>309540</v>
      </c>
      <c r="E336" s="877">
        <v>1</v>
      </c>
      <c r="F336" s="132" t="s">
        <v>388</v>
      </c>
      <c r="G336" s="861">
        <f>D336*E336</f>
        <v>309540</v>
      </c>
      <c r="H336" s="132" t="s">
        <v>373</v>
      </c>
      <c r="I336" s="132" t="s">
        <v>833</v>
      </c>
      <c r="J336" s="863" t="s">
        <v>834</v>
      </c>
    </row>
    <row r="337" spans="1:10" ht="19" thickBot="1">
      <c r="A337" s="135"/>
      <c r="B337" s="297">
        <v>30</v>
      </c>
      <c r="C337" s="135" t="s">
        <v>835</v>
      </c>
      <c r="D337" s="876"/>
      <c r="E337" s="878"/>
      <c r="F337" s="135" t="s">
        <v>372</v>
      </c>
      <c r="G337" s="862"/>
      <c r="H337" s="318" t="s">
        <v>373</v>
      </c>
      <c r="I337" s="135" t="s">
        <v>833</v>
      </c>
      <c r="J337" s="864"/>
    </row>
    <row r="338" spans="1:10" ht="19" thickTop="1">
      <c r="A338" s="269" t="s">
        <v>397</v>
      </c>
      <c r="B338" s="319"/>
      <c r="C338" s="303"/>
      <c r="D338" s="567"/>
      <c r="E338" s="210"/>
      <c r="F338" s="210"/>
      <c r="G338" s="471">
        <f>SUM(G333:G337)</f>
        <v>346520</v>
      </c>
      <c r="H338" s="210"/>
      <c r="I338" s="210"/>
      <c r="J338" s="210"/>
    </row>
    <row r="339" spans="1:10" ht="19" thickBot="1">
      <c r="A339" s="123"/>
      <c r="B339" s="124"/>
      <c r="C339" s="124"/>
      <c r="D339" s="423"/>
      <c r="E339" s="124"/>
      <c r="F339" s="124"/>
      <c r="G339" s="435"/>
      <c r="H339" s="124"/>
      <c r="I339" s="124"/>
      <c r="J339" s="124"/>
    </row>
    <row r="340" spans="1:10" ht="19" thickBot="1">
      <c r="A340" s="320" t="s">
        <v>357</v>
      </c>
      <c r="B340" s="388" t="s">
        <v>358</v>
      </c>
      <c r="C340" s="322" t="s">
        <v>359</v>
      </c>
      <c r="D340" s="586" t="s">
        <v>360</v>
      </c>
      <c r="E340" s="322" t="s">
        <v>361</v>
      </c>
      <c r="F340" s="321" t="s">
        <v>362</v>
      </c>
      <c r="G340" s="520" t="s">
        <v>189</v>
      </c>
      <c r="H340" s="320" t="s">
        <v>363</v>
      </c>
      <c r="I340" s="321" t="s">
        <v>364</v>
      </c>
      <c r="J340" s="321" t="s">
        <v>528</v>
      </c>
    </row>
    <row r="341" spans="1:10" ht="19">
      <c r="A341" s="386" t="s">
        <v>490</v>
      </c>
      <c r="B341" s="196">
        <v>31</v>
      </c>
      <c r="C341" s="387" t="s">
        <v>836</v>
      </c>
      <c r="D341" s="587">
        <v>140</v>
      </c>
      <c r="E341" s="243">
        <v>2</v>
      </c>
      <c r="F341" s="233" t="s">
        <v>837</v>
      </c>
      <c r="G341" s="704">
        <f>D341*E341</f>
        <v>280</v>
      </c>
      <c r="H341" s="233" t="s">
        <v>838</v>
      </c>
      <c r="I341" s="129" t="s">
        <v>839</v>
      </c>
      <c r="J341" s="129" t="s">
        <v>840</v>
      </c>
    </row>
    <row r="342" spans="1:10" ht="19">
      <c r="A342" s="234"/>
      <c r="B342" s="196">
        <v>32</v>
      </c>
      <c r="C342" s="248" t="s">
        <v>836</v>
      </c>
      <c r="D342" s="464">
        <v>84</v>
      </c>
      <c r="E342" s="236">
        <v>1</v>
      </c>
      <c r="F342" s="236" t="s">
        <v>837</v>
      </c>
      <c r="G342" s="540">
        <f>D342*E342</f>
        <v>84</v>
      </c>
      <c r="H342" s="236" t="s">
        <v>486</v>
      </c>
      <c r="I342" s="238" t="s">
        <v>839</v>
      </c>
      <c r="J342" s="238" t="s">
        <v>841</v>
      </c>
    </row>
    <row r="343" spans="1:10" ht="38">
      <c r="A343" s="234"/>
      <c r="B343" s="196">
        <v>33</v>
      </c>
      <c r="C343" s="323" t="s">
        <v>842</v>
      </c>
      <c r="D343" s="438">
        <v>0</v>
      </c>
      <c r="E343" s="438">
        <v>0</v>
      </c>
      <c r="F343" s="166" t="s">
        <v>442</v>
      </c>
      <c r="G343" s="761">
        <f>D343*E343</f>
        <v>0</v>
      </c>
      <c r="H343" s="166" t="s">
        <v>456</v>
      </c>
      <c r="I343" s="132" t="s">
        <v>843</v>
      </c>
      <c r="J343" s="238" t="s">
        <v>844</v>
      </c>
    </row>
    <row r="344" spans="1:10" ht="19">
      <c r="A344" s="234"/>
      <c r="B344" s="196">
        <v>34</v>
      </c>
      <c r="C344" s="324" t="s">
        <v>845</v>
      </c>
      <c r="D344" s="426">
        <v>1188000</v>
      </c>
      <c r="E344" s="166">
        <v>1</v>
      </c>
      <c r="F344" s="132" t="s">
        <v>442</v>
      </c>
      <c r="G344" s="540">
        <f t="shared" ref="G344:G347" si="17">D344*E344</f>
        <v>1188000</v>
      </c>
      <c r="H344" s="133" t="s">
        <v>846</v>
      </c>
      <c r="I344" s="196" t="s">
        <v>847</v>
      </c>
      <c r="J344" s="196" t="s">
        <v>848</v>
      </c>
    </row>
    <row r="345" spans="1:10" ht="20">
      <c r="A345" s="124"/>
      <c r="B345" s="196">
        <v>35</v>
      </c>
      <c r="C345" s="325" t="s">
        <v>849</v>
      </c>
      <c r="D345" s="569">
        <v>0</v>
      </c>
      <c r="E345" s="775">
        <v>0</v>
      </c>
      <c r="F345" s="326" t="s">
        <v>426</v>
      </c>
      <c r="G345" s="761">
        <f t="shared" si="17"/>
        <v>0</v>
      </c>
      <c r="H345" s="327" t="s">
        <v>850</v>
      </c>
      <c r="I345" s="285" t="s">
        <v>851</v>
      </c>
      <c r="J345" s="285" t="s">
        <v>852</v>
      </c>
    </row>
    <row r="346" spans="1:10" ht="18">
      <c r="A346" s="295"/>
      <c r="B346" s="196">
        <v>36</v>
      </c>
      <c r="C346" s="266" t="s">
        <v>853</v>
      </c>
      <c r="D346" s="455">
        <v>0</v>
      </c>
      <c r="E346" s="481">
        <v>0</v>
      </c>
      <c r="F346" s="141" t="s">
        <v>426</v>
      </c>
      <c r="G346" s="761">
        <f t="shared" si="17"/>
        <v>0</v>
      </c>
      <c r="H346" s="141" t="s">
        <v>854</v>
      </c>
      <c r="I346" s="141" t="s">
        <v>851</v>
      </c>
      <c r="J346" s="285" t="s">
        <v>852</v>
      </c>
    </row>
    <row r="347" spans="1:10" ht="19" thickBot="1">
      <c r="A347" s="158"/>
      <c r="B347" s="145">
        <v>37</v>
      </c>
      <c r="C347" s="309" t="s">
        <v>855</v>
      </c>
      <c r="D347" s="493">
        <v>55000</v>
      </c>
      <c r="E347" s="144">
        <v>1</v>
      </c>
      <c r="F347" s="145" t="s">
        <v>426</v>
      </c>
      <c r="G347" s="767">
        <f t="shared" si="17"/>
        <v>55000</v>
      </c>
      <c r="H347" s="145" t="s">
        <v>854</v>
      </c>
      <c r="I347" s="145" t="s">
        <v>856</v>
      </c>
      <c r="J347" s="145"/>
    </row>
    <row r="348" spans="1:10" ht="19" thickTop="1">
      <c r="A348" s="269" t="s">
        <v>502</v>
      </c>
      <c r="B348" s="210"/>
      <c r="C348" s="210"/>
      <c r="D348" s="567"/>
      <c r="E348" s="210"/>
      <c r="F348" s="210"/>
      <c r="G348" s="471">
        <f>SUM(G341:G347)</f>
        <v>1243364</v>
      </c>
      <c r="H348" s="210"/>
      <c r="I348" s="210"/>
      <c r="J348" s="210"/>
    </row>
    <row r="349" spans="1:10" ht="19" thickBot="1">
      <c r="A349" s="124"/>
      <c r="B349" s="124"/>
      <c r="C349" s="124"/>
      <c r="D349" s="423"/>
      <c r="E349" s="124"/>
      <c r="F349" s="124"/>
      <c r="G349" s="423"/>
      <c r="H349" s="124"/>
      <c r="I349" s="124"/>
      <c r="J349" s="124"/>
    </row>
    <row r="350" spans="1:10" ht="19" thickBot="1">
      <c r="A350" s="159" t="s">
        <v>765</v>
      </c>
      <c r="B350" s="228"/>
      <c r="C350" s="228"/>
      <c r="D350" s="565"/>
      <c r="E350" s="228"/>
      <c r="F350" s="228"/>
      <c r="G350" s="460">
        <f>SUM(G312,G324,G338,G348,G330)</f>
        <v>2110357</v>
      </c>
      <c r="H350" s="124"/>
      <c r="I350" s="124"/>
      <c r="J350" s="124"/>
    </row>
    <row r="351" spans="1:10" ht="18">
      <c r="A351" s="123"/>
      <c r="B351" s="123"/>
      <c r="C351" s="123"/>
      <c r="D351" s="435"/>
      <c r="E351" s="123"/>
      <c r="F351" s="123"/>
      <c r="G351" s="435"/>
      <c r="H351" s="124"/>
      <c r="I351" s="124"/>
      <c r="J351" s="124"/>
    </row>
    <row r="352" spans="1:10" ht="19" thickBot="1">
      <c r="A352" s="123" t="s">
        <v>857</v>
      </c>
      <c r="B352" s="124"/>
      <c r="C352" s="124"/>
      <c r="D352" s="423"/>
      <c r="E352" s="124"/>
      <c r="F352" s="124"/>
      <c r="G352" s="423"/>
      <c r="H352" s="124"/>
      <c r="I352" s="124"/>
      <c r="J352" s="124"/>
    </row>
    <row r="353" spans="1:10" ht="18">
      <c r="A353" s="125" t="s">
        <v>357</v>
      </c>
      <c r="B353" s="126" t="s">
        <v>358</v>
      </c>
      <c r="C353" s="183" t="s">
        <v>359</v>
      </c>
      <c r="D353" s="488" t="s">
        <v>360</v>
      </c>
      <c r="E353" s="183" t="s">
        <v>361</v>
      </c>
      <c r="F353" s="126" t="s">
        <v>362</v>
      </c>
      <c r="G353" s="472" t="s">
        <v>189</v>
      </c>
      <c r="H353" s="125" t="s">
        <v>363</v>
      </c>
      <c r="I353" s="126" t="s">
        <v>364</v>
      </c>
      <c r="J353" s="126" t="s">
        <v>365</v>
      </c>
    </row>
    <row r="354" spans="1:10" ht="38">
      <c r="A354" s="130" t="s">
        <v>382</v>
      </c>
      <c r="B354" s="130">
        <v>1</v>
      </c>
      <c r="C354" s="157" t="s">
        <v>858</v>
      </c>
      <c r="D354" s="702">
        <v>1080</v>
      </c>
      <c r="E354" s="130">
        <v>2</v>
      </c>
      <c r="F354" s="130" t="s">
        <v>506</v>
      </c>
      <c r="G354" s="516">
        <f>D354*E354</f>
        <v>2160</v>
      </c>
      <c r="H354" s="130" t="s">
        <v>859</v>
      </c>
      <c r="I354" s="180" t="s">
        <v>860</v>
      </c>
      <c r="J354" s="180" t="s">
        <v>861</v>
      </c>
    </row>
    <row r="355" spans="1:10" ht="39" thickBot="1">
      <c r="A355" s="145"/>
      <c r="B355" s="145">
        <v>1</v>
      </c>
      <c r="C355" s="222" t="s">
        <v>858</v>
      </c>
      <c r="D355" s="430">
        <v>4980</v>
      </c>
      <c r="E355" s="145">
        <v>1</v>
      </c>
      <c r="F355" s="145" t="s">
        <v>506</v>
      </c>
      <c r="G355" s="703">
        <f>D355*E355</f>
        <v>4980</v>
      </c>
      <c r="H355" s="145" t="s">
        <v>859</v>
      </c>
      <c r="I355" s="147" t="s">
        <v>860</v>
      </c>
      <c r="J355" s="768" t="s">
        <v>862</v>
      </c>
    </row>
    <row r="356" spans="1:10" ht="19" thickTop="1">
      <c r="A356" s="328" t="s">
        <v>392</v>
      </c>
      <c r="B356" s="303"/>
      <c r="C356" s="195"/>
      <c r="D356" s="567"/>
      <c r="E356" s="210"/>
      <c r="F356" s="210"/>
      <c r="G356" s="522">
        <f>SUM(G354:G355)</f>
        <v>7140</v>
      </c>
      <c r="H356" s="210"/>
      <c r="I356" s="304"/>
      <c r="J356" s="304"/>
    </row>
    <row r="357" spans="1:10" ht="19" thickBot="1">
      <c r="A357" s="123"/>
      <c r="B357" s="124"/>
      <c r="C357" s="124"/>
      <c r="D357" s="423"/>
      <c r="E357" s="124"/>
      <c r="F357" s="124"/>
      <c r="G357" s="423"/>
      <c r="H357" s="124"/>
      <c r="I357" s="124"/>
      <c r="J357" s="124"/>
    </row>
    <row r="358" spans="1:10" ht="18">
      <c r="A358" s="184" t="s">
        <v>357</v>
      </c>
      <c r="B358" s="365" t="s">
        <v>358</v>
      </c>
      <c r="C358" s="389" t="s">
        <v>359</v>
      </c>
      <c r="D358" s="588" t="s">
        <v>360</v>
      </c>
      <c r="E358" s="389" t="s">
        <v>361</v>
      </c>
      <c r="F358" s="365" t="s">
        <v>362</v>
      </c>
      <c r="G358" s="523" t="s">
        <v>189</v>
      </c>
      <c r="H358" s="184" t="s">
        <v>363</v>
      </c>
      <c r="I358" s="388" t="s">
        <v>364</v>
      </c>
      <c r="J358" s="388" t="s">
        <v>365</v>
      </c>
    </row>
    <row r="359" spans="1:10" ht="19">
      <c r="A359" s="166" t="s">
        <v>529</v>
      </c>
      <c r="B359" s="166">
        <v>2</v>
      </c>
      <c r="C359" s="236" t="s">
        <v>863</v>
      </c>
      <c r="D359" s="525">
        <v>7999</v>
      </c>
      <c r="E359" s="249">
        <v>1</v>
      </c>
      <c r="F359" s="236" t="s">
        <v>442</v>
      </c>
      <c r="G359" s="469">
        <f>D359*E359</f>
        <v>7999</v>
      </c>
      <c r="H359" s="236" t="s">
        <v>409</v>
      </c>
      <c r="I359" s="238" t="s">
        <v>864</v>
      </c>
      <c r="J359" s="167" t="s">
        <v>865</v>
      </c>
    </row>
    <row r="360" spans="1:10" ht="19">
      <c r="A360" s="297"/>
      <c r="B360" s="297">
        <v>2</v>
      </c>
      <c r="C360" s="298" t="s">
        <v>863</v>
      </c>
      <c r="D360" s="589">
        <v>6338</v>
      </c>
      <c r="E360" s="390">
        <v>1</v>
      </c>
      <c r="F360" s="298" t="s">
        <v>474</v>
      </c>
      <c r="G360" s="524">
        <f>D360*E360</f>
        <v>6338</v>
      </c>
      <c r="H360" s="298" t="s">
        <v>409</v>
      </c>
      <c r="I360" s="299" t="s">
        <v>864</v>
      </c>
      <c r="J360" s="612" t="s">
        <v>865</v>
      </c>
    </row>
    <row r="361" spans="1:10" ht="18">
      <c r="A361" s="138" t="s">
        <v>536</v>
      </c>
      <c r="B361" s="139"/>
      <c r="C361" s="139"/>
      <c r="D361" s="463"/>
      <c r="E361" s="139"/>
      <c r="F361" s="139"/>
      <c r="G361" s="445">
        <f>SUM(G359:G360)</f>
        <v>14337</v>
      </c>
      <c r="H361" s="139"/>
      <c r="I361" s="139"/>
      <c r="J361" s="139"/>
    </row>
    <row r="362" spans="1:10" ht="19" thickBot="1">
      <c r="A362" s="124"/>
      <c r="B362" s="124"/>
      <c r="C362" s="124"/>
      <c r="D362" s="423"/>
      <c r="E362" s="124"/>
      <c r="F362" s="124"/>
      <c r="G362" s="423"/>
      <c r="H362" s="124"/>
      <c r="I362" s="124"/>
      <c r="J362" s="124"/>
    </row>
    <row r="363" spans="1:10" ht="19" thickBot="1">
      <c r="A363" s="155" t="s">
        <v>357</v>
      </c>
      <c r="B363" s="126" t="s">
        <v>358</v>
      </c>
      <c r="C363" s="242" t="s">
        <v>359</v>
      </c>
      <c r="D363" s="488" t="s">
        <v>360</v>
      </c>
      <c r="E363" s="242" t="s">
        <v>361</v>
      </c>
      <c r="F363" s="126" t="s">
        <v>362</v>
      </c>
      <c r="G363" s="474" t="s">
        <v>189</v>
      </c>
      <c r="H363" s="125" t="s">
        <v>363</v>
      </c>
      <c r="I363" s="126" t="s">
        <v>364</v>
      </c>
      <c r="J363" s="126" t="s">
        <v>365</v>
      </c>
    </row>
    <row r="364" spans="1:10" ht="18">
      <c r="A364" s="166" t="s">
        <v>537</v>
      </c>
      <c r="B364" s="202">
        <v>3</v>
      </c>
      <c r="C364" s="236" t="s">
        <v>866</v>
      </c>
      <c r="D364" s="563">
        <v>440000</v>
      </c>
      <c r="E364" s="165">
        <v>1</v>
      </c>
      <c r="F364" s="202" t="s">
        <v>426</v>
      </c>
      <c r="G364" s="468">
        <f>D364*E364</f>
        <v>440000</v>
      </c>
      <c r="H364" s="202" t="s">
        <v>456</v>
      </c>
      <c r="I364" s="329" t="s">
        <v>867</v>
      </c>
      <c r="J364" s="778"/>
    </row>
    <row r="365" spans="1:10" ht="18">
      <c r="A365" s="166"/>
      <c r="B365" s="236">
        <v>4</v>
      </c>
      <c r="C365" s="236" t="s">
        <v>868</v>
      </c>
      <c r="D365" s="438">
        <v>720000</v>
      </c>
      <c r="E365" s="165">
        <v>1</v>
      </c>
      <c r="F365" s="236" t="s">
        <v>426</v>
      </c>
      <c r="G365" s="469">
        <f t="shared" ref="G365:G371" si="18">D365*E365</f>
        <v>720000</v>
      </c>
      <c r="H365" s="202" t="s">
        <v>456</v>
      </c>
      <c r="I365" s="330" t="s">
        <v>867</v>
      </c>
      <c r="J365" s="792" t="s">
        <v>869</v>
      </c>
    </row>
    <row r="366" spans="1:10" ht="18">
      <c r="A366" s="166"/>
      <c r="B366" s="236">
        <v>5</v>
      </c>
      <c r="C366" s="236" t="s">
        <v>870</v>
      </c>
      <c r="D366" s="438">
        <v>650000</v>
      </c>
      <c r="E366" s="165">
        <v>1</v>
      </c>
      <c r="F366" s="236" t="s">
        <v>426</v>
      </c>
      <c r="G366" s="469">
        <f t="shared" si="18"/>
        <v>650000</v>
      </c>
      <c r="H366" s="202" t="s">
        <v>456</v>
      </c>
      <c r="I366" s="330" t="s">
        <v>867</v>
      </c>
      <c r="J366" s="792" t="s">
        <v>869</v>
      </c>
    </row>
    <row r="367" spans="1:10" ht="19">
      <c r="A367" s="132"/>
      <c r="B367" s="202">
        <v>6</v>
      </c>
      <c r="C367" s="236" t="s">
        <v>871</v>
      </c>
      <c r="D367" s="525">
        <v>154000</v>
      </c>
      <c r="E367" s="249">
        <v>1</v>
      </c>
      <c r="F367" s="236" t="s">
        <v>426</v>
      </c>
      <c r="G367" s="468">
        <f t="shared" si="18"/>
        <v>154000</v>
      </c>
      <c r="H367" s="202" t="s">
        <v>456</v>
      </c>
      <c r="I367" s="238" t="s">
        <v>872</v>
      </c>
      <c r="J367" s="238"/>
    </row>
    <row r="368" spans="1:10" ht="19">
      <c r="A368" s="132"/>
      <c r="B368" s="236">
        <v>7</v>
      </c>
      <c r="C368" s="236" t="s">
        <v>873</v>
      </c>
      <c r="D368" s="525">
        <v>121000</v>
      </c>
      <c r="E368" s="249">
        <v>1</v>
      </c>
      <c r="F368" s="236" t="s">
        <v>426</v>
      </c>
      <c r="G368" s="468">
        <f t="shared" si="18"/>
        <v>121000</v>
      </c>
      <c r="H368" s="202" t="s">
        <v>456</v>
      </c>
      <c r="I368" s="238" t="s">
        <v>872</v>
      </c>
      <c r="J368" s="238"/>
    </row>
    <row r="369" spans="1:10" ht="19">
      <c r="A369" s="132"/>
      <c r="B369" s="236">
        <v>8</v>
      </c>
      <c r="C369" s="236" t="s">
        <v>874</v>
      </c>
      <c r="D369" s="525">
        <v>836000</v>
      </c>
      <c r="E369" s="249">
        <v>1</v>
      </c>
      <c r="F369" s="236" t="s">
        <v>426</v>
      </c>
      <c r="G369" s="469">
        <f t="shared" si="18"/>
        <v>836000</v>
      </c>
      <c r="H369" s="202" t="s">
        <v>456</v>
      </c>
      <c r="I369" s="238" t="s">
        <v>872</v>
      </c>
      <c r="J369" s="238" t="s">
        <v>869</v>
      </c>
    </row>
    <row r="370" spans="1:10" ht="18">
      <c r="A370" s="132"/>
      <c r="B370" s="202">
        <v>9</v>
      </c>
      <c r="C370" s="236" t="s">
        <v>875</v>
      </c>
      <c r="D370" s="465">
        <v>132000</v>
      </c>
      <c r="E370" s="165">
        <v>1</v>
      </c>
      <c r="F370" s="236" t="s">
        <v>426</v>
      </c>
      <c r="G370" s="468">
        <f t="shared" si="18"/>
        <v>132000</v>
      </c>
      <c r="H370" s="202" t="s">
        <v>456</v>
      </c>
      <c r="I370" s="236" t="s">
        <v>876</v>
      </c>
      <c r="J370" s="166"/>
    </row>
    <row r="371" spans="1:10" ht="18">
      <c r="A371" s="132"/>
      <c r="B371" s="131">
        <v>10</v>
      </c>
      <c r="C371" s="131" t="s">
        <v>877</v>
      </c>
      <c r="D371" s="526">
        <v>1000000</v>
      </c>
      <c r="E371" s="254">
        <v>1</v>
      </c>
      <c r="F371" s="131" t="s">
        <v>426</v>
      </c>
      <c r="G371" s="468">
        <f t="shared" si="18"/>
        <v>1000000</v>
      </c>
      <c r="H371" s="157" t="s">
        <v>878</v>
      </c>
      <c r="I371" s="131" t="s">
        <v>879</v>
      </c>
      <c r="J371" s="131"/>
    </row>
    <row r="372" spans="1:10" ht="18">
      <c r="A372" s="171"/>
      <c r="B372" s="380">
        <v>11</v>
      </c>
      <c r="C372" s="190" t="s">
        <v>880</v>
      </c>
      <c r="D372" s="478">
        <v>440000</v>
      </c>
      <c r="E372" s="263">
        <v>1</v>
      </c>
      <c r="F372" s="190" t="s">
        <v>426</v>
      </c>
      <c r="G372" s="791">
        <f>D372*E372</f>
        <v>440000</v>
      </c>
      <c r="H372" s="190" t="s">
        <v>373</v>
      </c>
      <c r="I372" s="190" t="s">
        <v>881</v>
      </c>
      <c r="J372" s="190"/>
    </row>
    <row r="373" spans="1:10" ht="19" thickBot="1">
      <c r="A373" s="145"/>
      <c r="B373" s="222">
        <v>12</v>
      </c>
      <c r="C373" s="222" t="s">
        <v>882</v>
      </c>
      <c r="D373" s="521">
        <v>66000</v>
      </c>
      <c r="E373" s="258">
        <v>1</v>
      </c>
      <c r="F373" s="222" t="s">
        <v>432</v>
      </c>
      <c r="G373" s="482">
        <f>D373*E373</f>
        <v>66000</v>
      </c>
      <c r="H373" s="222" t="s">
        <v>475</v>
      </c>
      <c r="I373" s="222" t="s">
        <v>883</v>
      </c>
      <c r="J373" s="222" t="s">
        <v>884</v>
      </c>
    </row>
    <row r="374" spans="1:10" ht="19" thickTop="1">
      <c r="A374" s="269" t="s">
        <v>547</v>
      </c>
      <c r="B374" s="285"/>
      <c r="C374" s="285"/>
      <c r="D374" s="495"/>
      <c r="E374" s="285"/>
      <c r="F374" s="285"/>
      <c r="G374" s="528">
        <f>SUM(G364:G373)</f>
        <v>4559000</v>
      </c>
      <c r="H374" s="285"/>
      <c r="I374" s="285"/>
      <c r="J374" s="285"/>
    </row>
    <row r="375" spans="1:10" ht="19" thickBot="1">
      <c r="A375" s="331"/>
      <c r="B375" s="317"/>
      <c r="C375" s="317"/>
      <c r="D375" s="529"/>
      <c r="E375" s="317"/>
      <c r="F375" s="317"/>
      <c r="G375" s="529"/>
      <c r="H375" s="317"/>
      <c r="I375" s="317"/>
      <c r="J375" s="317"/>
    </row>
    <row r="376" spans="1:10" ht="18">
      <c r="A376" s="184" t="s">
        <v>357</v>
      </c>
      <c r="B376" s="365" t="s">
        <v>358</v>
      </c>
      <c r="C376" s="389" t="s">
        <v>359</v>
      </c>
      <c r="D376" s="588" t="s">
        <v>360</v>
      </c>
      <c r="E376" s="389" t="s">
        <v>361</v>
      </c>
      <c r="F376" s="365" t="s">
        <v>362</v>
      </c>
      <c r="G376" s="523" t="s">
        <v>189</v>
      </c>
      <c r="H376" s="184" t="s">
        <v>363</v>
      </c>
      <c r="I376" s="365" t="s">
        <v>364</v>
      </c>
      <c r="J376" s="365" t="s">
        <v>365</v>
      </c>
    </row>
    <row r="377" spans="1:10" ht="38">
      <c r="A377" s="196" t="s">
        <v>548</v>
      </c>
      <c r="B377" s="200">
        <v>12</v>
      </c>
      <c r="C377" s="200" t="s">
        <v>885</v>
      </c>
      <c r="D377" s="479">
        <v>2150</v>
      </c>
      <c r="E377" s="296">
        <v>1</v>
      </c>
      <c r="F377" s="200" t="s">
        <v>372</v>
      </c>
      <c r="G377" s="530">
        <f>D377*E377</f>
        <v>2150</v>
      </c>
      <c r="H377" s="200" t="s">
        <v>456</v>
      </c>
      <c r="I377" s="256" t="s">
        <v>886</v>
      </c>
      <c r="J377" s="256" t="s">
        <v>887</v>
      </c>
    </row>
    <row r="378" spans="1:10" ht="38">
      <c r="A378" s="196"/>
      <c r="B378" s="200">
        <v>12</v>
      </c>
      <c r="C378" s="200" t="s">
        <v>888</v>
      </c>
      <c r="D378" s="479">
        <v>12486</v>
      </c>
      <c r="E378" s="296">
        <v>1</v>
      </c>
      <c r="F378" s="200" t="s">
        <v>378</v>
      </c>
      <c r="G378" s="530">
        <f>D378*E378</f>
        <v>12486</v>
      </c>
      <c r="H378" s="200" t="s">
        <v>475</v>
      </c>
      <c r="I378" s="256" t="s">
        <v>886</v>
      </c>
      <c r="J378" s="256" t="s">
        <v>887</v>
      </c>
    </row>
    <row r="379" spans="1:10" ht="19">
      <c r="A379" s="196"/>
      <c r="B379" s="200">
        <v>13</v>
      </c>
      <c r="C379" s="200" t="s">
        <v>889</v>
      </c>
      <c r="D379" s="479">
        <v>4844</v>
      </c>
      <c r="E379" s="296">
        <v>1</v>
      </c>
      <c r="F379" s="200" t="s">
        <v>368</v>
      </c>
      <c r="G379" s="530">
        <f>D379*E379</f>
        <v>4844</v>
      </c>
      <c r="H379" s="200" t="s">
        <v>456</v>
      </c>
      <c r="I379" s="256" t="s">
        <v>890</v>
      </c>
      <c r="J379" s="256" t="s">
        <v>891</v>
      </c>
    </row>
    <row r="380" spans="1:10" ht="19">
      <c r="A380" s="196"/>
      <c r="B380" s="200">
        <v>13</v>
      </c>
      <c r="C380" s="200" t="s">
        <v>889</v>
      </c>
      <c r="D380" s="479">
        <v>4065</v>
      </c>
      <c r="E380" s="296">
        <v>1</v>
      </c>
      <c r="F380" s="200" t="s">
        <v>892</v>
      </c>
      <c r="G380" s="530">
        <f t="shared" ref="G380:G388" si="19">D380*E380</f>
        <v>4065</v>
      </c>
      <c r="H380" s="200" t="s">
        <v>456</v>
      </c>
      <c r="I380" s="256" t="s">
        <v>890</v>
      </c>
      <c r="J380" s="256" t="s">
        <v>893</v>
      </c>
    </row>
    <row r="381" spans="1:10" ht="19">
      <c r="A381" s="196"/>
      <c r="B381" s="200">
        <v>13</v>
      </c>
      <c r="C381" s="200" t="s">
        <v>889</v>
      </c>
      <c r="D381" s="479">
        <v>301</v>
      </c>
      <c r="E381" s="296">
        <v>1</v>
      </c>
      <c r="F381" s="200" t="s">
        <v>892</v>
      </c>
      <c r="G381" s="530">
        <f t="shared" si="19"/>
        <v>301</v>
      </c>
      <c r="H381" s="200" t="s">
        <v>456</v>
      </c>
      <c r="I381" s="256" t="s">
        <v>890</v>
      </c>
      <c r="J381" s="256" t="s">
        <v>894</v>
      </c>
    </row>
    <row r="382" spans="1:10" ht="19">
      <c r="A382" s="196"/>
      <c r="B382" s="200">
        <v>13</v>
      </c>
      <c r="C382" s="200" t="s">
        <v>889</v>
      </c>
      <c r="D382" s="479">
        <v>904</v>
      </c>
      <c r="E382" s="296">
        <v>1</v>
      </c>
      <c r="F382" s="200" t="s">
        <v>892</v>
      </c>
      <c r="G382" s="530">
        <f t="shared" si="19"/>
        <v>904</v>
      </c>
      <c r="H382" s="200" t="s">
        <v>456</v>
      </c>
      <c r="I382" s="256" t="s">
        <v>890</v>
      </c>
      <c r="J382" s="256" t="s">
        <v>895</v>
      </c>
    </row>
    <row r="383" spans="1:10" ht="19">
      <c r="A383" s="196"/>
      <c r="B383" s="200">
        <v>13</v>
      </c>
      <c r="C383" s="200" t="s">
        <v>889</v>
      </c>
      <c r="D383" s="479">
        <v>425</v>
      </c>
      <c r="E383" s="296">
        <v>1</v>
      </c>
      <c r="F383" s="200" t="s">
        <v>892</v>
      </c>
      <c r="G383" s="530">
        <f t="shared" si="19"/>
        <v>425</v>
      </c>
      <c r="H383" s="200" t="s">
        <v>456</v>
      </c>
      <c r="I383" s="256" t="s">
        <v>890</v>
      </c>
      <c r="J383" s="256" t="s">
        <v>896</v>
      </c>
    </row>
    <row r="384" spans="1:10" ht="19">
      <c r="A384" s="196"/>
      <c r="B384" s="200">
        <v>13</v>
      </c>
      <c r="C384" s="200" t="s">
        <v>889</v>
      </c>
      <c r="D384" s="479">
        <v>5850</v>
      </c>
      <c r="E384" s="296">
        <v>1</v>
      </c>
      <c r="F384" s="200" t="s">
        <v>892</v>
      </c>
      <c r="G384" s="530">
        <f t="shared" si="19"/>
        <v>5850</v>
      </c>
      <c r="H384" s="200" t="s">
        <v>456</v>
      </c>
      <c r="I384" s="256" t="s">
        <v>890</v>
      </c>
      <c r="J384" s="256" t="s">
        <v>897</v>
      </c>
    </row>
    <row r="385" spans="1:10" ht="19">
      <c r="A385" s="196"/>
      <c r="B385" s="200">
        <v>13</v>
      </c>
      <c r="C385" s="200" t="s">
        <v>889</v>
      </c>
      <c r="D385" s="479">
        <v>1669</v>
      </c>
      <c r="E385" s="296">
        <v>1</v>
      </c>
      <c r="F385" s="200" t="s">
        <v>892</v>
      </c>
      <c r="G385" s="530">
        <f t="shared" si="19"/>
        <v>1669</v>
      </c>
      <c r="H385" s="200" t="s">
        <v>456</v>
      </c>
      <c r="I385" s="256" t="s">
        <v>890</v>
      </c>
      <c r="J385" s="256" t="s">
        <v>898</v>
      </c>
    </row>
    <row r="386" spans="1:10" ht="19">
      <c r="A386" s="196"/>
      <c r="B386" s="200">
        <v>13</v>
      </c>
      <c r="C386" s="200" t="s">
        <v>889</v>
      </c>
      <c r="D386" s="479">
        <v>869</v>
      </c>
      <c r="E386" s="296">
        <v>1</v>
      </c>
      <c r="F386" s="200" t="s">
        <v>892</v>
      </c>
      <c r="G386" s="530">
        <f t="shared" si="19"/>
        <v>869</v>
      </c>
      <c r="H386" s="200" t="s">
        <v>456</v>
      </c>
      <c r="I386" s="256" t="s">
        <v>890</v>
      </c>
      <c r="J386" s="256" t="s">
        <v>899</v>
      </c>
    </row>
    <row r="387" spans="1:10" ht="19">
      <c r="A387" s="196"/>
      <c r="B387" s="200">
        <v>13</v>
      </c>
      <c r="C387" s="200" t="s">
        <v>889</v>
      </c>
      <c r="D387" s="479">
        <v>450</v>
      </c>
      <c r="E387" s="296">
        <v>1</v>
      </c>
      <c r="F387" s="200" t="s">
        <v>892</v>
      </c>
      <c r="G387" s="530">
        <f t="shared" si="19"/>
        <v>450</v>
      </c>
      <c r="H387" s="200" t="s">
        <v>456</v>
      </c>
      <c r="I387" s="256" t="s">
        <v>890</v>
      </c>
      <c r="J387" s="256" t="s">
        <v>900</v>
      </c>
    </row>
    <row r="388" spans="1:10" ht="19">
      <c r="A388" s="196"/>
      <c r="B388" s="200">
        <v>13</v>
      </c>
      <c r="C388" s="200" t="s">
        <v>889</v>
      </c>
      <c r="D388" s="479">
        <v>450</v>
      </c>
      <c r="E388" s="296">
        <v>1</v>
      </c>
      <c r="F388" s="200" t="s">
        <v>892</v>
      </c>
      <c r="G388" s="530">
        <f t="shared" si="19"/>
        <v>450</v>
      </c>
      <c r="H388" s="200" t="s">
        <v>456</v>
      </c>
      <c r="I388" s="256" t="s">
        <v>890</v>
      </c>
      <c r="J388" s="256" t="s">
        <v>901</v>
      </c>
    </row>
    <row r="389" spans="1:10" ht="19">
      <c r="A389" s="196"/>
      <c r="B389" s="200">
        <v>14</v>
      </c>
      <c r="C389" s="200" t="s">
        <v>902</v>
      </c>
      <c r="D389" s="479" t="s">
        <v>903</v>
      </c>
      <c r="E389" s="296" t="s">
        <v>903</v>
      </c>
      <c r="F389" s="200" t="s">
        <v>368</v>
      </c>
      <c r="G389" s="531"/>
      <c r="H389" s="200" t="s">
        <v>456</v>
      </c>
      <c r="I389" s="256" t="s">
        <v>904</v>
      </c>
      <c r="J389" s="256" t="s">
        <v>905</v>
      </c>
    </row>
    <row r="390" spans="1:10" ht="19">
      <c r="A390" s="196"/>
      <c r="B390" s="196">
        <v>15</v>
      </c>
      <c r="C390" s="200" t="s">
        <v>906</v>
      </c>
      <c r="D390" s="479">
        <v>2367</v>
      </c>
      <c r="E390" s="296">
        <v>1</v>
      </c>
      <c r="F390" s="200" t="s">
        <v>368</v>
      </c>
      <c r="G390" s="530">
        <f>D390*E390</f>
        <v>2367</v>
      </c>
      <c r="H390" s="200" t="s">
        <v>456</v>
      </c>
      <c r="I390" s="256" t="s">
        <v>907</v>
      </c>
      <c r="J390" s="256" t="s">
        <v>908</v>
      </c>
    </row>
    <row r="391" spans="1:10" ht="19">
      <c r="A391" s="196"/>
      <c r="B391" s="200">
        <v>15</v>
      </c>
      <c r="C391" s="200" t="s">
        <v>906</v>
      </c>
      <c r="D391" s="479">
        <v>879</v>
      </c>
      <c r="E391" s="296">
        <v>1</v>
      </c>
      <c r="F391" s="200" t="s">
        <v>368</v>
      </c>
      <c r="G391" s="530">
        <f t="shared" ref="G391:G395" si="20">D391*E391</f>
        <v>879</v>
      </c>
      <c r="H391" s="200" t="s">
        <v>456</v>
      </c>
      <c r="I391" s="256" t="s">
        <v>907</v>
      </c>
      <c r="J391" s="256" t="s">
        <v>908</v>
      </c>
    </row>
    <row r="392" spans="1:10" ht="19">
      <c r="A392" s="196"/>
      <c r="B392" s="200">
        <v>15</v>
      </c>
      <c r="C392" s="200" t="s">
        <v>906</v>
      </c>
      <c r="D392" s="479">
        <v>603</v>
      </c>
      <c r="E392" s="296">
        <v>1</v>
      </c>
      <c r="F392" s="200" t="s">
        <v>368</v>
      </c>
      <c r="G392" s="530">
        <f t="shared" si="20"/>
        <v>603</v>
      </c>
      <c r="H392" s="200" t="s">
        <v>456</v>
      </c>
      <c r="I392" s="256" t="s">
        <v>907</v>
      </c>
      <c r="J392" s="256" t="s">
        <v>908</v>
      </c>
    </row>
    <row r="393" spans="1:10" ht="19">
      <c r="A393" s="196"/>
      <c r="B393" s="200">
        <v>15</v>
      </c>
      <c r="C393" s="200" t="s">
        <v>906</v>
      </c>
      <c r="D393" s="479">
        <v>2197</v>
      </c>
      <c r="E393" s="296">
        <v>1</v>
      </c>
      <c r="F393" s="200" t="s">
        <v>368</v>
      </c>
      <c r="G393" s="530">
        <f t="shared" si="20"/>
        <v>2197</v>
      </c>
      <c r="H393" s="200" t="s">
        <v>456</v>
      </c>
      <c r="I393" s="256" t="s">
        <v>907</v>
      </c>
      <c r="J393" s="256" t="s">
        <v>908</v>
      </c>
    </row>
    <row r="394" spans="1:10" ht="19">
      <c r="A394" s="196"/>
      <c r="B394" s="200">
        <v>15</v>
      </c>
      <c r="C394" s="200" t="s">
        <v>906</v>
      </c>
      <c r="D394" s="479">
        <v>1284</v>
      </c>
      <c r="E394" s="296">
        <v>1</v>
      </c>
      <c r="F394" s="200" t="s">
        <v>368</v>
      </c>
      <c r="G394" s="530">
        <f t="shared" si="20"/>
        <v>1284</v>
      </c>
      <c r="H394" s="200" t="s">
        <v>456</v>
      </c>
      <c r="I394" s="256" t="s">
        <v>907</v>
      </c>
      <c r="J394" s="256" t="s">
        <v>908</v>
      </c>
    </row>
    <row r="395" spans="1:10" ht="19">
      <c r="A395" s="196"/>
      <c r="B395" s="200">
        <v>15</v>
      </c>
      <c r="C395" s="200" t="s">
        <v>906</v>
      </c>
      <c r="D395" s="479">
        <v>1810</v>
      </c>
      <c r="E395" s="296">
        <v>1</v>
      </c>
      <c r="F395" s="200" t="s">
        <v>368</v>
      </c>
      <c r="G395" s="530">
        <f t="shared" si="20"/>
        <v>1810</v>
      </c>
      <c r="H395" s="200" t="s">
        <v>456</v>
      </c>
      <c r="I395" s="256" t="s">
        <v>907</v>
      </c>
      <c r="J395" s="256" t="s">
        <v>908</v>
      </c>
    </row>
    <row r="396" spans="1:10" ht="18">
      <c r="A396" s="196"/>
      <c r="B396" s="200">
        <v>16</v>
      </c>
      <c r="C396" s="196" t="s">
        <v>909</v>
      </c>
      <c r="D396" s="479">
        <v>120000</v>
      </c>
      <c r="E396" s="296">
        <v>1</v>
      </c>
      <c r="F396" s="200" t="s">
        <v>426</v>
      </c>
      <c r="G396" s="770">
        <f>D396*E396</f>
        <v>120000</v>
      </c>
      <c r="H396" s="200" t="s">
        <v>456</v>
      </c>
      <c r="I396" s="200" t="s">
        <v>910</v>
      </c>
      <c r="J396" s="200"/>
    </row>
    <row r="397" spans="1:10" ht="19">
      <c r="A397" s="196"/>
      <c r="B397" s="200">
        <v>17</v>
      </c>
      <c r="C397" s="200" t="s">
        <v>911</v>
      </c>
      <c r="D397" s="479">
        <v>690</v>
      </c>
      <c r="E397" s="296">
        <v>1</v>
      </c>
      <c r="F397" s="200" t="s">
        <v>372</v>
      </c>
      <c r="G397" s="530">
        <f>D397*E397</f>
        <v>690</v>
      </c>
      <c r="H397" s="200" t="s">
        <v>456</v>
      </c>
      <c r="I397" s="256" t="s">
        <v>912</v>
      </c>
      <c r="J397" s="256" t="s">
        <v>913</v>
      </c>
    </row>
    <row r="398" spans="1:10" ht="19">
      <c r="A398" s="196"/>
      <c r="B398" s="200">
        <v>17</v>
      </c>
      <c r="C398" s="200" t="s">
        <v>911</v>
      </c>
      <c r="D398" s="479">
        <v>3996</v>
      </c>
      <c r="E398" s="296">
        <v>1</v>
      </c>
      <c r="F398" s="200" t="s">
        <v>378</v>
      </c>
      <c r="G398" s="530">
        <f>D398*E398</f>
        <v>3996</v>
      </c>
      <c r="H398" s="200" t="s">
        <v>456</v>
      </c>
      <c r="I398" s="256" t="s">
        <v>912</v>
      </c>
      <c r="J398" s="256" t="s">
        <v>913</v>
      </c>
    </row>
    <row r="399" spans="1:10" ht="20" thickBot="1">
      <c r="A399" s="318"/>
      <c r="B399" s="136">
        <v>18</v>
      </c>
      <c r="C399" s="136" t="s">
        <v>914</v>
      </c>
      <c r="D399" s="527">
        <v>450</v>
      </c>
      <c r="E399" s="270">
        <v>3</v>
      </c>
      <c r="F399" s="136" t="s">
        <v>372</v>
      </c>
      <c r="G399" s="532">
        <f>D399*E399</f>
        <v>1350</v>
      </c>
      <c r="H399" s="136" t="s">
        <v>456</v>
      </c>
      <c r="I399" s="316" t="s">
        <v>915</v>
      </c>
      <c r="J399" s="316" t="s">
        <v>916</v>
      </c>
    </row>
    <row r="400" spans="1:10" ht="19" thickTop="1">
      <c r="A400" s="138" t="s">
        <v>551</v>
      </c>
      <c r="B400" s="139"/>
      <c r="C400" s="139"/>
      <c r="D400" s="463"/>
      <c r="E400" s="139"/>
      <c r="F400" s="139"/>
      <c r="G400" s="445">
        <f>SUM(G377:G399)</f>
        <v>169639</v>
      </c>
      <c r="H400" s="235"/>
      <c r="I400" s="210"/>
      <c r="J400" s="210"/>
    </row>
    <row r="401" spans="1:10" ht="19" thickBot="1">
      <c r="A401" s="123"/>
      <c r="B401" s="124"/>
      <c r="C401" s="124"/>
      <c r="D401" s="423"/>
      <c r="E401" s="124"/>
      <c r="F401" s="124"/>
      <c r="G401" s="726"/>
      <c r="H401" s="124"/>
      <c r="I401" s="124"/>
      <c r="J401" s="124"/>
    </row>
    <row r="402" spans="1:10" ht="19" thickBot="1">
      <c r="A402" s="332" t="s">
        <v>357</v>
      </c>
      <c r="B402" s="333" t="s">
        <v>358</v>
      </c>
      <c r="C402" s="334" t="s">
        <v>359</v>
      </c>
      <c r="D402" s="590" t="s">
        <v>917</v>
      </c>
      <c r="E402" s="334" t="s">
        <v>918</v>
      </c>
      <c r="F402" s="335" t="s">
        <v>919</v>
      </c>
      <c r="G402" s="727" t="s">
        <v>189</v>
      </c>
      <c r="H402" s="334" t="s">
        <v>363</v>
      </c>
      <c r="I402" s="377" t="s">
        <v>364</v>
      </c>
      <c r="J402" s="377" t="s">
        <v>365</v>
      </c>
    </row>
    <row r="403" spans="1:10" ht="20" thickBot="1">
      <c r="A403" s="336" t="s">
        <v>920</v>
      </c>
      <c r="B403" s="337" t="s">
        <v>921</v>
      </c>
      <c r="C403" s="338" t="s">
        <v>922</v>
      </c>
      <c r="D403" s="591">
        <v>7900</v>
      </c>
      <c r="E403" s="339">
        <v>1</v>
      </c>
      <c r="F403" s="339" t="s">
        <v>442</v>
      </c>
      <c r="G403" s="736">
        <f t="shared" ref="G403" si="21">D403*E403</f>
        <v>7900</v>
      </c>
      <c r="H403" s="340" t="s">
        <v>923</v>
      </c>
      <c r="I403" s="341" t="s">
        <v>924</v>
      </c>
      <c r="J403" s="341"/>
    </row>
    <row r="404" spans="1:10" ht="19" thickTop="1">
      <c r="A404" s="138" t="s">
        <v>404</v>
      </c>
      <c r="B404" s="235"/>
      <c r="C404" s="210"/>
      <c r="D404" s="592"/>
      <c r="E404" s="311"/>
      <c r="F404" s="311"/>
      <c r="G404" s="445">
        <f>SUM(G403)</f>
        <v>7900</v>
      </c>
      <c r="H404" s="286"/>
      <c r="I404" s="286"/>
      <c r="J404" s="286"/>
    </row>
    <row r="405" spans="1:10" ht="19" thickBot="1">
      <c r="A405" s="123"/>
      <c r="B405" s="124"/>
      <c r="C405" s="124"/>
      <c r="D405" s="423"/>
      <c r="E405" s="124"/>
      <c r="F405" s="124"/>
      <c r="G405" s="726"/>
      <c r="H405" s="124"/>
      <c r="I405" s="124"/>
      <c r="J405" s="124"/>
    </row>
    <row r="406" spans="1:10" ht="19" thickBot="1">
      <c r="A406" s="125" t="s">
        <v>357</v>
      </c>
      <c r="B406" s="126" t="s">
        <v>358</v>
      </c>
      <c r="C406" s="183" t="s">
        <v>359</v>
      </c>
      <c r="D406" s="488" t="s">
        <v>360</v>
      </c>
      <c r="E406" s="183" t="s">
        <v>361</v>
      </c>
      <c r="F406" s="125" t="s">
        <v>362</v>
      </c>
      <c r="G406" s="727" t="s">
        <v>189</v>
      </c>
      <c r="H406" s="183" t="s">
        <v>363</v>
      </c>
      <c r="I406" s="126" t="s">
        <v>364</v>
      </c>
      <c r="J406" s="126" t="s">
        <v>365</v>
      </c>
    </row>
    <row r="407" spans="1:10" ht="19">
      <c r="A407" s="130" t="s">
        <v>490</v>
      </c>
      <c r="B407" s="130">
        <v>20</v>
      </c>
      <c r="C407" s="157" t="s">
        <v>925</v>
      </c>
      <c r="D407" s="593">
        <v>20100</v>
      </c>
      <c r="E407" s="342">
        <v>3</v>
      </c>
      <c r="F407" s="157" t="s">
        <v>926</v>
      </c>
      <c r="G407" s="737">
        <f t="shared" ref="G407" si="22">D407*E407</f>
        <v>60300</v>
      </c>
      <c r="H407" s="343" t="s">
        <v>927</v>
      </c>
      <c r="I407" s="344" t="s">
        <v>864</v>
      </c>
      <c r="J407" s="344"/>
    </row>
    <row r="408" spans="1:10" ht="20" thickBot="1">
      <c r="A408" s="345"/>
      <c r="B408" s="135">
        <v>21</v>
      </c>
      <c r="C408" s="136" t="s">
        <v>928</v>
      </c>
      <c r="D408" s="504">
        <v>0</v>
      </c>
      <c r="E408" s="504">
        <v>0</v>
      </c>
      <c r="F408" s="136" t="s">
        <v>372</v>
      </c>
      <c r="G408" s="793">
        <f>D408*E408</f>
        <v>0</v>
      </c>
      <c r="H408" s="222" t="s">
        <v>456</v>
      </c>
      <c r="I408" s="259" t="s">
        <v>929</v>
      </c>
      <c r="J408" s="794" t="s">
        <v>930</v>
      </c>
    </row>
    <row r="409" spans="1:10" ht="19" thickTop="1">
      <c r="A409" s="138" t="s">
        <v>502</v>
      </c>
      <c r="B409" s="139"/>
      <c r="C409" s="139"/>
      <c r="D409" s="463"/>
      <c r="E409" s="139"/>
      <c r="F409" s="139"/>
      <c r="G409" s="445">
        <f>SUM(G407:G408)</f>
        <v>60300</v>
      </c>
      <c r="H409" s="139"/>
      <c r="I409" s="139"/>
      <c r="J409" s="139"/>
    </row>
    <row r="410" spans="1:10" ht="18.75" customHeight="1" thickBot="1">
      <c r="A410" s="124"/>
      <c r="B410" s="124"/>
      <c r="C410" s="124"/>
      <c r="D410" s="423"/>
      <c r="E410" s="124"/>
      <c r="F410" s="124"/>
      <c r="G410" s="423"/>
      <c r="H410" s="124"/>
      <c r="I410" s="124"/>
      <c r="J410" s="124"/>
    </row>
    <row r="411" spans="1:10" ht="19" thickBot="1">
      <c r="A411" s="159" t="s">
        <v>857</v>
      </c>
      <c r="B411" s="228"/>
      <c r="C411" s="228"/>
      <c r="D411" s="565"/>
      <c r="E411" s="228"/>
      <c r="F411" s="228"/>
      <c r="G411" s="460">
        <f>SUM(G356+G361+G374+G400+G404+G409)</f>
        <v>4818316</v>
      </c>
      <c r="H411" s="124"/>
      <c r="I411" s="124"/>
      <c r="J411" s="124"/>
    </row>
    <row r="412" spans="1:10" ht="18">
      <c r="A412" s="123"/>
      <c r="B412" s="124"/>
      <c r="C412" s="124"/>
      <c r="D412" s="423"/>
      <c r="E412" s="124"/>
      <c r="F412" s="124"/>
      <c r="G412" s="435"/>
      <c r="H412" s="124"/>
      <c r="I412" s="124"/>
      <c r="J412" s="124"/>
    </row>
    <row r="413" spans="1:10" ht="18">
      <c r="A413" s="123" t="s">
        <v>931</v>
      </c>
      <c r="B413" s="124"/>
      <c r="C413" s="124"/>
      <c r="D413" s="423"/>
      <c r="E413" s="124"/>
      <c r="F413" s="124"/>
      <c r="G413" s="423"/>
      <c r="H413" s="124"/>
      <c r="I413" s="124"/>
      <c r="J413" s="124"/>
    </row>
    <row r="414" spans="1:10" ht="19" thickBot="1">
      <c r="A414" s="123" t="s">
        <v>932</v>
      </c>
      <c r="B414" s="124"/>
      <c r="C414" s="124"/>
      <c r="D414" s="423"/>
      <c r="E414" s="124"/>
      <c r="F414" s="124"/>
      <c r="G414" s="423"/>
      <c r="H414" s="124"/>
      <c r="I414" s="124"/>
      <c r="J414" s="124"/>
    </row>
    <row r="415" spans="1:10" ht="19" thickBot="1">
      <c r="A415" s="155" t="s">
        <v>357</v>
      </c>
      <c r="B415" s="126" t="s">
        <v>358</v>
      </c>
      <c r="C415" s="242" t="s">
        <v>359</v>
      </c>
      <c r="D415" s="488" t="s">
        <v>360</v>
      </c>
      <c r="E415" s="242" t="s">
        <v>361</v>
      </c>
      <c r="F415" s="126" t="s">
        <v>362</v>
      </c>
      <c r="G415" s="474" t="s">
        <v>189</v>
      </c>
      <c r="H415" s="126" t="s">
        <v>363</v>
      </c>
      <c r="I415" s="185" t="s">
        <v>364</v>
      </c>
      <c r="J415" s="185" t="s">
        <v>365</v>
      </c>
    </row>
    <row r="416" spans="1:10" ht="19">
      <c r="A416" s="130" t="s">
        <v>381</v>
      </c>
      <c r="B416" s="130">
        <v>1</v>
      </c>
      <c r="C416" s="131" t="s">
        <v>933</v>
      </c>
      <c r="D416" s="418">
        <v>9889</v>
      </c>
      <c r="E416" s="169">
        <v>8</v>
      </c>
      <c r="F416" s="130" t="s">
        <v>388</v>
      </c>
      <c r="G416" s="476">
        <f>D416*E416</f>
        <v>79112</v>
      </c>
      <c r="H416" s="157" t="s">
        <v>586</v>
      </c>
      <c r="I416" s="180" t="s">
        <v>934</v>
      </c>
      <c r="J416" s="180"/>
    </row>
    <row r="417" spans="1:10" ht="20" thickBot="1">
      <c r="A417" s="135"/>
      <c r="B417" s="135">
        <v>2</v>
      </c>
      <c r="C417" s="136" t="s">
        <v>935</v>
      </c>
      <c r="D417" s="594">
        <v>29022</v>
      </c>
      <c r="E417" s="181">
        <v>1</v>
      </c>
      <c r="F417" s="135" t="s">
        <v>388</v>
      </c>
      <c r="G417" s="543">
        <f>D417*E417</f>
        <v>29022</v>
      </c>
      <c r="H417" s="136" t="s">
        <v>586</v>
      </c>
      <c r="I417" s="176" t="s">
        <v>934</v>
      </c>
      <c r="J417" s="176" t="s">
        <v>936</v>
      </c>
    </row>
    <row r="418" spans="1:10" ht="19" thickTop="1">
      <c r="A418" s="138" t="s">
        <v>381</v>
      </c>
      <c r="B418" s="139"/>
      <c r="C418" s="139"/>
      <c r="D418" s="463"/>
      <c r="E418" s="139"/>
      <c r="F418" s="139"/>
      <c r="G418" s="518">
        <f>SUM(G416:G417)</f>
        <v>108134</v>
      </c>
      <c r="H418" s="139"/>
      <c r="I418" s="139"/>
      <c r="J418" s="139"/>
    </row>
    <row r="419" spans="1:10" ht="19" thickBot="1">
      <c r="A419" s="123"/>
      <c r="B419" s="124"/>
      <c r="C419" s="124"/>
      <c r="D419" s="423"/>
      <c r="E419" s="124"/>
      <c r="F419" s="124"/>
      <c r="G419" s="435"/>
      <c r="H419" s="124"/>
      <c r="I419" s="124"/>
      <c r="J419" s="124"/>
    </row>
    <row r="420" spans="1:10" ht="19" thickBot="1">
      <c r="A420" s="125" t="s">
        <v>357</v>
      </c>
      <c r="B420" s="126" t="s">
        <v>358</v>
      </c>
      <c r="C420" s="183" t="s">
        <v>359</v>
      </c>
      <c r="D420" s="488" t="s">
        <v>360</v>
      </c>
      <c r="E420" s="183" t="s">
        <v>361</v>
      </c>
      <c r="F420" s="126" t="s">
        <v>362</v>
      </c>
      <c r="G420" s="472" t="s">
        <v>189</v>
      </c>
      <c r="H420" s="125" t="s">
        <v>363</v>
      </c>
      <c r="I420" s="126" t="s">
        <v>364</v>
      </c>
      <c r="J420" s="126" t="s">
        <v>365</v>
      </c>
    </row>
    <row r="421" spans="1:10" ht="20" thickBot="1">
      <c r="A421" s="148" t="s">
        <v>393</v>
      </c>
      <c r="B421" s="148">
        <v>3</v>
      </c>
      <c r="C421" s="148" t="s">
        <v>937</v>
      </c>
      <c r="D421" s="503">
        <v>50000</v>
      </c>
      <c r="E421" s="261">
        <v>1</v>
      </c>
      <c r="F421" s="148" t="s">
        <v>368</v>
      </c>
      <c r="G421" s="473">
        <f>D421*E421</f>
        <v>50000</v>
      </c>
      <c r="H421" s="148" t="s">
        <v>482</v>
      </c>
      <c r="I421" s="137" t="s">
        <v>938</v>
      </c>
      <c r="J421" s="137"/>
    </row>
    <row r="422" spans="1:10" ht="19" thickTop="1">
      <c r="A422" s="138" t="s">
        <v>397</v>
      </c>
      <c r="B422" s="139"/>
      <c r="C422" s="139"/>
      <c r="D422" s="463"/>
      <c r="E422" s="139"/>
      <c r="F422" s="139"/>
      <c r="G422" s="518">
        <f>SUM(G421)</f>
        <v>50000</v>
      </c>
      <c r="H422" s="139"/>
      <c r="I422" s="139"/>
      <c r="J422" s="139"/>
    </row>
    <row r="423" spans="1:10" ht="19" thickBot="1">
      <c r="A423" s="123"/>
      <c r="B423" s="124"/>
      <c r="C423" s="124"/>
      <c r="D423" s="423"/>
      <c r="E423" s="124"/>
      <c r="F423" s="124"/>
      <c r="G423" s="435"/>
      <c r="H423" s="124"/>
      <c r="I423" s="124"/>
      <c r="J423" s="124"/>
    </row>
    <row r="424" spans="1:10" ht="20" thickBot="1">
      <c r="A424" s="161" t="s">
        <v>357</v>
      </c>
      <c r="B424" s="161" t="s">
        <v>358</v>
      </c>
      <c r="C424" s="161" t="s">
        <v>359</v>
      </c>
      <c r="D424" s="436" t="s">
        <v>360</v>
      </c>
      <c r="E424" s="161" t="s">
        <v>361</v>
      </c>
      <c r="F424" s="161" t="s">
        <v>362</v>
      </c>
      <c r="G424" s="436" t="s">
        <v>189</v>
      </c>
      <c r="H424" s="161" t="s">
        <v>363</v>
      </c>
      <c r="I424" s="162" t="s">
        <v>364</v>
      </c>
      <c r="J424" s="162" t="s">
        <v>365</v>
      </c>
    </row>
    <row r="425" spans="1:10" ht="19">
      <c r="A425" s="233" t="s">
        <v>548</v>
      </c>
      <c r="B425" s="233">
        <v>4</v>
      </c>
      <c r="C425" s="233" t="s">
        <v>939</v>
      </c>
      <c r="D425" s="419">
        <v>880000</v>
      </c>
      <c r="E425" s="244">
        <v>1</v>
      </c>
      <c r="F425" s="233" t="s">
        <v>442</v>
      </c>
      <c r="G425" s="743">
        <f>D425*E425</f>
        <v>880000</v>
      </c>
      <c r="H425" s="233" t="s">
        <v>482</v>
      </c>
      <c r="I425" s="129" t="s">
        <v>939</v>
      </c>
      <c r="J425" s="129"/>
    </row>
    <row r="426" spans="1:10" ht="19">
      <c r="A426" s="166"/>
      <c r="B426" s="166">
        <v>5</v>
      </c>
      <c r="C426" s="166" t="s">
        <v>940</v>
      </c>
      <c r="D426" s="465">
        <v>440</v>
      </c>
      <c r="E426" s="165">
        <v>1</v>
      </c>
      <c r="F426" s="166" t="s">
        <v>368</v>
      </c>
      <c r="G426" s="442">
        <f>D426*E426</f>
        <v>440</v>
      </c>
      <c r="H426" s="166" t="s">
        <v>446</v>
      </c>
      <c r="I426" s="167" t="s">
        <v>941</v>
      </c>
      <c r="J426" s="167" t="s">
        <v>942</v>
      </c>
    </row>
    <row r="427" spans="1:10" ht="19">
      <c r="A427" s="166"/>
      <c r="B427" s="166">
        <v>5</v>
      </c>
      <c r="C427" s="166" t="s">
        <v>940</v>
      </c>
      <c r="D427" s="465">
        <v>1280</v>
      </c>
      <c r="E427" s="165">
        <v>1</v>
      </c>
      <c r="F427" s="166" t="s">
        <v>368</v>
      </c>
      <c r="G427" s="442">
        <f t="shared" ref="G427:G431" si="23">D427*E427</f>
        <v>1280</v>
      </c>
      <c r="H427" s="166" t="s">
        <v>446</v>
      </c>
      <c r="I427" s="167" t="s">
        <v>941</v>
      </c>
      <c r="J427" s="167" t="s">
        <v>942</v>
      </c>
    </row>
    <row r="428" spans="1:10" ht="19">
      <c r="A428" s="166"/>
      <c r="B428" s="166">
        <v>5</v>
      </c>
      <c r="C428" s="166" t="s">
        <v>940</v>
      </c>
      <c r="D428" s="465">
        <v>1182</v>
      </c>
      <c r="E428" s="165">
        <v>1</v>
      </c>
      <c r="F428" s="166" t="s">
        <v>368</v>
      </c>
      <c r="G428" s="442">
        <f t="shared" si="23"/>
        <v>1182</v>
      </c>
      <c r="H428" s="166" t="s">
        <v>446</v>
      </c>
      <c r="I428" s="167" t="s">
        <v>941</v>
      </c>
      <c r="J428" s="167" t="s">
        <v>942</v>
      </c>
    </row>
    <row r="429" spans="1:10" ht="19">
      <c r="A429" s="166"/>
      <c r="B429" s="166">
        <v>5</v>
      </c>
      <c r="C429" s="166" t="s">
        <v>940</v>
      </c>
      <c r="D429" s="465">
        <v>10510</v>
      </c>
      <c r="E429" s="165">
        <v>1</v>
      </c>
      <c r="F429" s="166" t="s">
        <v>368</v>
      </c>
      <c r="G429" s="442">
        <f t="shared" si="23"/>
        <v>10510</v>
      </c>
      <c r="H429" s="166" t="s">
        <v>446</v>
      </c>
      <c r="I429" s="167" t="s">
        <v>941</v>
      </c>
      <c r="J429" s="167" t="s">
        <v>942</v>
      </c>
    </row>
    <row r="430" spans="1:10" ht="19">
      <c r="A430" s="166"/>
      <c r="B430" s="166">
        <v>5</v>
      </c>
      <c r="C430" s="166" t="s">
        <v>940</v>
      </c>
      <c r="D430" s="465">
        <v>581</v>
      </c>
      <c r="E430" s="165">
        <v>1</v>
      </c>
      <c r="F430" s="166" t="s">
        <v>368</v>
      </c>
      <c r="G430" s="442">
        <f t="shared" si="23"/>
        <v>581</v>
      </c>
      <c r="H430" s="166" t="s">
        <v>446</v>
      </c>
      <c r="I430" s="167" t="s">
        <v>941</v>
      </c>
      <c r="J430" s="167" t="s">
        <v>942</v>
      </c>
    </row>
    <row r="431" spans="1:10" ht="19">
      <c r="A431" s="166"/>
      <c r="B431" s="166">
        <v>5</v>
      </c>
      <c r="C431" s="166" t="s">
        <v>940</v>
      </c>
      <c r="D431" s="465">
        <v>4444</v>
      </c>
      <c r="E431" s="165">
        <v>1</v>
      </c>
      <c r="F431" s="166" t="s">
        <v>368</v>
      </c>
      <c r="G431" s="442">
        <f t="shared" si="23"/>
        <v>4444</v>
      </c>
      <c r="H431" s="166" t="s">
        <v>446</v>
      </c>
      <c r="I431" s="167" t="s">
        <v>941</v>
      </c>
      <c r="J431" s="167" t="s">
        <v>942</v>
      </c>
    </row>
    <row r="432" spans="1:10" ht="19">
      <c r="A432" s="130"/>
      <c r="B432" s="130">
        <v>6</v>
      </c>
      <c r="C432" s="380" t="s">
        <v>943</v>
      </c>
      <c r="D432" s="418">
        <v>2160</v>
      </c>
      <c r="E432" s="179">
        <v>1</v>
      </c>
      <c r="F432" s="130" t="s">
        <v>442</v>
      </c>
      <c r="G432" s="738">
        <f>D432*E432</f>
        <v>2160</v>
      </c>
      <c r="H432" s="130" t="s">
        <v>456</v>
      </c>
      <c r="I432" s="180" t="s">
        <v>944</v>
      </c>
      <c r="J432" s="180" t="s">
        <v>785</v>
      </c>
    </row>
    <row r="433" spans="1:10" ht="20" thickBot="1">
      <c r="A433" s="297"/>
      <c r="B433" s="297">
        <v>7</v>
      </c>
      <c r="C433" s="298" t="s">
        <v>945</v>
      </c>
      <c r="D433" s="715">
        <v>50000</v>
      </c>
      <c r="E433" s="739">
        <v>1</v>
      </c>
      <c r="F433" s="297" t="s">
        <v>946</v>
      </c>
      <c r="G433" s="740">
        <f>D433*E433</f>
        <v>50000</v>
      </c>
      <c r="H433" s="297" t="s">
        <v>475</v>
      </c>
      <c r="I433" s="367" t="s">
        <v>947</v>
      </c>
      <c r="J433" s="367" t="s">
        <v>948</v>
      </c>
    </row>
    <row r="434" spans="1:10" ht="19" thickTop="1">
      <c r="A434" s="138" t="s">
        <v>551</v>
      </c>
      <c r="B434" s="139"/>
      <c r="C434" s="139"/>
      <c r="D434" s="463"/>
      <c r="E434" s="139"/>
      <c r="F434" s="139"/>
      <c r="G434" s="518">
        <f>SUM(G425:G433)</f>
        <v>950597</v>
      </c>
      <c r="H434" s="139"/>
      <c r="I434" s="139"/>
      <c r="J434" s="139"/>
    </row>
    <row r="435" spans="1:10" ht="19" thickBot="1">
      <c r="A435" s="123"/>
      <c r="B435" s="124"/>
      <c r="C435" s="124"/>
      <c r="D435" s="423"/>
      <c r="E435" s="124"/>
      <c r="F435" s="124"/>
      <c r="G435" s="435"/>
      <c r="H435" s="124"/>
      <c r="I435" s="124"/>
      <c r="J435" s="124"/>
    </row>
    <row r="436" spans="1:10" ht="20" thickBot="1">
      <c r="A436" s="161" t="s">
        <v>357</v>
      </c>
      <c r="B436" s="161" t="s">
        <v>358</v>
      </c>
      <c r="C436" s="161" t="s">
        <v>359</v>
      </c>
      <c r="D436" s="436" t="s">
        <v>360</v>
      </c>
      <c r="E436" s="161" t="s">
        <v>361</v>
      </c>
      <c r="F436" s="161" t="s">
        <v>362</v>
      </c>
      <c r="G436" s="436" t="s">
        <v>189</v>
      </c>
      <c r="H436" s="161" t="s">
        <v>363</v>
      </c>
      <c r="I436" s="162" t="s">
        <v>364</v>
      </c>
      <c r="J436" s="162" t="s">
        <v>365</v>
      </c>
    </row>
    <row r="437" spans="1:10" ht="19">
      <c r="A437" s="127" t="s">
        <v>490</v>
      </c>
      <c r="B437" s="127">
        <v>8</v>
      </c>
      <c r="C437" s="166" t="s">
        <v>949</v>
      </c>
      <c r="D437" s="465">
        <v>0</v>
      </c>
      <c r="E437" s="465">
        <v>0</v>
      </c>
      <c r="F437" s="166" t="s">
        <v>426</v>
      </c>
      <c r="G437" s="759">
        <f>D437*E437</f>
        <v>0</v>
      </c>
      <c r="H437" s="166" t="s">
        <v>482</v>
      </c>
      <c r="I437" s="167" t="s">
        <v>950</v>
      </c>
      <c r="J437" s="167" t="s">
        <v>951</v>
      </c>
    </row>
    <row r="438" spans="1:10" ht="19">
      <c r="A438" s="132"/>
      <c r="B438" s="132">
        <v>9</v>
      </c>
      <c r="C438" s="132" t="s">
        <v>952</v>
      </c>
      <c r="D438" s="466">
        <v>0</v>
      </c>
      <c r="E438" s="466">
        <v>0</v>
      </c>
      <c r="F438" s="132" t="s">
        <v>426</v>
      </c>
      <c r="G438" s="741">
        <f t="shared" ref="G438:G439" si="24">D438*E438</f>
        <v>0</v>
      </c>
      <c r="H438" s="132" t="s">
        <v>482</v>
      </c>
      <c r="I438" s="170" t="s">
        <v>953</v>
      </c>
      <c r="J438" s="170" t="s">
        <v>954</v>
      </c>
    </row>
    <row r="439" spans="1:10" ht="39" thickBot="1">
      <c r="A439" s="402"/>
      <c r="B439" s="402">
        <v>10</v>
      </c>
      <c r="C439" s="403" t="s">
        <v>955</v>
      </c>
      <c r="D439" s="533">
        <v>0</v>
      </c>
      <c r="E439" s="533">
        <v>0</v>
      </c>
      <c r="F439" s="402" t="s">
        <v>442</v>
      </c>
      <c r="G439" s="776">
        <f t="shared" si="24"/>
        <v>0</v>
      </c>
      <c r="H439" s="402" t="s">
        <v>956</v>
      </c>
      <c r="I439" s="404" t="s">
        <v>957</v>
      </c>
      <c r="J439" s="404" t="s">
        <v>852</v>
      </c>
    </row>
    <row r="440" spans="1:10" ht="19" thickTop="1">
      <c r="A440" s="138" t="s">
        <v>502</v>
      </c>
      <c r="B440" s="139"/>
      <c r="C440" s="139"/>
      <c r="D440" s="463"/>
      <c r="E440" s="139"/>
      <c r="F440" s="139"/>
      <c r="G440" s="445">
        <f>SUM(G437:G439)</f>
        <v>0</v>
      </c>
      <c r="H440" s="139"/>
      <c r="I440" s="139"/>
      <c r="J440" s="139"/>
    </row>
    <row r="441" spans="1:10" ht="19" thickBot="1">
      <c r="A441" s="124"/>
      <c r="B441" s="124"/>
      <c r="C441" s="124"/>
      <c r="D441" s="423"/>
      <c r="E441" s="124"/>
      <c r="F441" s="124"/>
      <c r="G441" s="423"/>
      <c r="H441" s="124"/>
      <c r="I441" s="124"/>
      <c r="J441" s="124"/>
    </row>
    <row r="442" spans="1:10" ht="19" thickBot="1">
      <c r="A442" s="159" t="s">
        <v>958</v>
      </c>
      <c r="B442" s="160"/>
      <c r="C442" s="160"/>
      <c r="D442" s="562"/>
      <c r="E442" s="160"/>
      <c r="F442" s="160"/>
      <c r="G442" s="460">
        <f>SUM(G418+G422+G434+G440)</f>
        <v>1108731</v>
      </c>
      <c r="H442" s="124"/>
      <c r="I442" s="124"/>
      <c r="J442" s="124"/>
    </row>
    <row r="443" spans="1:10" ht="18">
      <c r="A443" s="123"/>
      <c r="B443" s="123"/>
      <c r="C443" s="123"/>
      <c r="D443" s="435"/>
      <c r="E443" s="123"/>
      <c r="F443" s="123"/>
      <c r="G443" s="435"/>
      <c r="H443" s="124"/>
      <c r="I443" s="124"/>
      <c r="J443" s="124"/>
    </row>
    <row r="444" spans="1:10" ht="19" thickBot="1">
      <c r="A444" s="123" t="s">
        <v>959</v>
      </c>
      <c r="B444" s="123"/>
      <c r="C444" s="123"/>
      <c r="D444" s="435"/>
      <c r="E444" s="123"/>
      <c r="F444" s="123"/>
      <c r="G444" s="435"/>
      <c r="H444" s="124"/>
      <c r="I444" s="124"/>
      <c r="J444" s="124"/>
    </row>
    <row r="445" spans="1:10" ht="20" thickBot="1">
      <c r="A445" s="346" t="s">
        <v>357</v>
      </c>
      <c r="B445" s="347" t="s">
        <v>358</v>
      </c>
      <c r="C445" s="347" t="s">
        <v>359</v>
      </c>
      <c r="D445" s="534" t="s">
        <v>360</v>
      </c>
      <c r="E445" s="347" t="s">
        <v>361</v>
      </c>
      <c r="F445" s="347" t="s">
        <v>362</v>
      </c>
      <c r="G445" s="534" t="s">
        <v>326</v>
      </c>
      <c r="H445" s="347" t="s">
        <v>363</v>
      </c>
      <c r="I445" s="348" t="s">
        <v>364</v>
      </c>
      <c r="J445" s="348" t="s">
        <v>365</v>
      </c>
    </row>
    <row r="446" spans="1:10" ht="18">
      <c r="A446" s="235" t="s">
        <v>366</v>
      </c>
      <c r="B446" s="210">
        <v>1</v>
      </c>
      <c r="C446" s="210" t="s">
        <v>960</v>
      </c>
      <c r="D446" s="489">
        <v>1958</v>
      </c>
      <c r="E446" s="293">
        <v>2</v>
      </c>
      <c r="F446" s="210" t="s">
        <v>961</v>
      </c>
      <c r="G446" s="494">
        <f>D446*E446</f>
        <v>3916</v>
      </c>
      <c r="H446" s="210" t="s">
        <v>409</v>
      </c>
      <c r="I446" s="349" t="s">
        <v>962</v>
      </c>
      <c r="J446" s="349" t="s">
        <v>963</v>
      </c>
    </row>
    <row r="447" spans="1:10" ht="18">
      <c r="A447" s="235"/>
      <c r="B447" s="210">
        <v>2</v>
      </c>
      <c r="C447" s="210" t="s">
        <v>964</v>
      </c>
      <c r="D447" s="489">
        <v>2068</v>
      </c>
      <c r="E447" s="293">
        <v>4</v>
      </c>
      <c r="F447" s="210" t="s">
        <v>965</v>
      </c>
      <c r="G447" s="535">
        <f>D447*E447</f>
        <v>8272</v>
      </c>
      <c r="H447" s="210" t="s">
        <v>379</v>
      </c>
      <c r="I447" s="349" t="s">
        <v>962</v>
      </c>
      <c r="J447" s="210" t="s">
        <v>966</v>
      </c>
    </row>
    <row r="448" spans="1:10" ht="19">
      <c r="A448" s="234"/>
      <c r="B448" s="210">
        <v>3</v>
      </c>
      <c r="C448" s="134" t="s">
        <v>967</v>
      </c>
      <c r="D448" s="480">
        <v>110</v>
      </c>
      <c r="E448" s="192">
        <v>34</v>
      </c>
      <c r="F448" s="196" t="s">
        <v>590</v>
      </c>
      <c r="G448" s="536">
        <f>D448*E448</f>
        <v>3740</v>
      </c>
      <c r="H448" s="196" t="s">
        <v>470</v>
      </c>
      <c r="I448" s="350" t="s">
        <v>962</v>
      </c>
      <c r="J448" s="350" t="s">
        <v>968</v>
      </c>
    </row>
    <row r="449" spans="1:10" ht="18">
      <c r="A449" s="234"/>
      <c r="B449" s="210">
        <v>4</v>
      </c>
      <c r="C449" s="196" t="s">
        <v>969</v>
      </c>
      <c r="D449" s="480">
        <v>110</v>
      </c>
      <c r="E449" s="192">
        <v>5</v>
      </c>
      <c r="F449" s="196" t="s">
        <v>372</v>
      </c>
      <c r="G449" s="477">
        <f>D449*E449</f>
        <v>550</v>
      </c>
      <c r="H449" s="196" t="s">
        <v>470</v>
      </c>
      <c r="I449" s="350" t="s">
        <v>962</v>
      </c>
      <c r="J449" s="350"/>
    </row>
    <row r="450" spans="1:10" ht="18">
      <c r="A450" s="234"/>
      <c r="B450" s="210">
        <v>5</v>
      </c>
      <c r="C450" s="196" t="s">
        <v>970</v>
      </c>
      <c r="D450" s="480">
        <v>110</v>
      </c>
      <c r="E450" s="192">
        <v>10</v>
      </c>
      <c r="F450" s="196" t="s">
        <v>368</v>
      </c>
      <c r="G450" s="477">
        <f t="shared" ref="G450:G454" si="25">D450*E450</f>
        <v>1100</v>
      </c>
      <c r="H450" s="196" t="s">
        <v>470</v>
      </c>
      <c r="I450" s="350" t="s">
        <v>962</v>
      </c>
      <c r="J450" s="350"/>
    </row>
    <row r="451" spans="1:10" ht="18">
      <c r="A451" s="234"/>
      <c r="B451" s="210">
        <v>6</v>
      </c>
      <c r="C451" s="196" t="s">
        <v>971</v>
      </c>
      <c r="D451" s="480">
        <v>110</v>
      </c>
      <c r="E451" s="192">
        <v>10</v>
      </c>
      <c r="F451" s="196" t="s">
        <v>372</v>
      </c>
      <c r="G451" s="477">
        <f t="shared" si="25"/>
        <v>1100</v>
      </c>
      <c r="H451" s="196" t="s">
        <v>470</v>
      </c>
      <c r="I451" s="350" t="s">
        <v>962</v>
      </c>
      <c r="J451" s="350"/>
    </row>
    <row r="452" spans="1:10" ht="18">
      <c r="A452" s="234"/>
      <c r="B452" s="210">
        <v>7</v>
      </c>
      <c r="C452" s="196" t="s">
        <v>972</v>
      </c>
      <c r="D452" s="480">
        <v>110</v>
      </c>
      <c r="E452" s="192">
        <v>1</v>
      </c>
      <c r="F452" s="196" t="s">
        <v>368</v>
      </c>
      <c r="G452" s="477">
        <f t="shared" si="25"/>
        <v>110</v>
      </c>
      <c r="H452" s="196" t="s">
        <v>470</v>
      </c>
      <c r="I452" s="350" t="s">
        <v>962</v>
      </c>
      <c r="J452" s="350"/>
    </row>
    <row r="453" spans="1:10" ht="18">
      <c r="A453" s="234"/>
      <c r="B453" s="210">
        <v>8</v>
      </c>
      <c r="C453" s="171" t="s">
        <v>973</v>
      </c>
      <c r="D453" s="595">
        <v>2728</v>
      </c>
      <c r="E453" s="192">
        <v>1</v>
      </c>
      <c r="F453" s="196" t="s">
        <v>974</v>
      </c>
      <c r="G453" s="536">
        <f t="shared" si="25"/>
        <v>2728</v>
      </c>
      <c r="H453" s="196" t="s">
        <v>470</v>
      </c>
      <c r="I453" s="350" t="s">
        <v>962</v>
      </c>
      <c r="J453" s="350" t="s">
        <v>975</v>
      </c>
    </row>
    <row r="454" spans="1:10" ht="18">
      <c r="A454" s="133"/>
      <c r="B454" s="210">
        <v>9</v>
      </c>
      <c r="C454" s="282" t="s">
        <v>976</v>
      </c>
      <c r="D454" s="595">
        <v>2728</v>
      </c>
      <c r="E454" s="351">
        <v>1</v>
      </c>
      <c r="F454" s="171" t="s">
        <v>974</v>
      </c>
      <c r="G454" s="536">
        <f t="shared" si="25"/>
        <v>2728</v>
      </c>
      <c r="H454" s="171" t="s">
        <v>470</v>
      </c>
      <c r="I454" s="352" t="s">
        <v>962</v>
      </c>
      <c r="J454" s="350" t="s">
        <v>975</v>
      </c>
    </row>
    <row r="455" spans="1:10" ht="41.5" customHeight="1" thickBot="1">
      <c r="A455" s="318"/>
      <c r="B455" s="145">
        <v>10</v>
      </c>
      <c r="C455" s="147" t="s">
        <v>977</v>
      </c>
      <c r="D455" s="430">
        <v>0</v>
      </c>
      <c r="E455" s="430">
        <v>0</v>
      </c>
      <c r="F455" s="145" t="s">
        <v>372</v>
      </c>
      <c r="G455" s="760">
        <f>D455*E455</f>
        <v>0</v>
      </c>
      <c r="H455" s="145" t="s">
        <v>479</v>
      </c>
      <c r="I455" s="147" t="s">
        <v>978</v>
      </c>
      <c r="J455" s="147" t="s">
        <v>979</v>
      </c>
    </row>
    <row r="456" spans="1:10" ht="19" thickTop="1">
      <c r="A456" s="328" t="s">
        <v>381</v>
      </c>
      <c r="B456" s="210"/>
      <c r="C456" s="210"/>
      <c r="D456" s="567"/>
      <c r="E456" s="210"/>
      <c r="F456" s="210"/>
      <c r="G456" s="471">
        <f>SUM(G446:G455)</f>
        <v>24244</v>
      </c>
      <c r="H456" s="210"/>
      <c r="I456" s="210"/>
      <c r="J456" s="210"/>
    </row>
    <row r="457" spans="1:10" ht="19" thickBot="1">
      <c r="A457" s="123"/>
      <c r="B457" s="124"/>
      <c r="C457" s="124"/>
      <c r="D457" s="423"/>
      <c r="E457" s="124"/>
      <c r="F457" s="124"/>
      <c r="G457" s="435"/>
      <c r="H457" s="124"/>
      <c r="I457" s="124"/>
      <c r="J457" s="124"/>
    </row>
    <row r="458" spans="1:10" ht="19" thickBot="1">
      <c r="A458" s="159" t="s">
        <v>980</v>
      </c>
      <c r="B458" s="160"/>
      <c r="C458" s="160"/>
      <c r="D458" s="562"/>
      <c r="E458" s="160"/>
      <c r="F458" s="160"/>
      <c r="G458" s="460">
        <f>SUM(G456)</f>
        <v>24244</v>
      </c>
      <c r="H458" s="124"/>
      <c r="I458" s="124"/>
      <c r="J458" s="124"/>
    </row>
    <row r="459" spans="1:10" ht="18">
      <c r="A459" s="123"/>
      <c r="B459" s="124"/>
      <c r="C459" s="124"/>
      <c r="D459" s="423"/>
      <c r="E459" s="124"/>
      <c r="F459" s="124"/>
      <c r="G459" s="435"/>
      <c r="H459" s="124"/>
      <c r="I459" s="124"/>
      <c r="J459" s="124"/>
    </row>
    <row r="460" spans="1:10" ht="19" thickBot="1">
      <c r="A460" s="123" t="s">
        <v>981</v>
      </c>
      <c r="B460" s="124"/>
      <c r="C460" s="124"/>
      <c r="D460" s="423"/>
      <c r="E460" s="124"/>
      <c r="F460" s="124"/>
      <c r="G460" s="423"/>
      <c r="H460" s="124"/>
      <c r="I460" s="124"/>
      <c r="J460" s="124"/>
    </row>
    <row r="461" spans="1:10" ht="19" thickBot="1">
      <c r="A461" s="155" t="s">
        <v>357</v>
      </c>
      <c r="B461" s="126" t="s">
        <v>358</v>
      </c>
      <c r="C461" s="242" t="s">
        <v>359</v>
      </c>
      <c r="D461" s="488" t="s">
        <v>360</v>
      </c>
      <c r="E461" s="242" t="s">
        <v>361</v>
      </c>
      <c r="F461" s="126" t="s">
        <v>362</v>
      </c>
      <c r="G461" s="474" t="s">
        <v>189</v>
      </c>
      <c r="H461" s="125" t="s">
        <v>363</v>
      </c>
      <c r="I461" s="126" t="s">
        <v>364</v>
      </c>
      <c r="J461" s="126" t="s">
        <v>365</v>
      </c>
    </row>
    <row r="462" spans="1:10" ht="20" thickBot="1">
      <c r="A462" s="233" t="s">
        <v>366</v>
      </c>
      <c r="B462" s="233">
        <v>1</v>
      </c>
      <c r="C462" s="233" t="s">
        <v>982</v>
      </c>
      <c r="D462" s="462">
        <v>0</v>
      </c>
      <c r="E462" s="462">
        <v>0</v>
      </c>
      <c r="F462" s="233" t="s">
        <v>372</v>
      </c>
      <c r="G462" s="789">
        <f>D462*E462</f>
        <v>0</v>
      </c>
      <c r="H462" s="233" t="s">
        <v>479</v>
      </c>
      <c r="I462" s="129" t="s">
        <v>983</v>
      </c>
      <c r="J462" s="129" t="s">
        <v>984</v>
      </c>
    </row>
    <row r="463" spans="1:10" ht="19">
      <c r="A463" s="391"/>
      <c r="B463" s="171">
        <v>2</v>
      </c>
      <c r="C463" s="190" t="s">
        <v>985</v>
      </c>
      <c r="D463" s="484">
        <v>0</v>
      </c>
      <c r="E463" s="484">
        <v>0</v>
      </c>
      <c r="F463" s="171" t="s">
        <v>372</v>
      </c>
      <c r="G463" s="790">
        <f>D463*E463</f>
        <v>0</v>
      </c>
      <c r="H463" s="171" t="s">
        <v>986</v>
      </c>
      <c r="I463" s="271" t="s">
        <v>983</v>
      </c>
      <c r="J463" s="129" t="s">
        <v>984</v>
      </c>
    </row>
    <row r="464" spans="1:10" ht="19">
      <c r="A464" s="166"/>
      <c r="B464" s="166">
        <v>3</v>
      </c>
      <c r="C464" s="236" t="s">
        <v>987</v>
      </c>
      <c r="D464" s="438">
        <v>567</v>
      </c>
      <c r="E464" s="166">
        <v>1</v>
      </c>
      <c r="F464" s="166" t="s">
        <v>988</v>
      </c>
      <c r="G464" s="537">
        <f>D464*E464</f>
        <v>567</v>
      </c>
      <c r="H464" s="166" t="s">
        <v>475</v>
      </c>
      <c r="I464" s="167" t="s">
        <v>989</v>
      </c>
      <c r="J464" s="167" t="s">
        <v>990</v>
      </c>
    </row>
    <row r="465" spans="1:10" ht="20" thickBot="1">
      <c r="A465" s="297"/>
      <c r="B465" s="297">
        <v>4</v>
      </c>
      <c r="C465" s="298" t="s">
        <v>991</v>
      </c>
      <c r="D465" s="596">
        <v>4929</v>
      </c>
      <c r="E465" s="297">
        <v>1</v>
      </c>
      <c r="F465" s="297" t="s">
        <v>378</v>
      </c>
      <c r="G465" s="538">
        <f>D465*E465</f>
        <v>4929</v>
      </c>
      <c r="H465" s="297" t="s">
        <v>475</v>
      </c>
      <c r="I465" s="367" t="s">
        <v>992</v>
      </c>
      <c r="J465" s="367" t="s">
        <v>993</v>
      </c>
    </row>
    <row r="466" spans="1:10" ht="19" thickTop="1">
      <c r="A466" s="138" t="s">
        <v>381</v>
      </c>
      <c r="B466" s="139"/>
      <c r="C466" s="139"/>
      <c r="D466" s="463"/>
      <c r="E466" s="139"/>
      <c r="F466" s="139"/>
      <c r="G466" s="445">
        <f>SUM(G462:G465)</f>
        <v>5496</v>
      </c>
      <c r="H466" s="139"/>
      <c r="I466" s="139"/>
      <c r="J466" s="139"/>
    </row>
    <row r="467" spans="1:10" ht="19" thickBot="1">
      <c r="A467" s="123"/>
      <c r="B467" s="124"/>
      <c r="C467" s="124"/>
      <c r="D467" s="423"/>
      <c r="E467" s="124"/>
      <c r="F467" s="124"/>
      <c r="G467" s="459"/>
      <c r="H467" s="124"/>
      <c r="I467" s="124"/>
      <c r="J467" s="124"/>
    </row>
    <row r="468" spans="1:10" ht="19" thickBot="1">
      <c r="A468" s="125" t="s">
        <v>357</v>
      </c>
      <c r="B468" s="126" t="s">
        <v>358</v>
      </c>
      <c r="C468" s="183" t="s">
        <v>359</v>
      </c>
      <c r="D468" s="488" t="s">
        <v>360</v>
      </c>
      <c r="E468" s="183" t="s">
        <v>361</v>
      </c>
      <c r="F468" s="126" t="s">
        <v>362</v>
      </c>
      <c r="G468" s="472" t="s">
        <v>189</v>
      </c>
      <c r="H468" s="125" t="s">
        <v>363</v>
      </c>
      <c r="I468" s="126" t="s">
        <v>364</v>
      </c>
      <c r="J468" s="126" t="s">
        <v>365</v>
      </c>
    </row>
    <row r="469" spans="1:10" ht="20" thickBot="1">
      <c r="A469" s="148" t="s">
        <v>529</v>
      </c>
      <c r="B469" s="148">
        <v>3</v>
      </c>
      <c r="C469" s="267" t="s">
        <v>994</v>
      </c>
      <c r="D469" s="539">
        <v>31672</v>
      </c>
      <c r="E469" s="148">
        <v>1</v>
      </c>
      <c r="F469" s="148" t="s">
        <v>442</v>
      </c>
      <c r="G469" s="498">
        <f>D469*E469</f>
        <v>31672</v>
      </c>
      <c r="H469" s="148" t="s">
        <v>373</v>
      </c>
      <c r="I469" s="137" t="s">
        <v>995</v>
      </c>
      <c r="J469" s="137" t="s">
        <v>785</v>
      </c>
    </row>
    <row r="470" spans="1:10" ht="19" thickTop="1">
      <c r="A470" s="138" t="s">
        <v>536</v>
      </c>
      <c r="B470" s="139"/>
      <c r="C470" s="139"/>
      <c r="D470" s="463"/>
      <c r="E470" s="139"/>
      <c r="F470" s="139"/>
      <c r="G470" s="445">
        <f>SUM(G469)</f>
        <v>31672</v>
      </c>
      <c r="H470" s="139"/>
      <c r="I470" s="139"/>
      <c r="J470" s="139"/>
    </row>
    <row r="471" spans="1:10" ht="19" thickBot="1">
      <c r="A471" s="123"/>
      <c r="B471" s="124"/>
      <c r="C471" s="124"/>
      <c r="D471" s="423"/>
      <c r="E471" s="124"/>
      <c r="F471" s="124"/>
      <c r="G471" s="435"/>
      <c r="H471" s="124"/>
      <c r="I471" s="124"/>
      <c r="J471" s="124"/>
    </row>
    <row r="472" spans="1:10" ht="19" thickBot="1">
      <c r="A472" s="392" t="s">
        <v>357</v>
      </c>
      <c r="B472" s="365" t="s">
        <v>358</v>
      </c>
      <c r="C472" s="232" t="s">
        <v>359</v>
      </c>
      <c r="D472" s="588" t="s">
        <v>360</v>
      </c>
      <c r="E472" s="232" t="s">
        <v>361</v>
      </c>
      <c r="F472" s="365" t="s">
        <v>362</v>
      </c>
      <c r="G472" s="461" t="s">
        <v>189</v>
      </c>
      <c r="H472" s="184" t="s">
        <v>363</v>
      </c>
      <c r="I472" s="365" t="s">
        <v>364</v>
      </c>
      <c r="J472" s="365" t="s">
        <v>365</v>
      </c>
    </row>
    <row r="473" spans="1:10" ht="19">
      <c r="A473" s="128" t="s">
        <v>548</v>
      </c>
      <c r="B473" s="127">
        <v>4</v>
      </c>
      <c r="C473" s="127" t="s">
        <v>996</v>
      </c>
      <c r="D473" s="559">
        <v>916</v>
      </c>
      <c r="E473" s="127">
        <v>1</v>
      </c>
      <c r="F473" s="127" t="s">
        <v>372</v>
      </c>
      <c r="G473" s="437">
        <f>D473*E473</f>
        <v>916</v>
      </c>
      <c r="H473" s="166" t="s">
        <v>475</v>
      </c>
      <c r="I473" s="164" t="s">
        <v>997</v>
      </c>
      <c r="J473" s="164" t="s">
        <v>998</v>
      </c>
    </row>
    <row r="474" spans="1:10" ht="19">
      <c r="A474" s="236"/>
      <c r="B474" s="166">
        <v>4</v>
      </c>
      <c r="C474" s="166" t="s">
        <v>996</v>
      </c>
      <c r="D474" s="438">
        <v>550</v>
      </c>
      <c r="E474" s="166">
        <v>12</v>
      </c>
      <c r="F474" s="166" t="s">
        <v>372</v>
      </c>
      <c r="G474" s="540">
        <f t="shared" ref="G474" si="26">D474*E474</f>
        <v>6600</v>
      </c>
      <c r="H474" s="166" t="s">
        <v>475</v>
      </c>
      <c r="I474" s="167" t="s">
        <v>997</v>
      </c>
      <c r="J474" s="167" t="s">
        <v>998</v>
      </c>
    </row>
    <row r="475" spans="1:10" ht="20" thickBot="1">
      <c r="A475" s="297"/>
      <c r="B475" s="297">
        <v>5</v>
      </c>
      <c r="C475" s="297" t="s">
        <v>999</v>
      </c>
      <c r="D475" s="596">
        <v>784</v>
      </c>
      <c r="E475" s="297">
        <v>1</v>
      </c>
      <c r="F475" s="297" t="s">
        <v>719</v>
      </c>
      <c r="G475" s="541">
        <f>D475*E475</f>
        <v>784</v>
      </c>
      <c r="H475" s="297" t="s">
        <v>475</v>
      </c>
      <c r="I475" s="367" t="s">
        <v>997</v>
      </c>
      <c r="J475" s="297" t="s">
        <v>1000</v>
      </c>
    </row>
    <row r="476" spans="1:10" ht="19" thickTop="1">
      <c r="A476" s="138" t="s">
        <v>551</v>
      </c>
      <c r="B476" s="139"/>
      <c r="C476" s="139"/>
      <c r="D476" s="463"/>
      <c r="E476" s="139"/>
      <c r="F476" s="139"/>
      <c r="G476" s="445">
        <f>SUM(G473:G475)</f>
        <v>8300</v>
      </c>
      <c r="H476" s="139"/>
      <c r="I476" s="139"/>
      <c r="J476" s="139"/>
    </row>
    <row r="477" spans="1:10" ht="19" thickBot="1">
      <c r="A477" s="123"/>
      <c r="B477" s="124"/>
      <c r="C477" s="124"/>
      <c r="D477" s="423"/>
      <c r="E477" s="124"/>
      <c r="F477" s="124"/>
      <c r="G477" s="435"/>
      <c r="H477" s="124"/>
      <c r="I477" s="124"/>
      <c r="J477" s="124"/>
    </row>
    <row r="478" spans="1:10" ht="19" thickBot="1">
      <c r="A478" s="125" t="s">
        <v>357</v>
      </c>
      <c r="B478" s="126" t="s">
        <v>358</v>
      </c>
      <c r="C478" s="183" t="s">
        <v>359</v>
      </c>
      <c r="D478" s="488" t="s">
        <v>360</v>
      </c>
      <c r="E478" s="183" t="s">
        <v>361</v>
      </c>
      <c r="F478" s="126" t="s">
        <v>362</v>
      </c>
      <c r="G478" s="472" t="s">
        <v>189</v>
      </c>
      <c r="H478" s="125" t="s">
        <v>363</v>
      </c>
      <c r="I478" s="126" t="s">
        <v>364</v>
      </c>
      <c r="J478" s="126" t="s">
        <v>365</v>
      </c>
    </row>
    <row r="479" spans="1:10" ht="20" thickBot="1">
      <c r="A479" s="267" t="s">
        <v>490</v>
      </c>
      <c r="B479" s="148">
        <v>6</v>
      </c>
      <c r="C479" s="148" t="s">
        <v>1001</v>
      </c>
      <c r="D479" s="539">
        <v>720</v>
      </c>
      <c r="E479" s="148">
        <v>1</v>
      </c>
      <c r="F479" s="148" t="s">
        <v>426</v>
      </c>
      <c r="G479" s="728">
        <f>D479*E479</f>
        <v>720</v>
      </c>
      <c r="H479" s="148" t="s">
        <v>373</v>
      </c>
      <c r="I479" s="137" t="s">
        <v>1002</v>
      </c>
      <c r="J479" s="137" t="s">
        <v>1003</v>
      </c>
    </row>
    <row r="480" spans="1:10" ht="19" thickTop="1">
      <c r="A480" s="138" t="s">
        <v>502</v>
      </c>
      <c r="B480" s="139"/>
      <c r="C480" s="139"/>
      <c r="D480" s="463"/>
      <c r="E480" s="139"/>
      <c r="F480" s="139"/>
      <c r="G480" s="445">
        <f>SUM(G479)</f>
        <v>720</v>
      </c>
      <c r="H480" s="139"/>
      <c r="I480" s="139"/>
      <c r="J480" s="139"/>
    </row>
    <row r="481" spans="1:10" ht="19" thickBot="1">
      <c r="A481" s="123"/>
      <c r="B481" s="124"/>
      <c r="C481" s="124"/>
      <c r="D481" s="423"/>
      <c r="E481" s="124"/>
      <c r="F481" s="124"/>
      <c r="G481" s="435"/>
      <c r="H481" s="124"/>
      <c r="I481" s="124"/>
      <c r="J481" s="124"/>
    </row>
    <row r="482" spans="1:10" ht="19" thickBot="1">
      <c r="A482" s="159" t="s">
        <v>1004</v>
      </c>
      <c r="B482" s="160"/>
      <c r="C482" s="160"/>
      <c r="D482" s="562"/>
      <c r="E482" s="160"/>
      <c r="F482" s="160"/>
      <c r="G482" s="460">
        <f>SUM(G466,G470,G476,G480)</f>
        <v>46188</v>
      </c>
      <c r="H482" s="124"/>
      <c r="I482" s="124"/>
      <c r="J482" s="124"/>
    </row>
    <row r="483" spans="1:10" ht="18">
      <c r="A483" s="124"/>
      <c r="B483" s="124"/>
      <c r="C483" s="124"/>
      <c r="D483" s="423"/>
      <c r="E483" s="124"/>
      <c r="F483" s="124"/>
      <c r="G483" s="423"/>
      <c r="H483" s="124"/>
      <c r="I483" s="124"/>
      <c r="J483" s="124"/>
    </row>
    <row r="484" spans="1:10" ht="19" thickBot="1">
      <c r="A484" s="123" t="s">
        <v>1005</v>
      </c>
      <c r="B484" s="124"/>
      <c r="C484" s="124"/>
      <c r="D484" s="423"/>
      <c r="E484" s="124"/>
      <c r="F484" s="124"/>
      <c r="G484" s="423"/>
      <c r="H484" s="124"/>
      <c r="I484" s="124"/>
      <c r="J484" s="124"/>
    </row>
    <row r="485" spans="1:10" ht="20" thickBot="1">
      <c r="A485" s="346" t="s">
        <v>357</v>
      </c>
      <c r="B485" s="347" t="s">
        <v>358</v>
      </c>
      <c r="C485" s="347" t="s">
        <v>359</v>
      </c>
      <c r="D485" s="534" t="s">
        <v>360</v>
      </c>
      <c r="E485" s="347" t="s">
        <v>361</v>
      </c>
      <c r="F485" s="347" t="s">
        <v>362</v>
      </c>
      <c r="G485" s="542" t="s">
        <v>326</v>
      </c>
      <c r="H485" s="353" t="s">
        <v>363</v>
      </c>
      <c r="I485" s="354" t="s">
        <v>364</v>
      </c>
      <c r="J485" s="354" t="s">
        <v>365</v>
      </c>
    </row>
    <row r="486" spans="1:10" ht="19">
      <c r="A486" s="130" t="s">
        <v>366</v>
      </c>
      <c r="B486" s="130">
        <v>1</v>
      </c>
      <c r="C486" s="130" t="s">
        <v>1006</v>
      </c>
      <c r="D486" s="418">
        <v>7500</v>
      </c>
      <c r="E486" s="179">
        <v>1</v>
      </c>
      <c r="F486" s="130" t="s">
        <v>926</v>
      </c>
      <c r="G486" s="458">
        <f>D486*E486</f>
        <v>7500</v>
      </c>
      <c r="H486" s="130" t="s">
        <v>479</v>
      </c>
      <c r="I486" s="180" t="s">
        <v>1007</v>
      </c>
      <c r="J486" s="180" t="s">
        <v>1008</v>
      </c>
    </row>
    <row r="487" spans="1:10" ht="20" thickBot="1">
      <c r="A487" s="135"/>
      <c r="B487" s="318">
        <v>2</v>
      </c>
      <c r="C487" s="145" t="s">
        <v>1009</v>
      </c>
      <c r="D487" s="597">
        <v>1782</v>
      </c>
      <c r="E487" s="181">
        <v>1</v>
      </c>
      <c r="F487" s="135" t="s">
        <v>372</v>
      </c>
      <c r="G487" s="543">
        <f>D487*E487</f>
        <v>1782</v>
      </c>
      <c r="H487" s="135" t="s">
        <v>1010</v>
      </c>
      <c r="I487" s="176" t="s">
        <v>1011</v>
      </c>
      <c r="J487" s="176" t="s">
        <v>1012</v>
      </c>
    </row>
    <row r="488" spans="1:10" ht="19" thickTop="1">
      <c r="A488" s="395" t="s">
        <v>381</v>
      </c>
      <c r="B488" s="328"/>
      <c r="C488" s="269"/>
      <c r="D488" s="598"/>
      <c r="E488" s="138"/>
      <c r="F488" s="138"/>
      <c r="G488" s="445">
        <f>SUM(G487,G486)</f>
        <v>9282</v>
      </c>
      <c r="H488" s="138"/>
      <c r="I488" s="355"/>
      <c r="J488" s="355"/>
    </row>
    <row r="489" spans="1:10" ht="19" thickBot="1">
      <c r="A489" s="123"/>
      <c r="B489" s="123"/>
      <c r="C489" s="123"/>
      <c r="D489" s="435"/>
      <c r="E489" s="123"/>
      <c r="F489" s="123"/>
      <c r="G489" s="459"/>
      <c r="H489" s="123"/>
      <c r="I489" s="394"/>
      <c r="J489" s="394"/>
    </row>
    <row r="490" spans="1:10" ht="19">
      <c r="A490" s="396" t="s">
        <v>357</v>
      </c>
      <c r="B490" s="397" t="s">
        <v>358</v>
      </c>
      <c r="C490" s="397" t="s">
        <v>359</v>
      </c>
      <c r="D490" s="599" t="s">
        <v>360</v>
      </c>
      <c r="E490" s="397" t="s">
        <v>361</v>
      </c>
      <c r="F490" s="397" t="s">
        <v>362</v>
      </c>
      <c r="G490" s="544" t="s">
        <v>326</v>
      </c>
      <c r="H490" s="398" t="s">
        <v>363</v>
      </c>
      <c r="I490" s="399" t="s">
        <v>364</v>
      </c>
      <c r="J490" s="399" t="s">
        <v>365</v>
      </c>
    </row>
    <row r="491" spans="1:10" ht="20" thickBot="1">
      <c r="A491" s="145" t="s">
        <v>1013</v>
      </c>
      <c r="B491" s="145">
        <v>3</v>
      </c>
      <c r="C491" s="145" t="s">
        <v>1014</v>
      </c>
      <c r="D491" s="430">
        <v>14960</v>
      </c>
      <c r="E491" s="145">
        <v>1</v>
      </c>
      <c r="F491" s="145" t="s">
        <v>892</v>
      </c>
      <c r="G491" s="545">
        <f>D491*E491</f>
        <v>14960</v>
      </c>
      <c r="H491" s="145" t="s">
        <v>379</v>
      </c>
      <c r="I491" s="147" t="s">
        <v>1015</v>
      </c>
      <c r="J491" s="147" t="s">
        <v>1016</v>
      </c>
    </row>
    <row r="492" spans="1:10" ht="19" thickTop="1">
      <c r="A492" s="400" t="s">
        <v>1017</v>
      </c>
      <c r="B492" s="401"/>
      <c r="C492" s="401"/>
      <c r="D492" s="546"/>
      <c r="E492" s="401"/>
      <c r="F492" s="401"/>
      <c r="G492" s="546">
        <f>SUM(G491)</f>
        <v>14960</v>
      </c>
      <c r="H492" s="401"/>
      <c r="I492" s="401"/>
      <c r="J492" s="401"/>
    </row>
    <row r="493" spans="1:10" ht="18">
      <c r="A493" s="123"/>
      <c r="B493" s="124"/>
      <c r="C493" s="124"/>
      <c r="D493" s="423"/>
      <c r="E493" s="124"/>
      <c r="F493" s="124"/>
      <c r="G493" s="423"/>
      <c r="H493" s="124"/>
      <c r="I493" s="124"/>
      <c r="J493" s="124"/>
    </row>
    <row r="494" spans="1:10" ht="18">
      <c r="A494" s="184" t="s">
        <v>357</v>
      </c>
      <c r="B494" s="365" t="s">
        <v>358</v>
      </c>
      <c r="C494" s="232" t="s">
        <v>359</v>
      </c>
      <c r="D494" s="588" t="s">
        <v>360</v>
      </c>
      <c r="E494" s="232" t="s">
        <v>361</v>
      </c>
      <c r="F494" s="365" t="s">
        <v>362</v>
      </c>
      <c r="G494" s="461" t="s">
        <v>189</v>
      </c>
      <c r="H494" s="184" t="s">
        <v>363</v>
      </c>
      <c r="I494" s="365" t="s">
        <v>364</v>
      </c>
      <c r="J494" s="365" t="s">
        <v>365</v>
      </c>
    </row>
    <row r="495" spans="1:10" ht="19">
      <c r="A495" s="196" t="s">
        <v>529</v>
      </c>
      <c r="B495" s="196">
        <v>3</v>
      </c>
      <c r="C495" s="200" t="s">
        <v>530</v>
      </c>
      <c r="D495" s="479">
        <v>1617</v>
      </c>
      <c r="E495" s="296">
        <v>1</v>
      </c>
      <c r="F495" s="196" t="s">
        <v>442</v>
      </c>
      <c r="G495" s="536">
        <f>D495*E495</f>
        <v>1617</v>
      </c>
      <c r="H495" s="200" t="s">
        <v>1010</v>
      </c>
      <c r="I495" s="134" t="s">
        <v>1018</v>
      </c>
      <c r="J495" s="134" t="s">
        <v>1019</v>
      </c>
    </row>
    <row r="496" spans="1:10" ht="19">
      <c r="A496" s="196"/>
      <c r="B496" s="196">
        <v>3</v>
      </c>
      <c r="C496" s="200" t="s">
        <v>530</v>
      </c>
      <c r="D496" s="479">
        <v>2187</v>
      </c>
      <c r="E496" s="296">
        <v>1</v>
      </c>
      <c r="F496" s="196" t="s">
        <v>442</v>
      </c>
      <c r="G496" s="536">
        <f t="shared" ref="G496:G498" si="27">D496*E496</f>
        <v>2187</v>
      </c>
      <c r="H496" s="200" t="s">
        <v>1010</v>
      </c>
      <c r="I496" s="134" t="s">
        <v>1018</v>
      </c>
      <c r="J496" s="134" t="s">
        <v>1019</v>
      </c>
    </row>
    <row r="497" spans="1:10" ht="19">
      <c r="A497" s="196"/>
      <c r="B497" s="196">
        <v>3</v>
      </c>
      <c r="C497" s="200" t="s">
        <v>530</v>
      </c>
      <c r="D497" s="479">
        <v>2337</v>
      </c>
      <c r="E497" s="296">
        <v>1</v>
      </c>
      <c r="F497" s="196" t="s">
        <v>442</v>
      </c>
      <c r="G497" s="536">
        <f t="shared" si="27"/>
        <v>2337</v>
      </c>
      <c r="H497" s="200" t="s">
        <v>1010</v>
      </c>
      <c r="I497" s="134" t="s">
        <v>1018</v>
      </c>
      <c r="J497" s="134" t="s">
        <v>1019</v>
      </c>
    </row>
    <row r="498" spans="1:10" ht="19">
      <c r="A498" s="196"/>
      <c r="B498" s="196">
        <v>3</v>
      </c>
      <c r="C498" s="200" t="s">
        <v>530</v>
      </c>
      <c r="D498" s="479">
        <v>2380</v>
      </c>
      <c r="E498" s="296">
        <v>1</v>
      </c>
      <c r="F498" s="196" t="s">
        <v>442</v>
      </c>
      <c r="G498" s="536">
        <f t="shared" si="27"/>
        <v>2380</v>
      </c>
      <c r="H498" s="200" t="s">
        <v>1010</v>
      </c>
      <c r="I498" s="134" t="s">
        <v>1018</v>
      </c>
      <c r="J498" s="134" t="s">
        <v>1019</v>
      </c>
    </row>
    <row r="499" spans="1:10" ht="38">
      <c r="A499" s="141"/>
      <c r="B499" s="141">
        <v>4</v>
      </c>
      <c r="C499" s="198" t="s">
        <v>1020</v>
      </c>
      <c r="D499" s="560">
        <v>0</v>
      </c>
      <c r="E499" s="560">
        <v>0</v>
      </c>
      <c r="F499" s="141" t="s">
        <v>590</v>
      </c>
      <c r="G499" s="744">
        <f>D499*E499</f>
        <v>0</v>
      </c>
      <c r="H499" s="141" t="s">
        <v>1021</v>
      </c>
      <c r="I499" s="142" t="s">
        <v>1022</v>
      </c>
      <c r="J499" s="142" t="s">
        <v>1023</v>
      </c>
    </row>
    <row r="500" spans="1:10" ht="19">
      <c r="A500" s="196"/>
      <c r="B500" s="196">
        <v>5</v>
      </c>
      <c r="C500" s="200" t="s">
        <v>1024</v>
      </c>
      <c r="D500" s="569">
        <v>500</v>
      </c>
      <c r="E500" s="196">
        <v>1</v>
      </c>
      <c r="F500" s="196" t="s">
        <v>667</v>
      </c>
      <c r="G500" s="547">
        <f>D500*E500</f>
        <v>500</v>
      </c>
      <c r="H500" s="196" t="s">
        <v>1025</v>
      </c>
      <c r="I500" s="134" t="s">
        <v>1026</v>
      </c>
      <c r="J500" s="134" t="s">
        <v>1027</v>
      </c>
    </row>
    <row r="501" spans="1:10" ht="19">
      <c r="A501" s="196"/>
      <c r="B501" s="196">
        <v>5</v>
      </c>
      <c r="C501" s="200" t="s">
        <v>1024</v>
      </c>
      <c r="D501" s="569">
        <v>100</v>
      </c>
      <c r="E501" s="196">
        <v>1</v>
      </c>
      <c r="F501" s="196" t="s">
        <v>667</v>
      </c>
      <c r="G501" s="547">
        <f>D501*E501</f>
        <v>100</v>
      </c>
      <c r="H501" s="196" t="s">
        <v>1025</v>
      </c>
      <c r="I501" s="134" t="s">
        <v>1026</v>
      </c>
      <c r="J501" s="134" t="s">
        <v>1027</v>
      </c>
    </row>
    <row r="502" spans="1:10" ht="20" thickBot="1">
      <c r="A502" s="145"/>
      <c r="B502" s="145">
        <v>5</v>
      </c>
      <c r="C502" s="222" t="s">
        <v>1024</v>
      </c>
      <c r="D502" s="430">
        <v>370</v>
      </c>
      <c r="E502" s="145">
        <v>1</v>
      </c>
      <c r="F502" s="145" t="s">
        <v>667</v>
      </c>
      <c r="G502" s="719">
        <f t="shared" ref="G502" si="28">D502*E502</f>
        <v>370</v>
      </c>
      <c r="H502" s="145" t="s">
        <v>1025</v>
      </c>
      <c r="I502" s="147" t="s">
        <v>1026</v>
      </c>
      <c r="J502" s="147" t="s">
        <v>1027</v>
      </c>
    </row>
    <row r="503" spans="1:10" ht="19" thickTop="1">
      <c r="A503" s="138" t="s">
        <v>536</v>
      </c>
      <c r="B503" s="139"/>
      <c r="C503" s="139"/>
      <c r="D503" s="463"/>
      <c r="E503" s="139"/>
      <c r="F503" s="139"/>
      <c r="G503" s="445">
        <f>SUM(G495:G502)</f>
        <v>9491</v>
      </c>
      <c r="H503" s="139"/>
      <c r="I503" s="139"/>
      <c r="J503" s="139"/>
    </row>
    <row r="504" spans="1:10" ht="19" thickBot="1">
      <c r="A504" s="123"/>
      <c r="B504" s="124"/>
      <c r="C504" s="124"/>
      <c r="D504" s="423"/>
      <c r="E504" s="124"/>
      <c r="F504" s="124"/>
      <c r="G504" s="459"/>
      <c r="H504" s="124"/>
      <c r="I504" s="124"/>
      <c r="J504" s="124"/>
    </row>
    <row r="505" spans="1:10" ht="18">
      <c r="A505" s="184" t="s">
        <v>357</v>
      </c>
      <c r="B505" s="365" t="s">
        <v>358</v>
      </c>
      <c r="C505" s="232" t="s">
        <v>359</v>
      </c>
      <c r="D505" s="588" t="s">
        <v>360</v>
      </c>
      <c r="E505" s="232" t="s">
        <v>361</v>
      </c>
      <c r="F505" s="365" t="s">
        <v>362</v>
      </c>
      <c r="G505" s="461" t="s">
        <v>189</v>
      </c>
      <c r="H505" s="184" t="s">
        <v>363</v>
      </c>
      <c r="I505" s="365" t="s">
        <v>364</v>
      </c>
      <c r="J505" s="365" t="s">
        <v>365</v>
      </c>
    </row>
    <row r="506" spans="1:10" ht="19" thickBot="1">
      <c r="A506" s="132" t="s">
        <v>1028</v>
      </c>
      <c r="B506" s="132">
        <v>6</v>
      </c>
      <c r="C506" s="132" t="s">
        <v>1029</v>
      </c>
      <c r="D506" s="426">
        <v>33758</v>
      </c>
      <c r="E506" s="132">
        <v>1</v>
      </c>
      <c r="F506" s="132" t="s">
        <v>667</v>
      </c>
      <c r="G506" s="788">
        <f>D506*E506</f>
        <v>33758</v>
      </c>
      <c r="H506" s="132" t="s">
        <v>475</v>
      </c>
      <c r="I506" s="132" t="s">
        <v>1030</v>
      </c>
      <c r="J506" s="132" t="s">
        <v>1031</v>
      </c>
    </row>
    <row r="507" spans="1:10" ht="19" thickTop="1">
      <c r="A507" s="784"/>
      <c r="B507" s="785"/>
      <c r="C507" s="785"/>
      <c r="D507" s="786"/>
      <c r="E507" s="785"/>
      <c r="F507" s="785"/>
      <c r="G507" s="787">
        <f>SUM(G506)</f>
        <v>33758</v>
      </c>
      <c r="H507" s="785"/>
      <c r="I507" s="785"/>
      <c r="J507" s="785"/>
    </row>
    <row r="508" spans="1:10" ht="19" thickBot="1">
      <c r="A508" s="356"/>
      <c r="B508" s="124"/>
      <c r="C508" s="124"/>
      <c r="D508" s="423"/>
      <c r="E508" s="782"/>
      <c r="F508" s="124"/>
      <c r="G508" s="783"/>
      <c r="H508" s="124"/>
      <c r="I508" s="124"/>
      <c r="J508" s="124"/>
    </row>
    <row r="509" spans="1:10" ht="19" thickBot="1">
      <c r="A509" s="126" t="s">
        <v>357</v>
      </c>
      <c r="B509" s="183" t="s">
        <v>358</v>
      </c>
      <c r="C509" s="126" t="s">
        <v>359</v>
      </c>
      <c r="D509" s="600" t="s">
        <v>360</v>
      </c>
      <c r="E509" s="357" t="s">
        <v>361</v>
      </c>
      <c r="F509" s="126" t="s">
        <v>362</v>
      </c>
      <c r="G509" s="548" t="s">
        <v>189</v>
      </c>
      <c r="H509" s="125" t="s">
        <v>363</v>
      </c>
      <c r="I509" s="126" t="s">
        <v>364</v>
      </c>
      <c r="J509" s="126" t="s">
        <v>365</v>
      </c>
    </row>
    <row r="510" spans="1:10" ht="38">
      <c r="A510" s="130" t="s">
        <v>490</v>
      </c>
      <c r="B510" s="157">
        <v>5</v>
      </c>
      <c r="C510" s="358" t="s">
        <v>1032</v>
      </c>
      <c r="D510" s="452">
        <f>資料1!E20</f>
        <v>15709</v>
      </c>
      <c r="E510" s="359">
        <v>1</v>
      </c>
      <c r="F510" s="360" t="s">
        <v>1033</v>
      </c>
      <c r="G510" s="613">
        <f>D510*E510</f>
        <v>15709</v>
      </c>
      <c r="H510" s="360" t="s">
        <v>1034</v>
      </c>
      <c r="I510" s="246" t="s">
        <v>1035</v>
      </c>
      <c r="J510" s="246" t="s">
        <v>1036</v>
      </c>
    </row>
    <row r="511" spans="1:10" ht="19">
      <c r="A511" s="171"/>
      <c r="B511" s="171">
        <v>6</v>
      </c>
      <c r="C511" s="190" t="s">
        <v>1037</v>
      </c>
      <c r="D511" s="484">
        <v>2099</v>
      </c>
      <c r="E511" s="171">
        <v>3</v>
      </c>
      <c r="F511" s="408" t="s">
        <v>540</v>
      </c>
      <c r="G511" s="549">
        <f>D511*E511</f>
        <v>6297</v>
      </c>
      <c r="H511" s="171" t="s">
        <v>373</v>
      </c>
      <c r="I511" s="271" t="s">
        <v>1038</v>
      </c>
      <c r="J511" s="271" t="s">
        <v>1039</v>
      </c>
    </row>
    <row r="512" spans="1:10" ht="38">
      <c r="A512" s="171"/>
      <c r="B512" s="168">
        <v>7</v>
      </c>
      <c r="C512" s="168" t="s">
        <v>836</v>
      </c>
      <c r="D512" s="453">
        <v>700</v>
      </c>
      <c r="E512" s="393">
        <v>10</v>
      </c>
      <c r="F512" s="171" t="s">
        <v>442</v>
      </c>
      <c r="G512" s="707">
        <f>D512*E512</f>
        <v>7000</v>
      </c>
      <c r="H512" s="380" t="s">
        <v>456</v>
      </c>
      <c r="I512" s="385" t="s">
        <v>1040</v>
      </c>
      <c r="J512" s="385" t="s">
        <v>1041</v>
      </c>
    </row>
    <row r="513" spans="1:10" ht="19">
      <c r="A513" s="171"/>
      <c r="B513" s="171">
        <v>8</v>
      </c>
      <c r="C513" s="171" t="s">
        <v>1042</v>
      </c>
      <c r="D513" s="481">
        <v>5280</v>
      </c>
      <c r="E513" s="218">
        <v>1</v>
      </c>
      <c r="F513" s="171" t="s">
        <v>474</v>
      </c>
      <c r="G513" s="550">
        <f>D513*E513</f>
        <v>5280</v>
      </c>
      <c r="H513" s="190" t="s">
        <v>379</v>
      </c>
      <c r="I513" s="264" t="s">
        <v>1015</v>
      </c>
      <c r="J513" s="264" t="s">
        <v>1016</v>
      </c>
    </row>
    <row r="514" spans="1:10" ht="20" thickBot="1">
      <c r="A514" s="145"/>
      <c r="B514" s="145">
        <v>9</v>
      </c>
      <c r="C514" s="145" t="s">
        <v>1043</v>
      </c>
      <c r="D514" s="493">
        <v>510</v>
      </c>
      <c r="E514" s="144">
        <v>1</v>
      </c>
      <c r="F514" s="145" t="s">
        <v>474</v>
      </c>
      <c r="G514" s="545">
        <f>D514*E514</f>
        <v>510</v>
      </c>
      <c r="H514" s="222" t="s">
        <v>379</v>
      </c>
      <c r="I514" s="147" t="s">
        <v>1038</v>
      </c>
      <c r="J514" s="268" t="s">
        <v>1044</v>
      </c>
    </row>
    <row r="515" spans="1:10" ht="19" thickTop="1">
      <c r="A515" s="269" t="s">
        <v>502</v>
      </c>
      <c r="B515" s="210"/>
      <c r="C515" s="210"/>
      <c r="D515" s="567"/>
      <c r="E515" s="210"/>
      <c r="F515" s="210"/>
      <c r="G515" s="471">
        <f>SUM(G510:G514)</f>
        <v>34796</v>
      </c>
      <c r="H515" s="210"/>
      <c r="I515" s="210"/>
      <c r="J515" s="210"/>
    </row>
    <row r="516" spans="1:10" ht="19" thickBot="1">
      <c r="A516" s="123"/>
      <c r="B516" s="124"/>
      <c r="C516" s="124"/>
      <c r="D516" s="423"/>
      <c r="E516" s="124"/>
      <c r="F516" s="124"/>
      <c r="G516" s="435"/>
      <c r="H516" s="124"/>
      <c r="I516" s="124"/>
      <c r="J516" s="124"/>
    </row>
    <row r="517" spans="1:10" ht="19" thickBot="1">
      <c r="A517" s="361" t="s">
        <v>1045</v>
      </c>
      <c r="B517" s="362"/>
      <c r="C517" s="362"/>
      <c r="D517" s="601"/>
      <c r="E517" s="362"/>
      <c r="F517" s="362"/>
      <c r="G517" s="551">
        <f>SUM(G488+G492+G503+G515+G507)</f>
        <v>102287</v>
      </c>
      <c r="H517" s="124"/>
      <c r="I517" s="124"/>
      <c r="J517" s="124"/>
    </row>
    <row r="518" spans="1:10" ht="18">
      <c r="A518" s="363"/>
      <c r="B518" s="124"/>
      <c r="C518" s="124"/>
      <c r="D518" s="423"/>
      <c r="E518" s="124"/>
      <c r="F518" s="124"/>
      <c r="G518" s="435"/>
      <c r="H518" s="124"/>
      <c r="I518" s="124"/>
      <c r="J518" s="124"/>
    </row>
    <row r="519" spans="1:10" ht="19" thickBot="1">
      <c r="A519" s="363" t="s">
        <v>1046</v>
      </c>
      <c r="B519" s="124"/>
      <c r="C519" s="124"/>
      <c r="D519" s="423"/>
      <c r="E519" s="124"/>
      <c r="F519" s="124"/>
      <c r="G519" s="435"/>
      <c r="H519" s="124"/>
      <c r="I519" s="124"/>
      <c r="J519" s="124"/>
    </row>
    <row r="520" spans="1:10" ht="19" thickBot="1">
      <c r="A520" s="125" t="s">
        <v>357</v>
      </c>
      <c r="B520" s="126" t="s">
        <v>358</v>
      </c>
      <c r="C520" s="183" t="s">
        <v>359</v>
      </c>
      <c r="D520" s="488" t="s">
        <v>360</v>
      </c>
      <c r="E520" s="183" t="s">
        <v>361</v>
      </c>
      <c r="F520" s="126" t="s">
        <v>362</v>
      </c>
      <c r="G520" s="472" t="s">
        <v>189</v>
      </c>
      <c r="H520" s="126" t="s">
        <v>363</v>
      </c>
      <c r="I520" s="185" t="s">
        <v>364</v>
      </c>
      <c r="J520" s="185" t="s">
        <v>365</v>
      </c>
    </row>
    <row r="521" spans="1:10" ht="19">
      <c r="A521" s="139" t="s">
        <v>366</v>
      </c>
      <c r="B521" s="165">
        <v>1</v>
      </c>
      <c r="C521" s="166" t="s">
        <v>1047</v>
      </c>
      <c r="D521" s="438">
        <v>4510</v>
      </c>
      <c r="E521" s="166">
        <v>1</v>
      </c>
      <c r="F521" s="166" t="s">
        <v>585</v>
      </c>
      <c r="G521" s="540">
        <f>D521*E521</f>
        <v>4510</v>
      </c>
      <c r="H521" s="166" t="s">
        <v>373</v>
      </c>
      <c r="I521" s="167" t="s">
        <v>1048</v>
      </c>
      <c r="J521" s="167" t="s">
        <v>1049</v>
      </c>
    </row>
    <row r="522" spans="1:10" ht="38">
      <c r="A522" s="166"/>
      <c r="B522" s="166">
        <v>2</v>
      </c>
      <c r="C522" s="166" t="s">
        <v>1050</v>
      </c>
      <c r="D522" s="426">
        <v>2000</v>
      </c>
      <c r="E522" s="132">
        <v>4</v>
      </c>
      <c r="F522" s="166" t="s">
        <v>961</v>
      </c>
      <c r="G522" s="442">
        <f>D522*E522</f>
        <v>8000</v>
      </c>
      <c r="H522" s="132" t="s">
        <v>456</v>
      </c>
      <c r="I522" s="170" t="s">
        <v>1051</v>
      </c>
      <c r="J522" s="170" t="s">
        <v>1052</v>
      </c>
    </row>
    <row r="523" spans="1:10" ht="38">
      <c r="A523" s="166"/>
      <c r="B523" s="166">
        <v>2</v>
      </c>
      <c r="C523" s="166" t="s">
        <v>1050</v>
      </c>
      <c r="D523" s="426">
        <v>3000</v>
      </c>
      <c r="E523" s="132">
        <v>1</v>
      </c>
      <c r="F523" s="166" t="s">
        <v>961</v>
      </c>
      <c r="G523" s="442">
        <f t="shared" ref="G523:G525" si="29">D523*E523</f>
        <v>3000</v>
      </c>
      <c r="H523" s="132" t="s">
        <v>456</v>
      </c>
      <c r="I523" s="170" t="s">
        <v>1051</v>
      </c>
      <c r="J523" s="170" t="s">
        <v>1052</v>
      </c>
    </row>
    <row r="524" spans="1:10" ht="38">
      <c r="A524" s="166"/>
      <c r="B524" s="166">
        <v>2</v>
      </c>
      <c r="C524" s="166" t="s">
        <v>1050</v>
      </c>
      <c r="D524" s="426">
        <v>4000</v>
      </c>
      <c r="E524" s="132">
        <v>1</v>
      </c>
      <c r="F524" s="166" t="s">
        <v>961</v>
      </c>
      <c r="G524" s="442">
        <f t="shared" si="29"/>
        <v>4000</v>
      </c>
      <c r="H524" s="132" t="s">
        <v>456</v>
      </c>
      <c r="I524" s="170" t="s">
        <v>1051</v>
      </c>
      <c r="J524" s="170" t="s">
        <v>1052</v>
      </c>
    </row>
    <row r="525" spans="1:10" ht="38">
      <c r="A525" s="166"/>
      <c r="B525" s="166">
        <v>2</v>
      </c>
      <c r="C525" s="166" t="s">
        <v>1050</v>
      </c>
      <c r="D525" s="426">
        <v>5000</v>
      </c>
      <c r="E525" s="132">
        <v>1</v>
      </c>
      <c r="F525" s="166" t="s">
        <v>961</v>
      </c>
      <c r="G525" s="442">
        <f t="shared" si="29"/>
        <v>5000</v>
      </c>
      <c r="H525" s="132" t="s">
        <v>456</v>
      </c>
      <c r="I525" s="170" t="s">
        <v>1051</v>
      </c>
      <c r="J525" s="170" t="s">
        <v>1052</v>
      </c>
    </row>
    <row r="526" spans="1:10" ht="19">
      <c r="A526" s="863"/>
      <c r="B526" s="863">
        <v>3</v>
      </c>
      <c r="C526" s="863" t="s">
        <v>1053</v>
      </c>
      <c r="D526" s="870">
        <v>3000</v>
      </c>
      <c r="E526" s="863">
        <v>4</v>
      </c>
      <c r="F526" s="863" t="s">
        <v>372</v>
      </c>
      <c r="G526" s="874">
        <f>D526*E526</f>
        <v>12000</v>
      </c>
      <c r="H526" s="863" t="s">
        <v>456</v>
      </c>
      <c r="I526" s="170" t="s">
        <v>1054</v>
      </c>
      <c r="J526" s="170"/>
    </row>
    <row r="527" spans="1:10" ht="19">
      <c r="A527" s="865"/>
      <c r="B527" s="865"/>
      <c r="C527" s="865"/>
      <c r="D527" s="871"/>
      <c r="E527" s="865"/>
      <c r="F527" s="865"/>
      <c r="G527" s="875"/>
      <c r="H527" s="865"/>
      <c r="I527" s="178" t="s">
        <v>1055</v>
      </c>
      <c r="J527" s="178"/>
    </row>
    <row r="528" spans="1:10" ht="19">
      <c r="A528" s="863"/>
      <c r="B528" s="863">
        <v>4</v>
      </c>
      <c r="C528" s="863" t="s">
        <v>1056</v>
      </c>
      <c r="D528" s="870">
        <v>0</v>
      </c>
      <c r="E528" s="870">
        <v>0</v>
      </c>
      <c r="F528" s="863" t="s">
        <v>372</v>
      </c>
      <c r="G528" s="866">
        <f>D528*E528</f>
        <v>0</v>
      </c>
      <c r="H528" s="863" t="s">
        <v>373</v>
      </c>
      <c r="I528" s="180" t="s">
        <v>1057</v>
      </c>
      <c r="J528" s="859" t="s">
        <v>1058</v>
      </c>
    </row>
    <row r="529" spans="1:10" ht="19">
      <c r="A529" s="865"/>
      <c r="B529" s="865"/>
      <c r="C529" s="865"/>
      <c r="D529" s="871"/>
      <c r="E529" s="871"/>
      <c r="F529" s="865"/>
      <c r="G529" s="867"/>
      <c r="H529" s="865"/>
      <c r="I529" s="178" t="s">
        <v>1055</v>
      </c>
      <c r="J529" s="860"/>
    </row>
    <row r="530" spans="1:10" ht="19">
      <c r="A530" s="863"/>
      <c r="B530" s="863">
        <v>5</v>
      </c>
      <c r="C530" s="863" t="s">
        <v>1059</v>
      </c>
      <c r="D530" s="870">
        <v>0</v>
      </c>
      <c r="E530" s="870">
        <v>0</v>
      </c>
      <c r="F530" s="863" t="s">
        <v>372</v>
      </c>
      <c r="G530" s="866">
        <f t="shared" ref="G530" si="30">D530*E530</f>
        <v>0</v>
      </c>
      <c r="H530" s="863" t="s">
        <v>373</v>
      </c>
      <c r="I530" s="170" t="s">
        <v>1060</v>
      </c>
      <c r="J530" s="859" t="s">
        <v>1058</v>
      </c>
    </row>
    <row r="531" spans="1:10" ht="19">
      <c r="A531" s="865"/>
      <c r="B531" s="865"/>
      <c r="C531" s="865"/>
      <c r="D531" s="871"/>
      <c r="E531" s="871"/>
      <c r="F531" s="865"/>
      <c r="G531" s="867"/>
      <c r="H531" s="865"/>
      <c r="I531" s="180" t="s">
        <v>1055</v>
      </c>
      <c r="J531" s="860"/>
    </row>
    <row r="532" spans="1:10" ht="19">
      <c r="A532" s="863"/>
      <c r="B532" s="863">
        <v>6</v>
      </c>
      <c r="C532" s="863" t="s">
        <v>1061</v>
      </c>
      <c r="D532" s="870">
        <v>0</v>
      </c>
      <c r="E532" s="870">
        <v>0</v>
      </c>
      <c r="F532" s="863" t="s">
        <v>372</v>
      </c>
      <c r="G532" s="866">
        <f t="shared" ref="G532" si="31">D532*E532</f>
        <v>0</v>
      </c>
      <c r="H532" s="863" t="s">
        <v>373</v>
      </c>
      <c r="I532" s="170" t="s">
        <v>1048</v>
      </c>
      <c r="J532" s="859" t="s">
        <v>1058</v>
      </c>
    </row>
    <row r="533" spans="1:10" ht="19">
      <c r="A533" s="865"/>
      <c r="B533" s="865"/>
      <c r="C533" s="865"/>
      <c r="D533" s="871"/>
      <c r="E533" s="871"/>
      <c r="F533" s="865"/>
      <c r="G533" s="867"/>
      <c r="H533" s="865"/>
      <c r="I533" s="180" t="s">
        <v>1055</v>
      </c>
      <c r="J533" s="860"/>
    </row>
    <row r="534" spans="1:10" ht="19">
      <c r="A534" s="863"/>
      <c r="B534" s="863">
        <v>7</v>
      </c>
      <c r="C534" s="863" t="s">
        <v>1062</v>
      </c>
      <c r="D534" s="870">
        <v>0</v>
      </c>
      <c r="E534" s="870">
        <v>0</v>
      </c>
      <c r="F534" s="863" t="s">
        <v>372</v>
      </c>
      <c r="G534" s="866">
        <f t="shared" ref="G534" si="32">D534*E534</f>
        <v>0</v>
      </c>
      <c r="H534" s="863" t="s">
        <v>373</v>
      </c>
      <c r="I534" s="170" t="s">
        <v>1063</v>
      </c>
      <c r="J534" s="859" t="s">
        <v>1058</v>
      </c>
    </row>
    <row r="535" spans="1:10" ht="19">
      <c r="A535" s="865"/>
      <c r="B535" s="865"/>
      <c r="C535" s="865"/>
      <c r="D535" s="871"/>
      <c r="E535" s="871"/>
      <c r="F535" s="865"/>
      <c r="G535" s="867"/>
      <c r="H535" s="865"/>
      <c r="I535" s="180" t="s">
        <v>1055</v>
      </c>
      <c r="J535" s="860"/>
    </row>
    <row r="536" spans="1:10" ht="18.75" customHeight="1">
      <c r="A536" s="863"/>
      <c r="B536" s="863">
        <v>8</v>
      </c>
      <c r="C536" s="863" t="s">
        <v>1064</v>
      </c>
      <c r="D536" s="870">
        <v>0</v>
      </c>
      <c r="E536" s="870">
        <v>0</v>
      </c>
      <c r="F536" s="863" t="s">
        <v>372</v>
      </c>
      <c r="G536" s="866">
        <f t="shared" ref="G536" si="33">D536*E536</f>
        <v>0</v>
      </c>
      <c r="H536" s="863" t="s">
        <v>373</v>
      </c>
      <c r="I536" s="170" t="s">
        <v>1065</v>
      </c>
      <c r="J536" s="859" t="s">
        <v>1058</v>
      </c>
    </row>
    <row r="537" spans="1:10" ht="18.75" customHeight="1">
      <c r="A537" s="868"/>
      <c r="B537" s="868"/>
      <c r="C537" s="868"/>
      <c r="D537" s="872"/>
      <c r="E537" s="872"/>
      <c r="F537" s="868"/>
      <c r="G537" s="869"/>
      <c r="H537" s="868"/>
      <c r="I537" s="180" t="s">
        <v>1055</v>
      </c>
      <c r="J537" s="860"/>
    </row>
    <row r="538" spans="1:10" ht="18.75" customHeight="1" thickBot="1">
      <c r="A538" s="135"/>
      <c r="B538" s="135">
        <v>9</v>
      </c>
      <c r="C538" s="135" t="s">
        <v>1066</v>
      </c>
      <c r="D538" s="427">
        <v>220</v>
      </c>
      <c r="E538" s="135">
        <v>2</v>
      </c>
      <c r="F538" s="135" t="s">
        <v>1067</v>
      </c>
      <c r="G538" s="440">
        <f>D538*E538</f>
        <v>440</v>
      </c>
      <c r="H538" s="135" t="s">
        <v>1010</v>
      </c>
      <c r="I538" s="176" t="s">
        <v>1068</v>
      </c>
      <c r="J538" s="176" t="s">
        <v>1049</v>
      </c>
    </row>
    <row r="539" spans="1:10" ht="18.75" customHeight="1" thickTop="1">
      <c r="A539" s="138" t="s">
        <v>381</v>
      </c>
      <c r="B539" s="139"/>
      <c r="C539" s="139"/>
      <c r="D539" s="463"/>
      <c r="E539" s="139"/>
      <c r="F539" s="139"/>
      <c r="G539" s="445">
        <f>SUM(G521:G538)</f>
        <v>36950</v>
      </c>
      <c r="H539" s="139"/>
      <c r="I539" s="139"/>
      <c r="J539" s="139"/>
    </row>
    <row r="540" spans="1:10" ht="18.75" customHeight="1" thickBot="1">
      <c r="A540" s="124"/>
      <c r="B540" s="124"/>
      <c r="C540" s="124"/>
      <c r="D540" s="423"/>
      <c r="E540" s="124"/>
      <c r="F540" s="124"/>
      <c r="G540" s="423"/>
      <c r="H540" s="124"/>
      <c r="I540" s="124"/>
      <c r="J540" s="124"/>
    </row>
    <row r="541" spans="1:10" ht="18.75" customHeight="1" thickBot="1">
      <c r="A541" s="155" t="s">
        <v>357</v>
      </c>
      <c r="B541" s="126" t="s">
        <v>358</v>
      </c>
      <c r="C541" s="242" t="s">
        <v>359</v>
      </c>
      <c r="D541" s="488" t="s">
        <v>360</v>
      </c>
      <c r="E541" s="242" t="s">
        <v>361</v>
      </c>
      <c r="F541" s="126" t="s">
        <v>362</v>
      </c>
      <c r="G541" s="474" t="s">
        <v>189</v>
      </c>
      <c r="H541" s="125" t="s">
        <v>363</v>
      </c>
      <c r="I541" s="126" t="s">
        <v>364</v>
      </c>
      <c r="J541" s="126" t="s">
        <v>365</v>
      </c>
    </row>
    <row r="542" spans="1:10" ht="18.75" customHeight="1">
      <c r="A542" s="127" t="s">
        <v>529</v>
      </c>
      <c r="B542" s="127">
        <v>10</v>
      </c>
      <c r="C542" s="166" t="s">
        <v>1069</v>
      </c>
      <c r="D542" s="559">
        <v>2600</v>
      </c>
      <c r="E542" s="127">
        <v>2</v>
      </c>
      <c r="F542" s="127" t="s">
        <v>926</v>
      </c>
      <c r="G542" s="437">
        <f>D542*E542</f>
        <v>5200</v>
      </c>
      <c r="H542" s="127" t="s">
        <v>1070</v>
      </c>
      <c r="I542" s="164" t="s">
        <v>1071</v>
      </c>
      <c r="J542" s="164" t="s">
        <v>1072</v>
      </c>
    </row>
    <row r="543" spans="1:10" ht="38">
      <c r="A543" s="166"/>
      <c r="B543" s="166">
        <v>11</v>
      </c>
      <c r="C543" s="166" t="s">
        <v>534</v>
      </c>
      <c r="D543" s="438">
        <v>0</v>
      </c>
      <c r="E543" s="438">
        <v>0</v>
      </c>
      <c r="F543" s="166" t="s">
        <v>388</v>
      </c>
      <c r="G543" s="761">
        <f>D543*E543</f>
        <v>0</v>
      </c>
      <c r="H543" s="166" t="s">
        <v>456</v>
      </c>
      <c r="I543" s="167" t="s">
        <v>1073</v>
      </c>
      <c r="J543" s="167" t="s">
        <v>1074</v>
      </c>
    </row>
    <row r="544" spans="1:10" ht="38">
      <c r="A544" s="132"/>
      <c r="B544" s="166">
        <v>12</v>
      </c>
      <c r="C544" s="139" t="s">
        <v>530</v>
      </c>
      <c r="D544" s="438">
        <v>0</v>
      </c>
      <c r="E544" s="438">
        <v>0</v>
      </c>
      <c r="F544" s="166" t="s">
        <v>531</v>
      </c>
      <c r="G544" s="761">
        <f t="shared" ref="G544:G545" si="34">D544*E544</f>
        <v>0</v>
      </c>
      <c r="H544" s="166" t="s">
        <v>456</v>
      </c>
      <c r="I544" s="167" t="s">
        <v>1075</v>
      </c>
      <c r="J544" s="167" t="s">
        <v>1076</v>
      </c>
    </row>
    <row r="545" spans="1:10" ht="38">
      <c r="A545" s="196"/>
      <c r="B545" s="205">
        <v>13</v>
      </c>
      <c r="C545" s="166" t="s">
        <v>1077</v>
      </c>
      <c r="D545" s="438">
        <v>0</v>
      </c>
      <c r="E545" s="426">
        <v>0</v>
      </c>
      <c r="F545" s="132" t="s">
        <v>758</v>
      </c>
      <c r="G545" s="761">
        <f t="shared" si="34"/>
        <v>0</v>
      </c>
      <c r="H545" s="132" t="s">
        <v>456</v>
      </c>
      <c r="I545" s="170" t="s">
        <v>1075</v>
      </c>
      <c r="J545" s="170" t="s">
        <v>1078</v>
      </c>
    </row>
    <row r="546" spans="1:10" ht="38">
      <c r="A546" s="196"/>
      <c r="B546" s="205">
        <v>14</v>
      </c>
      <c r="C546" s="166" t="s">
        <v>1079</v>
      </c>
      <c r="D546" s="438">
        <v>2600</v>
      </c>
      <c r="E546" s="166">
        <v>8</v>
      </c>
      <c r="F546" s="132" t="s">
        <v>926</v>
      </c>
      <c r="G546" s="513">
        <f>D546*E546</f>
        <v>20800</v>
      </c>
      <c r="H546" s="166" t="s">
        <v>413</v>
      </c>
      <c r="I546" s="167" t="s">
        <v>1080</v>
      </c>
      <c r="J546" s="167"/>
    </row>
    <row r="547" spans="1:10" ht="38">
      <c r="A547" s="171"/>
      <c r="B547" s="364">
        <v>15</v>
      </c>
      <c r="C547" s="132" t="s">
        <v>1081</v>
      </c>
      <c r="D547" s="426">
        <v>2600</v>
      </c>
      <c r="E547" s="132">
        <v>15</v>
      </c>
      <c r="F547" s="132" t="s">
        <v>926</v>
      </c>
      <c r="G547" s="451">
        <f t="shared" ref="G547:G548" si="35">D547*E547</f>
        <v>39000</v>
      </c>
      <c r="H547" s="132" t="s">
        <v>413</v>
      </c>
      <c r="I547" s="170" t="s">
        <v>1080</v>
      </c>
      <c r="J547" s="170"/>
    </row>
    <row r="548" spans="1:10" ht="39" thickBot="1">
      <c r="A548" s="145"/>
      <c r="B548" s="175">
        <v>16</v>
      </c>
      <c r="C548" s="135" t="s">
        <v>1082</v>
      </c>
      <c r="D548" s="427">
        <v>3362</v>
      </c>
      <c r="E548" s="135">
        <v>8</v>
      </c>
      <c r="F548" s="135" t="s">
        <v>926</v>
      </c>
      <c r="G548" s="440">
        <f t="shared" si="35"/>
        <v>26896</v>
      </c>
      <c r="H548" s="135" t="s">
        <v>470</v>
      </c>
      <c r="I548" s="176" t="s">
        <v>1083</v>
      </c>
      <c r="J548" s="176" t="s">
        <v>785</v>
      </c>
    </row>
    <row r="549" spans="1:10" ht="18.75" customHeight="1" thickTop="1">
      <c r="A549" s="269" t="s">
        <v>536</v>
      </c>
      <c r="B549" s="210"/>
      <c r="C549" s="210"/>
      <c r="D549" s="567"/>
      <c r="E549" s="210"/>
      <c r="F549" s="210"/>
      <c r="G549" s="471">
        <f>SUM(G542:G548)</f>
        <v>91896</v>
      </c>
      <c r="H549" s="210"/>
      <c r="I549" s="210"/>
      <c r="J549" s="210"/>
    </row>
    <row r="550" spans="1:10" ht="18.75" customHeight="1" thickBot="1">
      <c r="A550" s="123"/>
      <c r="B550" s="124"/>
      <c r="C550" s="124"/>
      <c r="D550" s="423"/>
      <c r="E550" s="124"/>
      <c r="F550" s="124"/>
      <c r="G550" s="423"/>
      <c r="H550" s="124"/>
      <c r="I550" s="124"/>
      <c r="J550" s="124"/>
    </row>
    <row r="551" spans="1:10" ht="18.75" customHeight="1">
      <c r="A551" s="184" t="s">
        <v>357</v>
      </c>
      <c r="B551" s="184" t="s">
        <v>358</v>
      </c>
      <c r="C551" s="184" t="s">
        <v>359</v>
      </c>
      <c r="D551" s="602" t="s">
        <v>360</v>
      </c>
      <c r="E551" s="184" t="s">
        <v>361</v>
      </c>
      <c r="F551" s="365" t="s">
        <v>362</v>
      </c>
      <c r="G551" s="461" t="s">
        <v>189</v>
      </c>
      <c r="H551" s="365" t="s">
        <v>363</v>
      </c>
      <c r="I551" s="366" t="s">
        <v>364</v>
      </c>
      <c r="J551" s="366" t="s">
        <v>365</v>
      </c>
    </row>
    <row r="552" spans="1:10" ht="18.75" customHeight="1">
      <c r="A552" s="168" t="s">
        <v>548</v>
      </c>
      <c r="B552" s="168">
        <v>17</v>
      </c>
      <c r="C552" s="168" t="s">
        <v>1084</v>
      </c>
      <c r="D552" s="439">
        <v>700000</v>
      </c>
      <c r="E552" s="168">
        <v>1</v>
      </c>
      <c r="F552" s="168" t="s">
        <v>442</v>
      </c>
      <c r="G552" s="742">
        <f>D552*E552</f>
        <v>700000</v>
      </c>
      <c r="H552" s="168" t="s">
        <v>482</v>
      </c>
      <c r="I552" s="173" t="s">
        <v>1085</v>
      </c>
      <c r="J552" s="173"/>
    </row>
    <row r="553" spans="1:10" ht="18.75" customHeight="1">
      <c r="A553" s="166"/>
      <c r="B553" s="166">
        <v>18</v>
      </c>
      <c r="C553" s="166" t="s">
        <v>940</v>
      </c>
      <c r="D553" s="438">
        <v>1400</v>
      </c>
      <c r="E553" s="166">
        <v>4</v>
      </c>
      <c r="F553" s="166" t="s">
        <v>368</v>
      </c>
      <c r="G553" s="540">
        <f>D553*E553</f>
        <v>5600</v>
      </c>
      <c r="H553" s="166" t="s">
        <v>456</v>
      </c>
      <c r="I553" s="167" t="s">
        <v>1086</v>
      </c>
      <c r="J553" s="167" t="s">
        <v>1087</v>
      </c>
    </row>
    <row r="554" spans="1:10" ht="18.75" customHeight="1">
      <c r="A554" s="132"/>
      <c r="B554" s="166">
        <v>18</v>
      </c>
      <c r="C554" s="166" t="s">
        <v>940</v>
      </c>
      <c r="D554" s="426">
        <v>1200</v>
      </c>
      <c r="E554" s="132">
        <v>3</v>
      </c>
      <c r="F554" s="166" t="s">
        <v>368</v>
      </c>
      <c r="G554" s="540">
        <f t="shared" ref="G554:G557" si="36">D554*E554</f>
        <v>3600</v>
      </c>
      <c r="H554" s="166" t="s">
        <v>456</v>
      </c>
      <c r="I554" s="167" t="s">
        <v>1086</v>
      </c>
      <c r="J554" s="167" t="s">
        <v>1087</v>
      </c>
    </row>
    <row r="555" spans="1:10" ht="18.75" customHeight="1">
      <c r="A555" s="132"/>
      <c r="B555" s="166">
        <v>18</v>
      </c>
      <c r="C555" s="166" t="s">
        <v>940</v>
      </c>
      <c r="D555" s="426">
        <v>105</v>
      </c>
      <c r="E555" s="132">
        <v>3</v>
      </c>
      <c r="F555" s="166" t="s">
        <v>368</v>
      </c>
      <c r="G555" s="540">
        <f t="shared" si="36"/>
        <v>315</v>
      </c>
      <c r="H555" s="166" t="s">
        <v>456</v>
      </c>
      <c r="I555" s="167" t="s">
        <v>1086</v>
      </c>
      <c r="J555" s="167" t="s">
        <v>1087</v>
      </c>
    </row>
    <row r="556" spans="1:10" ht="18.75" customHeight="1">
      <c r="A556" s="132"/>
      <c r="B556" s="166">
        <v>18</v>
      </c>
      <c r="C556" s="166" t="s">
        <v>940</v>
      </c>
      <c r="D556" s="426">
        <v>5171</v>
      </c>
      <c r="E556" s="132">
        <v>1</v>
      </c>
      <c r="F556" s="166" t="s">
        <v>368</v>
      </c>
      <c r="G556" s="540">
        <f t="shared" si="36"/>
        <v>5171</v>
      </c>
      <c r="H556" s="166" t="s">
        <v>456</v>
      </c>
      <c r="I556" s="167" t="s">
        <v>1086</v>
      </c>
      <c r="J556" s="167" t="s">
        <v>1087</v>
      </c>
    </row>
    <row r="557" spans="1:10" ht="18.75" customHeight="1">
      <c r="A557" s="132"/>
      <c r="B557" s="132">
        <v>18</v>
      </c>
      <c r="C557" s="166" t="s">
        <v>940</v>
      </c>
      <c r="D557" s="426">
        <v>288</v>
      </c>
      <c r="E557" s="132">
        <v>1</v>
      </c>
      <c r="F557" s="166" t="s">
        <v>368</v>
      </c>
      <c r="G557" s="515">
        <f t="shared" si="36"/>
        <v>288</v>
      </c>
      <c r="H557" s="132" t="s">
        <v>475</v>
      </c>
      <c r="I557" s="167" t="s">
        <v>1086</v>
      </c>
      <c r="J557" s="167" t="s">
        <v>1087</v>
      </c>
    </row>
    <row r="558" spans="1:10" ht="18.75" customHeight="1" thickBot="1">
      <c r="A558" s="297"/>
      <c r="B558" s="297">
        <v>19</v>
      </c>
      <c r="C558" s="297" t="s">
        <v>1088</v>
      </c>
      <c r="D558" s="596">
        <v>10441</v>
      </c>
      <c r="E558" s="297">
        <v>1</v>
      </c>
      <c r="F558" s="297" t="s">
        <v>368</v>
      </c>
      <c r="G558" s="541">
        <f>D558*E558</f>
        <v>10441</v>
      </c>
      <c r="H558" s="297" t="s">
        <v>373</v>
      </c>
      <c r="I558" s="367" t="s">
        <v>1089</v>
      </c>
      <c r="J558" s="367" t="s">
        <v>1090</v>
      </c>
    </row>
    <row r="559" spans="1:10" ht="18.75" customHeight="1" thickTop="1">
      <c r="A559" s="138" t="s">
        <v>551</v>
      </c>
      <c r="B559" s="139"/>
      <c r="C559" s="139"/>
      <c r="D559" s="463"/>
      <c r="E559" s="368"/>
      <c r="F559" s="139"/>
      <c r="G559" s="428">
        <f>SUM(G552:G558)</f>
        <v>725415</v>
      </c>
      <c r="H559" s="139"/>
      <c r="I559" s="139"/>
      <c r="J559" s="139"/>
    </row>
    <row r="560" spans="1:10" ht="18.75" customHeight="1" thickBot="1">
      <c r="A560" s="124"/>
      <c r="B560" s="124"/>
      <c r="C560" s="124"/>
      <c r="D560" s="423"/>
      <c r="E560" s="124"/>
      <c r="F560" s="124"/>
      <c r="G560" s="423"/>
      <c r="H560" s="124"/>
      <c r="I560" s="124"/>
      <c r="J560" s="124"/>
    </row>
    <row r="561" spans="1:10" ht="18.75" customHeight="1" thickBot="1">
      <c r="A561" s="125" t="s">
        <v>357</v>
      </c>
      <c r="B561" s="125" t="s">
        <v>358</v>
      </c>
      <c r="C561" s="125" t="s">
        <v>359</v>
      </c>
      <c r="D561" s="424" t="s">
        <v>360</v>
      </c>
      <c r="E561" s="125" t="s">
        <v>361</v>
      </c>
      <c r="F561" s="125" t="s">
        <v>362</v>
      </c>
      <c r="G561" s="424" t="s">
        <v>189</v>
      </c>
      <c r="H561" s="125" t="s">
        <v>363</v>
      </c>
      <c r="I561" s="126" t="s">
        <v>364</v>
      </c>
      <c r="J561" s="126" t="s">
        <v>365</v>
      </c>
    </row>
    <row r="562" spans="1:10" ht="18.75" customHeight="1">
      <c r="A562" s="130" t="s">
        <v>490</v>
      </c>
      <c r="B562" s="130">
        <v>20</v>
      </c>
      <c r="C562" s="130" t="s">
        <v>1091</v>
      </c>
      <c r="D562" s="603">
        <v>0</v>
      </c>
      <c r="E562" s="762">
        <v>0</v>
      </c>
      <c r="F562" s="331" t="s">
        <v>442</v>
      </c>
      <c r="G562" s="763">
        <f>D562*E562</f>
        <v>0</v>
      </c>
      <c r="H562" s="360" t="s">
        <v>456</v>
      </c>
      <c r="I562" s="180" t="s">
        <v>1092</v>
      </c>
      <c r="J562" s="180" t="s">
        <v>1093</v>
      </c>
    </row>
    <row r="563" spans="1:10" ht="18.75" customHeight="1">
      <c r="A563" s="196"/>
      <c r="B563" s="196">
        <v>21</v>
      </c>
      <c r="C563" s="196" t="s">
        <v>1094</v>
      </c>
      <c r="D563" s="552">
        <v>0</v>
      </c>
      <c r="E563" s="552">
        <v>0</v>
      </c>
      <c r="F563" s="294" t="s">
        <v>442</v>
      </c>
      <c r="G563" s="764">
        <f t="shared" ref="G563:G564" si="37">D563*E563</f>
        <v>0</v>
      </c>
      <c r="H563" s="209" t="s">
        <v>373</v>
      </c>
      <c r="I563" s="134" t="s">
        <v>1095</v>
      </c>
      <c r="J563" s="134" t="s">
        <v>1096</v>
      </c>
    </row>
    <row r="564" spans="1:10" ht="18.75" customHeight="1">
      <c r="A564" s="196"/>
      <c r="B564" s="196">
        <v>22</v>
      </c>
      <c r="C564" s="196" t="s">
        <v>1097</v>
      </c>
      <c r="D564" s="552">
        <v>0</v>
      </c>
      <c r="E564" s="552">
        <v>0</v>
      </c>
      <c r="F564" s="294" t="s">
        <v>442</v>
      </c>
      <c r="G564" s="764">
        <f t="shared" si="37"/>
        <v>0</v>
      </c>
      <c r="H564" s="209" t="s">
        <v>456</v>
      </c>
      <c r="I564" s="134" t="s">
        <v>1098</v>
      </c>
      <c r="J564" s="134" t="s">
        <v>1099</v>
      </c>
    </row>
    <row r="565" spans="1:10" ht="18.75" customHeight="1">
      <c r="A565" s="196"/>
      <c r="B565" s="196">
        <v>23</v>
      </c>
      <c r="C565" s="196" t="s">
        <v>1100</v>
      </c>
      <c r="D565" s="552">
        <v>660</v>
      </c>
      <c r="E565" s="369">
        <v>1</v>
      </c>
      <c r="F565" s="196" t="s">
        <v>1101</v>
      </c>
      <c r="G565" s="553">
        <f>D565*E565</f>
        <v>660</v>
      </c>
      <c r="H565" s="196" t="s">
        <v>1102</v>
      </c>
      <c r="I565" s="134" t="s">
        <v>1103</v>
      </c>
      <c r="J565" s="134" t="s">
        <v>1104</v>
      </c>
    </row>
    <row r="566" spans="1:10" ht="18.75" customHeight="1">
      <c r="A566" s="171"/>
      <c r="B566" s="171">
        <v>24</v>
      </c>
      <c r="C566" s="171" t="s">
        <v>949</v>
      </c>
      <c r="D566" s="604">
        <v>0</v>
      </c>
      <c r="E566" s="604">
        <v>0</v>
      </c>
      <c r="F566" s="171" t="s">
        <v>426</v>
      </c>
      <c r="G566" s="764">
        <f>D566*E566</f>
        <v>0</v>
      </c>
      <c r="H566" s="171" t="s">
        <v>482</v>
      </c>
      <c r="I566" s="271" t="s">
        <v>1105</v>
      </c>
      <c r="J566" s="271" t="s">
        <v>1106</v>
      </c>
    </row>
    <row r="567" spans="1:10" ht="18.75" customHeight="1" thickBot="1">
      <c r="A567" s="145"/>
      <c r="B567" s="145">
        <v>25</v>
      </c>
      <c r="C567" s="145" t="s">
        <v>952</v>
      </c>
      <c r="D567" s="605">
        <v>200</v>
      </c>
      <c r="E567" s="370">
        <v>1</v>
      </c>
      <c r="F567" s="145" t="s">
        <v>426</v>
      </c>
      <c r="G567" s="554">
        <f>D567*E567</f>
        <v>200</v>
      </c>
      <c r="H567" s="145" t="s">
        <v>482</v>
      </c>
      <c r="I567" s="147" t="s">
        <v>1107</v>
      </c>
      <c r="J567" s="147"/>
    </row>
    <row r="568" spans="1:10" ht="18.75" customHeight="1" thickTop="1">
      <c r="A568" s="269" t="s">
        <v>502</v>
      </c>
      <c r="B568" s="210"/>
      <c r="C568" s="210"/>
      <c r="D568" s="567"/>
      <c r="E568" s="210"/>
      <c r="F568" s="210"/>
      <c r="G568" s="555">
        <f>SUM(G562:G567)</f>
        <v>860</v>
      </c>
      <c r="H568" s="210"/>
      <c r="I568" s="210"/>
      <c r="J568" s="210"/>
    </row>
    <row r="569" spans="1:10" ht="18.75" customHeight="1" thickBot="1">
      <c r="A569" s="124"/>
      <c r="B569" s="124"/>
      <c r="C569" s="124"/>
      <c r="D569" s="423"/>
      <c r="E569" s="124"/>
      <c r="F569" s="124"/>
      <c r="G569" s="423"/>
      <c r="H569" s="124"/>
      <c r="I569" s="124"/>
      <c r="J569" s="124"/>
    </row>
    <row r="570" spans="1:10" ht="18.75" customHeight="1" thickBot="1">
      <c r="A570" s="159" t="s">
        <v>1108</v>
      </c>
      <c r="B570" s="160"/>
      <c r="C570" s="160"/>
      <c r="D570" s="562"/>
      <c r="E570" s="160"/>
      <c r="F570" s="160"/>
      <c r="G570" s="556">
        <f>SUM(G539+G549+G559+G568)</f>
        <v>855121</v>
      </c>
      <c r="H570" s="124"/>
      <c r="I570" s="124"/>
      <c r="J570" s="124"/>
    </row>
    <row r="571" spans="1:10" ht="18.75" customHeight="1" thickBot="1">
      <c r="A571" s="124"/>
      <c r="B571" s="124"/>
      <c r="C571" s="124"/>
      <c r="D571" s="423"/>
      <c r="E571" s="124"/>
      <c r="F571" s="124"/>
      <c r="G571" s="423"/>
      <c r="H571" s="124"/>
      <c r="I571" s="124"/>
      <c r="J571" s="124"/>
    </row>
    <row r="572" spans="1:10" ht="18.75" customHeight="1" thickBot="1">
      <c r="A572" s="159" t="s">
        <v>1109</v>
      </c>
      <c r="B572" s="160"/>
      <c r="C572" s="160"/>
      <c r="D572" s="562"/>
      <c r="E572" s="160"/>
      <c r="F572" s="160"/>
      <c r="G572" s="556">
        <f>SUM(G442+G458+G482+G517+G570)</f>
        <v>2136571</v>
      </c>
      <c r="H572" s="124"/>
      <c r="I572" s="124"/>
      <c r="J572" s="124"/>
    </row>
    <row r="573" spans="1:10" ht="18.75" customHeight="1">
      <c r="A573" s="124"/>
      <c r="B573" s="124"/>
      <c r="C573" s="124"/>
      <c r="D573" s="423"/>
      <c r="E573" s="124"/>
      <c r="F573" s="124"/>
      <c r="G573" s="423"/>
      <c r="H573" s="124"/>
      <c r="I573" s="124"/>
      <c r="J573" s="124"/>
    </row>
    <row r="574" spans="1:10" ht="18.75" customHeight="1" thickBot="1">
      <c r="A574" s="124"/>
      <c r="B574" s="124"/>
      <c r="C574" s="124"/>
      <c r="D574" s="423"/>
      <c r="E574" s="124"/>
      <c r="F574" s="124"/>
      <c r="G574" s="423"/>
      <c r="H574" s="124"/>
      <c r="I574" s="124"/>
      <c r="J574" s="124"/>
    </row>
    <row r="575" spans="1:10" ht="18.75" customHeight="1" thickTop="1" thickBot="1">
      <c r="A575" s="371" t="s">
        <v>1110</v>
      </c>
      <c r="B575" s="372"/>
      <c r="C575" s="372"/>
      <c r="D575" s="606"/>
      <c r="E575" s="372"/>
      <c r="F575" s="372"/>
      <c r="G575" s="557">
        <f>SUM(G30+G99+G155+G187+G251+G292+G350+G411+G572)</f>
        <v>14941313</v>
      </c>
      <c r="H575" s="124"/>
      <c r="I575" s="124"/>
      <c r="J575" s="124"/>
    </row>
    <row r="576" spans="1:10" ht="18.75" customHeight="1" thickTop="1">
      <c r="A576" s="124"/>
      <c r="B576" s="124"/>
      <c r="C576" s="124"/>
      <c r="D576" s="423"/>
      <c r="E576" s="124"/>
      <c r="F576" s="124"/>
      <c r="G576" s="423"/>
      <c r="H576" s="124"/>
      <c r="I576" s="124"/>
      <c r="J576" s="124"/>
    </row>
    <row r="577" spans="1:10" ht="18.75" customHeight="1">
      <c r="A577" s="124"/>
      <c r="B577" s="124"/>
      <c r="C577" s="124"/>
      <c r="D577" s="423"/>
      <c r="E577" s="124"/>
      <c r="F577" s="124"/>
      <c r="G577" s="423"/>
      <c r="H577" s="124"/>
      <c r="I577" s="124"/>
      <c r="J577" s="124"/>
    </row>
    <row r="578" spans="1:10" ht="18.75" customHeight="1">
      <c r="A578" s="124"/>
      <c r="B578" s="124"/>
      <c r="C578" s="124"/>
      <c r="D578" s="423"/>
      <c r="E578" s="124"/>
      <c r="F578" s="124"/>
      <c r="G578" s="423"/>
      <c r="H578" s="124"/>
      <c r="I578" s="124"/>
      <c r="J578" s="124"/>
    </row>
    <row r="579" spans="1:10" ht="18.75" customHeight="1">
      <c r="A579" s="124"/>
      <c r="B579" s="124"/>
      <c r="C579" s="124"/>
      <c r="D579" s="423"/>
      <c r="E579" s="124"/>
      <c r="F579" s="124"/>
      <c r="G579" s="423"/>
      <c r="H579" s="124"/>
      <c r="I579" s="124"/>
      <c r="J579" s="124"/>
    </row>
    <row r="580" spans="1:10" ht="18.75" customHeight="1">
      <c r="A580" s="124"/>
      <c r="B580" s="124"/>
      <c r="C580" s="124"/>
      <c r="D580" s="423"/>
      <c r="E580" s="124"/>
      <c r="F580" s="124"/>
      <c r="G580" s="423"/>
      <c r="H580" s="124"/>
      <c r="I580" s="124"/>
      <c r="J580" s="124"/>
    </row>
    <row r="581" spans="1:10" ht="18.75" customHeight="1">
      <c r="A581" s="124"/>
      <c r="B581" s="124"/>
      <c r="C581" s="124"/>
      <c r="D581" s="423"/>
      <c r="E581" s="124"/>
      <c r="F581" s="124"/>
      <c r="G581" s="423"/>
      <c r="H581" s="124"/>
      <c r="I581" s="124"/>
      <c r="J581" s="124"/>
    </row>
    <row r="582" spans="1:10" ht="18.75" customHeight="1">
      <c r="A582" s="124"/>
      <c r="B582" s="124"/>
      <c r="C582" s="124"/>
      <c r="D582" s="423"/>
      <c r="E582" s="124"/>
      <c r="F582" s="124"/>
      <c r="G582" s="423"/>
      <c r="H582" s="124"/>
      <c r="I582" s="124"/>
      <c r="J582" s="124"/>
    </row>
  </sheetData>
  <mergeCells count="64">
    <mergeCell ref="D333:D334"/>
    <mergeCell ref="E333:E334"/>
    <mergeCell ref="G333:G334"/>
    <mergeCell ref="A3:B3"/>
    <mergeCell ref="A4:B4"/>
    <mergeCell ref="A5:B5"/>
    <mergeCell ref="A2:B2"/>
    <mergeCell ref="A526:A527"/>
    <mergeCell ref="B526:B527"/>
    <mergeCell ref="H528:H529"/>
    <mergeCell ref="C526:C527"/>
    <mergeCell ref="D526:D527"/>
    <mergeCell ref="E526:E527"/>
    <mergeCell ref="F526:F527"/>
    <mergeCell ref="G526:G527"/>
    <mergeCell ref="A528:A529"/>
    <mergeCell ref="B528:B529"/>
    <mergeCell ref="C528:C529"/>
    <mergeCell ref="D528:D529"/>
    <mergeCell ref="E528:E529"/>
    <mergeCell ref="D336:D337"/>
    <mergeCell ref="E336:E337"/>
    <mergeCell ref="A530:A531"/>
    <mergeCell ref="B530:B531"/>
    <mergeCell ref="C530:C531"/>
    <mergeCell ref="D530:D531"/>
    <mergeCell ref="E530:E531"/>
    <mergeCell ref="A532:A533"/>
    <mergeCell ref="B532:B533"/>
    <mergeCell ref="C532:C533"/>
    <mergeCell ref="D532:D533"/>
    <mergeCell ref="E532:E533"/>
    <mergeCell ref="A536:A537"/>
    <mergeCell ref="B536:B537"/>
    <mergeCell ref="C536:C537"/>
    <mergeCell ref="D536:D537"/>
    <mergeCell ref="E536:E537"/>
    <mergeCell ref="A534:A535"/>
    <mergeCell ref="B534:B535"/>
    <mergeCell ref="C534:C535"/>
    <mergeCell ref="D534:D535"/>
    <mergeCell ref="E534:E535"/>
    <mergeCell ref="F528:F529"/>
    <mergeCell ref="G528:G529"/>
    <mergeCell ref="J528:J529"/>
    <mergeCell ref="J530:J531"/>
    <mergeCell ref="F536:F537"/>
    <mergeCell ref="G536:G537"/>
    <mergeCell ref="H536:H537"/>
    <mergeCell ref="F534:F535"/>
    <mergeCell ref="G534:G535"/>
    <mergeCell ref="H534:H535"/>
    <mergeCell ref="F530:F531"/>
    <mergeCell ref="G530:G531"/>
    <mergeCell ref="H530:H531"/>
    <mergeCell ref="F532:F533"/>
    <mergeCell ref="G532:G533"/>
    <mergeCell ref="H532:H533"/>
    <mergeCell ref="J532:J533"/>
    <mergeCell ref="J534:J535"/>
    <mergeCell ref="J536:J537"/>
    <mergeCell ref="G336:G337"/>
    <mergeCell ref="J336:J337"/>
    <mergeCell ref="H526:H527"/>
  </mergeCells>
  <phoneticPr fontId="2"/>
  <pageMargins left="0.7" right="0.7" top="0.75" bottom="0.75" header="0.3" footer="0.3"/>
  <pageSetup paperSize="9" orientation="portrait" horizontalDpi="0" verticalDpi="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B12B-5506-465E-9AB7-F8318FF2CC6C}">
  <dimension ref="A1:F20"/>
  <sheetViews>
    <sheetView workbookViewId="0">
      <selection activeCell="D20" sqref="D20"/>
    </sheetView>
  </sheetViews>
  <sheetFormatPr baseColWidth="10" defaultColWidth="8.83203125" defaultRowHeight="18"/>
  <cols>
    <col min="1" max="1" width="65.1640625" bestFit="1" customWidth="1"/>
    <col min="2" max="2" width="13.5" style="29" bestFit="1" customWidth="1"/>
    <col min="3" max="3" width="7.1640625" bestFit="1" customWidth="1"/>
    <col min="4" max="4" width="7.6640625" bestFit="1" customWidth="1"/>
  </cols>
  <sheetData>
    <row r="1" spans="1:6">
      <c r="D1" s="84"/>
    </row>
    <row r="2" spans="1:6">
      <c r="A2" t="s">
        <v>1111</v>
      </c>
    </row>
    <row r="3" spans="1:6">
      <c r="A3" s="414" t="s">
        <v>359</v>
      </c>
      <c r="B3" s="415" t="s">
        <v>360</v>
      </c>
      <c r="C3" s="416" t="s">
        <v>361</v>
      </c>
      <c r="D3" s="416" t="s">
        <v>362</v>
      </c>
      <c r="E3" s="416" t="s">
        <v>189</v>
      </c>
      <c r="F3" s="417" t="s">
        <v>363</v>
      </c>
    </row>
    <row r="4" spans="1:6">
      <c r="A4" s="412" t="s">
        <v>1112</v>
      </c>
      <c r="B4" s="413">
        <v>110</v>
      </c>
      <c r="C4" s="412">
        <v>3</v>
      </c>
      <c r="D4" s="412" t="s">
        <v>372</v>
      </c>
      <c r="E4" s="413">
        <f>B4*C4</f>
        <v>330</v>
      </c>
      <c r="F4" s="412" t="s">
        <v>479</v>
      </c>
    </row>
    <row r="5" spans="1:6">
      <c r="A5" s="409" t="s">
        <v>1113</v>
      </c>
      <c r="B5" s="410">
        <v>110</v>
      </c>
      <c r="C5" s="409">
        <v>1</v>
      </c>
      <c r="D5" s="409" t="s">
        <v>372</v>
      </c>
      <c r="E5" s="410">
        <f t="shared" ref="E5:E6" si="0">B5*C5</f>
        <v>110</v>
      </c>
      <c r="F5" s="409" t="s">
        <v>479</v>
      </c>
    </row>
    <row r="6" spans="1:6">
      <c r="A6" s="409" t="s">
        <v>1114</v>
      </c>
      <c r="B6" s="410">
        <v>110</v>
      </c>
      <c r="C6" s="409">
        <v>1</v>
      </c>
      <c r="D6" s="409" t="s">
        <v>372</v>
      </c>
      <c r="E6" s="410">
        <f t="shared" si="0"/>
        <v>110</v>
      </c>
      <c r="F6" s="409" t="s">
        <v>479</v>
      </c>
    </row>
    <row r="7" spans="1:6">
      <c r="A7" s="412" t="s">
        <v>1115</v>
      </c>
      <c r="B7" s="413">
        <v>2838</v>
      </c>
      <c r="C7" s="412">
        <v>1</v>
      </c>
      <c r="D7" s="412" t="s">
        <v>372</v>
      </c>
      <c r="E7" s="413">
        <f>B7*C7</f>
        <v>2838</v>
      </c>
      <c r="F7" s="412" t="s">
        <v>373</v>
      </c>
    </row>
    <row r="8" spans="1:6">
      <c r="A8" s="409" t="s">
        <v>1116</v>
      </c>
      <c r="B8" s="410">
        <v>110</v>
      </c>
      <c r="C8" s="409">
        <v>3</v>
      </c>
      <c r="D8" s="409" t="s">
        <v>372</v>
      </c>
      <c r="E8" s="410">
        <f t="shared" ref="E8:E19" si="1">B8*C8</f>
        <v>330</v>
      </c>
      <c r="F8" s="409" t="s">
        <v>373</v>
      </c>
    </row>
    <row r="9" spans="1:6">
      <c r="A9" s="409" t="s">
        <v>1117</v>
      </c>
      <c r="B9" s="410">
        <v>220</v>
      </c>
      <c r="C9" s="409">
        <v>4</v>
      </c>
      <c r="D9" s="409" t="s">
        <v>372</v>
      </c>
      <c r="E9" s="410">
        <f t="shared" si="1"/>
        <v>880</v>
      </c>
      <c r="F9" s="409" t="s">
        <v>373</v>
      </c>
    </row>
    <row r="10" spans="1:6">
      <c r="A10" s="409" t="s">
        <v>1118</v>
      </c>
      <c r="B10" s="410">
        <v>3</v>
      </c>
      <c r="C10" s="409">
        <v>2</v>
      </c>
      <c r="D10" s="409" t="s">
        <v>540</v>
      </c>
      <c r="E10" s="410">
        <f t="shared" si="1"/>
        <v>6</v>
      </c>
      <c r="F10" s="409" t="s">
        <v>1119</v>
      </c>
    </row>
    <row r="11" spans="1:6">
      <c r="A11" s="409" t="s">
        <v>1117</v>
      </c>
      <c r="B11" s="410">
        <v>110</v>
      </c>
      <c r="C11" s="409">
        <v>4</v>
      </c>
      <c r="D11" s="409" t="s">
        <v>372</v>
      </c>
      <c r="E11" s="410">
        <f t="shared" si="1"/>
        <v>440</v>
      </c>
      <c r="F11" s="409" t="s">
        <v>456</v>
      </c>
    </row>
    <row r="12" spans="1:6">
      <c r="A12" s="409" t="s">
        <v>1120</v>
      </c>
      <c r="B12" s="410">
        <v>110</v>
      </c>
      <c r="C12" s="409">
        <v>5</v>
      </c>
      <c r="D12" s="409" t="s">
        <v>372</v>
      </c>
      <c r="E12" s="410">
        <f t="shared" si="1"/>
        <v>550</v>
      </c>
      <c r="F12" s="409" t="s">
        <v>456</v>
      </c>
    </row>
    <row r="13" spans="1:6">
      <c r="A13" s="409" t="s">
        <v>1121</v>
      </c>
      <c r="B13" s="410">
        <v>110</v>
      </c>
      <c r="C13" s="409">
        <v>4</v>
      </c>
      <c r="D13" s="409" t="s">
        <v>372</v>
      </c>
      <c r="E13" s="410">
        <f t="shared" si="1"/>
        <v>440</v>
      </c>
      <c r="F13" s="409" t="s">
        <v>373</v>
      </c>
    </row>
    <row r="14" spans="1:6">
      <c r="A14" s="409" t="s">
        <v>1122</v>
      </c>
      <c r="B14" s="410">
        <v>110</v>
      </c>
      <c r="C14" s="409">
        <v>2</v>
      </c>
      <c r="D14" s="409" t="s">
        <v>372</v>
      </c>
      <c r="E14" s="410">
        <f t="shared" si="1"/>
        <v>220</v>
      </c>
      <c r="F14" s="409" t="s">
        <v>373</v>
      </c>
    </row>
    <row r="15" spans="1:6">
      <c r="A15" s="411" t="s">
        <v>1123</v>
      </c>
      <c r="B15" s="410">
        <v>110</v>
      </c>
      <c r="C15" s="409">
        <v>1</v>
      </c>
      <c r="D15" s="409" t="s">
        <v>372</v>
      </c>
      <c r="E15" s="410">
        <f t="shared" si="1"/>
        <v>110</v>
      </c>
      <c r="F15" s="409" t="s">
        <v>373</v>
      </c>
    </row>
    <row r="16" spans="1:6">
      <c r="A16" s="409" t="s">
        <v>1124</v>
      </c>
      <c r="B16" s="410">
        <v>110</v>
      </c>
      <c r="C16" s="409">
        <v>5</v>
      </c>
      <c r="D16" s="409" t="s">
        <v>372</v>
      </c>
      <c r="E16" s="410">
        <f t="shared" si="1"/>
        <v>550</v>
      </c>
      <c r="F16" s="409" t="s">
        <v>373</v>
      </c>
    </row>
    <row r="17" spans="1:6">
      <c r="A17" s="409" t="s">
        <v>1125</v>
      </c>
      <c r="B17" s="410">
        <v>1628</v>
      </c>
      <c r="C17" s="409">
        <v>1</v>
      </c>
      <c r="D17" s="409" t="s">
        <v>372</v>
      </c>
      <c r="E17" s="410">
        <f t="shared" si="1"/>
        <v>1628</v>
      </c>
      <c r="F17" s="409" t="s">
        <v>373</v>
      </c>
    </row>
    <row r="18" spans="1:6">
      <c r="A18" s="409" t="s">
        <v>1126</v>
      </c>
      <c r="B18" s="410">
        <v>999</v>
      </c>
      <c r="C18" s="409">
        <v>1</v>
      </c>
      <c r="D18" s="409" t="s">
        <v>585</v>
      </c>
      <c r="E18" s="410">
        <f t="shared" si="1"/>
        <v>999</v>
      </c>
      <c r="F18" s="409" t="s">
        <v>373</v>
      </c>
    </row>
    <row r="19" spans="1:6">
      <c r="A19" s="409" t="s">
        <v>1127</v>
      </c>
      <c r="B19" s="410">
        <v>1542</v>
      </c>
      <c r="C19" s="409">
        <v>4</v>
      </c>
      <c r="D19" s="700" t="s">
        <v>585</v>
      </c>
      <c r="E19" s="701">
        <f t="shared" si="1"/>
        <v>6168</v>
      </c>
      <c r="F19" s="409" t="s">
        <v>373</v>
      </c>
    </row>
    <row r="20" spans="1:6">
      <c r="D20" s="409" t="s">
        <v>181</v>
      </c>
      <c r="E20" s="410">
        <f>SUM(E4:E19)</f>
        <v>15709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20" ma:contentTypeDescription="新しいドキュメントを作成します。" ma:contentTypeScope="" ma:versionID="68e96309cfd99d1b8523d4e14922a165">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93b809b6e8de83014cfe4692e6a37815"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Props1.xml><?xml version="1.0" encoding="utf-8"?>
<ds:datastoreItem xmlns:ds="http://schemas.openxmlformats.org/officeDocument/2006/customXml" ds:itemID="{F1A2850B-849A-4E18-9751-C54CD19C6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f745d-e51e-41ef-a1f1-27fce0363cfd"/>
    <ds:schemaRef ds:uri="741f8599-2caa-4da6-a5b0-7d6ff7a9f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29CD40-693C-46AF-824C-AC6033C91D3B}">
  <ds:schemaRefs>
    <ds:schemaRef ds:uri="http://schemas.microsoft.com/sharepoint/v3/contenttype/forms"/>
  </ds:schemaRefs>
</ds:datastoreItem>
</file>

<file path=customXml/itemProps3.xml><?xml version="1.0" encoding="utf-8"?>
<ds:datastoreItem xmlns:ds="http://schemas.openxmlformats.org/officeDocument/2006/customXml" ds:itemID="{F99C49BE-7080-4C05-B153-175DCFEA4B33}">
  <ds:schemaRefs>
    <ds:schemaRef ds:uri="http://schemas.microsoft.com/office/2006/metadata/properties"/>
    <ds:schemaRef ds:uri="http://schemas.microsoft.com/office/infopath/2007/PartnerControls"/>
    <ds:schemaRef ds:uri="cebf745d-e51e-41ef-a1f1-27fce0363cfd"/>
    <ds:schemaRef ds:uri="741f8599-2caa-4da6-a5b0-7d6ff7a9f30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表紙</vt:lpstr>
      <vt:lpstr>目次</vt:lpstr>
      <vt:lpstr>1.クロス集計</vt:lpstr>
      <vt:lpstr>2.予算との比較</vt:lpstr>
      <vt:lpstr>3.収入詳細</vt:lpstr>
      <vt:lpstr>4.支出詳細</vt:lpstr>
      <vt:lpstr>資料1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2020-05-19T05:47:29Z</dcterms:created>
  <dcterms:modified xsi:type="dcterms:W3CDTF">2026-01-07T12:25:19Z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