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filterPrivacy="1" defaultThemeVersion="166925"/>
  <xr:revisionPtr revIDLastSave="0" documentId="13_ncr:1_{623C18A6-9C18-8E4D-908F-8DEEF3BC466F}" xr6:coauthVersionLast="47" xr6:coauthVersionMax="47" xr10:uidLastSave="{00000000-0000-0000-0000-000000000000}"/>
  <bookViews>
    <workbookView xWindow="4180" yWindow="880" windowWidth="25220" windowHeight="16200" firstSheet="4" activeTab="9" xr2:uid="{FF2C2D98-055C-9B4E-BC07-099C67A1A965}"/>
  </bookViews>
  <sheets>
    <sheet name="表紙" sheetId="1" r:id="rId1"/>
    <sheet name="目次" sheetId="2" r:id="rId2"/>
    <sheet name="1.　二次予算クロス集計" sheetId="3" r:id="rId3"/>
    <sheet name="2.一次予算クロス集計" sheetId="13" r:id="rId4"/>
    <sheet name="3．前年度決算クロス集計" sheetId="4" r:id="rId5"/>
    <sheet name="4.一次予算との比較" sheetId="12" r:id="rId6"/>
    <sheet name="5．前年度決算との比較" sheetId="5" r:id="rId7"/>
    <sheet name="6．二次予算詳細収入の部" sheetId="7" r:id="rId8"/>
    <sheet name="7．二次予算詳細支出の部" sheetId="8" r:id="rId9"/>
    <sheet name="8.雨天時変更"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5" i="8" l="1"/>
  <c r="G406" i="8"/>
  <c r="G278" i="8"/>
  <c r="G268" i="8"/>
  <c r="G141" i="8"/>
  <c r="G63" i="8"/>
  <c r="G416" i="8"/>
  <c r="G424" i="8"/>
  <c r="G425" i="8"/>
  <c r="G426" i="8"/>
  <c r="G427" i="8"/>
  <c r="G428" i="8"/>
  <c r="G429" i="8"/>
  <c r="G430" i="8"/>
  <c r="G431" i="8"/>
  <c r="G388" i="8"/>
  <c r="G336" i="8"/>
  <c r="G308" i="8"/>
  <c r="G294" i="8"/>
  <c r="G447" i="8" l="1"/>
  <c r="G446" i="8"/>
  <c r="G186" i="8"/>
  <c r="G187" i="8"/>
  <c r="G188" i="8"/>
  <c r="G189" i="8"/>
  <c r="G185" i="8"/>
  <c r="G180" i="8"/>
  <c r="G181" i="8"/>
  <c r="G182" i="8"/>
  <c r="G183" i="8"/>
  <c r="G179" i="8"/>
  <c r="G354" i="8"/>
  <c r="G140" i="8"/>
  <c r="G142" i="8"/>
  <c r="G143" i="8"/>
  <c r="G144" i="8"/>
  <c r="G145" i="8"/>
  <c r="G146" i="8"/>
  <c r="G147" i="8"/>
  <c r="G139" i="8"/>
  <c r="G138" i="8"/>
  <c r="G148" i="8" s="1"/>
  <c r="C15" i="12"/>
  <c r="C14" i="12"/>
  <c r="C4" i="12"/>
  <c r="C5" i="12"/>
  <c r="C6" i="12"/>
  <c r="C7" i="12"/>
  <c r="C8" i="12"/>
  <c r="C9" i="12"/>
  <c r="C10" i="12"/>
  <c r="C11" i="12"/>
  <c r="C12" i="12"/>
  <c r="C16" i="12"/>
  <c r="C3" i="12"/>
  <c r="G456" i="8"/>
  <c r="G455" i="8"/>
  <c r="G454" i="8"/>
  <c r="G453" i="8"/>
  <c r="G452" i="8"/>
  <c r="G451" i="8"/>
  <c r="G445" i="8"/>
  <c r="G441" i="8"/>
  <c r="G440" i="8"/>
  <c r="G439" i="8"/>
  <c r="G438" i="8"/>
  <c r="G437" i="8"/>
  <c r="G436" i="8"/>
  <c r="G435" i="8"/>
  <c r="G423" i="8"/>
  <c r="G415" i="8"/>
  <c r="G414" i="8"/>
  <c r="G417" i="8" s="1"/>
  <c r="G410" i="8"/>
  <c r="G409" i="8"/>
  <c r="G404" i="8"/>
  <c r="G397" i="8"/>
  <c r="G398" i="8" s="1"/>
  <c r="G393" i="8"/>
  <c r="G392" i="8"/>
  <c r="G384" i="8"/>
  <c r="G383" i="8"/>
  <c r="G376" i="8"/>
  <c r="G375" i="8"/>
  <c r="G374" i="8"/>
  <c r="G373" i="8"/>
  <c r="G372" i="8"/>
  <c r="G371" i="8"/>
  <c r="G370" i="8"/>
  <c r="G369" i="8"/>
  <c r="G368" i="8"/>
  <c r="G361" i="8"/>
  <c r="G360" i="8"/>
  <c r="G359" i="8"/>
  <c r="G355" i="8"/>
  <c r="G353" i="8"/>
  <c r="G356" i="8" s="1"/>
  <c r="G349" i="8"/>
  <c r="G350" i="8" s="1"/>
  <c r="G345" i="8"/>
  <c r="G344" i="8"/>
  <c r="G335" i="8"/>
  <c r="G330" i="8"/>
  <c r="G329" i="8"/>
  <c r="G328" i="8"/>
  <c r="G327" i="8"/>
  <c r="G326" i="8"/>
  <c r="G325" i="8"/>
  <c r="G324" i="8"/>
  <c r="G320" i="8"/>
  <c r="G319" i="8"/>
  <c r="G318" i="8"/>
  <c r="G317" i="8"/>
  <c r="G316" i="8"/>
  <c r="G315" i="8"/>
  <c r="G314" i="8"/>
  <c r="G313" i="8"/>
  <c r="G312" i="8"/>
  <c r="G304" i="8"/>
  <c r="G305" i="8" s="1"/>
  <c r="G297" i="8"/>
  <c r="G296" i="8"/>
  <c r="G295" i="8"/>
  <c r="G293" i="8"/>
  <c r="G292" i="8"/>
  <c r="G291" i="8"/>
  <c r="G287" i="8"/>
  <c r="G286" i="8"/>
  <c r="G285" i="8"/>
  <c r="G284" i="8"/>
  <c r="G283" i="8"/>
  <c r="G279" i="8"/>
  <c r="G277" i="8"/>
  <c r="G276" i="8"/>
  <c r="G275" i="8"/>
  <c r="G274" i="8"/>
  <c r="G273" i="8"/>
  <c r="G269" i="8"/>
  <c r="G267" i="8"/>
  <c r="G266" i="8"/>
  <c r="G265" i="8"/>
  <c r="G264" i="8"/>
  <c r="G263" i="8"/>
  <c r="G262" i="8"/>
  <c r="G261" i="8"/>
  <c r="G260" i="8"/>
  <c r="G259" i="8"/>
  <c r="G258" i="8"/>
  <c r="G257" i="8"/>
  <c r="G256" i="8"/>
  <c r="G255" i="8"/>
  <c r="G248" i="8"/>
  <c r="G247" i="8"/>
  <c r="G246" i="8"/>
  <c r="G242" i="8"/>
  <c r="G241" i="8"/>
  <c r="G237" i="8"/>
  <c r="G238" i="8" s="1"/>
  <c r="G233" i="8"/>
  <c r="G232" i="8"/>
  <c r="G231" i="8"/>
  <c r="G230" i="8"/>
  <c r="G229" i="8"/>
  <c r="G228" i="8"/>
  <c r="G227" i="8"/>
  <c r="G223" i="8"/>
  <c r="G222" i="8"/>
  <c r="G221" i="8"/>
  <c r="G220" i="8"/>
  <c r="G219" i="8"/>
  <c r="G218" i="8"/>
  <c r="G217" i="8"/>
  <c r="G216" i="8"/>
  <c r="G215" i="8"/>
  <c r="G214" i="8"/>
  <c r="G207" i="8"/>
  <c r="G206" i="8"/>
  <c r="G205" i="8"/>
  <c r="G204" i="8"/>
  <c r="G203" i="8"/>
  <c r="G202" i="8"/>
  <c r="G198" i="8"/>
  <c r="G199" i="8" s="1"/>
  <c r="G194" i="8"/>
  <c r="G195" i="8" s="1"/>
  <c r="G24" i="3" s="1"/>
  <c r="G184" i="8"/>
  <c r="G178" i="8"/>
  <c r="G177" i="8"/>
  <c r="G176" i="8"/>
  <c r="G175" i="8"/>
  <c r="G174" i="8"/>
  <c r="G170" i="8"/>
  <c r="G169" i="8"/>
  <c r="G165" i="8"/>
  <c r="G164" i="8"/>
  <c r="G163" i="8"/>
  <c r="G162" i="8"/>
  <c r="G161" i="8"/>
  <c r="G160" i="8"/>
  <c r="G159" i="8"/>
  <c r="G158" i="8"/>
  <c r="G157" i="8"/>
  <c r="G156" i="8"/>
  <c r="G155" i="8"/>
  <c r="G154" i="8"/>
  <c r="G134" i="8"/>
  <c r="G135" i="8" s="1"/>
  <c r="G130" i="8"/>
  <c r="G129" i="8"/>
  <c r="G125" i="8"/>
  <c r="G124" i="8"/>
  <c r="G123" i="8"/>
  <c r="G116" i="8"/>
  <c r="G115" i="8"/>
  <c r="G111" i="8"/>
  <c r="G110" i="8"/>
  <c r="G109" i="8"/>
  <c r="G108" i="8"/>
  <c r="G107" i="8"/>
  <c r="G106" i="8"/>
  <c r="G105" i="8"/>
  <c r="G104" i="8"/>
  <c r="G100" i="8"/>
  <c r="G101" i="8" s="1"/>
  <c r="G96" i="8"/>
  <c r="G95" i="8"/>
  <c r="G94" i="8"/>
  <c r="G93" i="8"/>
  <c r="G92" i="8"/>
  <c r="G91" i="8"/>
  <c r="G90" i="8"/>
  <c r="G89" i="8"/>
  <c r="G88" i="8"/>
  <c r="G84" i="8"/>
  <c r="G83" i="8"/>
  <c r="G79" i="8"/>
  <c r="G78" i="8"/>
  <c r="G77" i="8"/>
  <c r="G76" i="8"/>
  <c r="G75" i="8"/>
  <c r="G74" i="8"/>
  <c r="G73" i="8"/>
  <c r="G72" i="8"/>
  <c r="G71" i="8"/>
  <c r="G70" i="8"/>
  <c r="G62" i="8"/>
  <c r="G58" i="8"/>
  <c r="G57" i="8"/>
  <c r="G56" i="8"/>
  <c r="G55" i="8"/>
  <c r="G54" i="8"/>
  <c r="G53" i="8"/>
  <c r="G52" i="8"/>
  <c r="G51" i="8"/>
  <c r="G50" i="8"/>
  <c r="G49" i="8"/>
  <c r="G48" i="8"/>
  <c r="G47" i="8"/>
  <c r="G46" i="8"/>
  <c r="G45" i="8"/>
  <c r="G44" i="8"/>
  <c r="G43" i="8"/>
  <c r="G39" i="8"/>
  <c r="G38" i="8"/>
  <c r="G37" i="8"/>
  <c r="G36" i="8"/>
  <c r="G35" i="8"/>
  <c r="G31" i="8"/>
  <c r="G30" i="8"/>
  <c r="G29" i="8"/>
  <c r="G28" i="8"/>
  <c r="G27" i="8"/>
  <c r="G32" i="8" s="1"/>
  <c r="G20" i="8"/>
  <c r="G19" i="8"/>
  <c r="G15" i="8"/>
  <c r="G16" i="8" s="1"/>
  <c r="G11" i="8"/>
  <c r="G10" i="8"/>
  <c r="K15" i="7"/>
  <c r="G15" i="7"/>
  <c r="F15" i="7"/>
  <c r="E15" i="7"/>
  <c r="C15" i="7"/>
  <c r="G64" i="8" l="1"/>
  <c r="C29" i="3" s="1"/>
  <c r="J21" i="3"/>
  <c r="G448" i="8"/>
  <c r="G21" i="8"/>
  <c r="G12" i="8"/>
  <c r="G243" i="8"/>
  <c r="H24" i="3" s="1"/>
  <c r="H39" i="3" s="1"/>
  <c r="G171" i="8"/>
  <c r="G22" i="3" s="1"/>
  <c r="G37" i="3" s="1"/>
  <c r="G117" i="8"/>
  <c r="E29" i="3" s="1"/>
  <c r="E44" i="3" s="1"/>
  <c r="G394" i="8"/>
  <c r="K25" i="3" s="1"/>
  <c r="C20" i="3"/>
  <c r="G280" i="8"/>
  <c r="G249" i="8"/>
  <c r="G362" i="8"/>
  <c r="G442" i="8"/>
  <c r="G234" i="8"/>
  <c r="G97" i="8"/>
  <c r="G131" i="8"/>
  <c r="G385" i="8"/>
  <c r="G331" i="8"/>
  <c r="J25" i="3" s="1"/>
  <c r="J40" i="3" s="1"/>
  <c r="G224" i="8"/>
  <c r="G251" i="8" s="1"/>
  <c r="G126" i="8"/>
  <c r="G150" i="8" s="1"/>
  <c r="G208" i="8"/>
  <c r="G29" i="3" s="1"/>
  <c r="G44" i="3" s="1"/>
  <c r="G298" i="8"/>
  <c r="G346" i="8"/>
  <c r="G364" i="8" s="1"/>
  <c r="G112" i="8"/>
  <c r="G321" i="8"/>
  <c r="J24" i="3" s="1"/>
  <c r="G59" i="8"/>
  <c r="G85" i="8"/>
  <c r="G411" i="8"/>
  <c r="G419" i="8" s="1"/>
  <c r="G432" i="8"/>
  <c r="G80" i="8"/>
  <c r="G119" i="8" s="1"/>
  <c r="G166" i="8"/>
  <c r="G40" i="8"/>
  <c r="G66" i="8" s="1"/>
  <c r="G270" i="8"/>
  <c r="G288" i="8"/>
  <c r="G377" i="8"/>
  <c r="G457" i="8"/>
  <c r="K29" i="3" s="1"/>
  <c r="F29" i="3"/>
  <c r="G379" i="8"/>
  <c r="B5" i="3"/>
  <c r="D119" i="7"/>
  <c r="D120" i="7"/>
  <c r="D118" i="7"/>
  <c r="D121" i="7" s="1"/>
  <c r="B88" i="7"/>
  <c r="B34" i="13"/>
  <c r="E15" i="13"/>
  <c r="L14" i="13"/>
  <c r="L13" i="13"/>
  <c r="L12" i="13"/>
  <c r="L11" i="13"/>
  <c r="L10" i="13"/>
  <c r="L9" i="13"/>
  <c r="L8" i="13"/>
  <c r="L7" i="13"/>
  <c r="L6" i="13"/>
  <c r="L5" i="13"/>
  <c r="L4" i="13"/>
  <c r="L3" i="13"/>
  <c r="K30" i="13"/>
  <c r="J30" i="13"/>
  <c r="I30" i="13"/>
  <c r="H30" i="13"/>
  <c r="G30" i="13"/>
  <c r="F30" i="13"/>
  <c r="E30" i="13"/>
  <c r="D30" i="13"/>
  <c r="C30" i="13"/>
  <c r="B30" i="13"/>
  <c r="L29" i="13"/>
  <c r="C45" i="12" s="1"/>
  <c r="L28" i="13"/>
  <c r="C44" i="12" s="1"/>
  <c r="L27" i="13"/>
  <c r="C43" i="12" s="1"/>
  <c r="L26" i="13"/>
  <c r="C42" i="12" s="1"/>
  <c r="L25" i="13"/>
  <c r="C41" i="12" s="1"/>
  <c r="L24" i="13"/>
  <c r="C40" i="12" s="1"/>
  <c r="L23" i="13"/>
  <c r="C39" i="12" s="1"/>
  <c r="L22" i="13"/>
  <c r="C38" i="12" s="1"/>
  <c r="L21" i="13"/>
  <c r="C37" i="12" s="1"/>
  <c r="L20" i="13"/>
  <c r="K15" i="13"/>
  <c r="J15" i="13"/>
  <c r="I15" i="13"/>
  <c r="H15" i="13"/>
  <c r="G15" i="13"/>
  <c r="F15" i="13"/>
  <c r="D15" i="13"/>
  <c r="C15" i="13"/>
  <c r="B15" i="13"/>
  <c r="L15" i="13"/>
  <c r="E104" i="7"/>
  <c r="E103" i="7"/>
  <c r="E102" i="7"/>
  <c r="F102" i="7" s="1"/>
  <c r="G102" i="7" s="1"/>
  <c r="E101" i="7"/>
  <c r="G93" i="7"/>
  <c r="D93" i="7"/>
  <c r="C121" i="7"/>
  <c r="D16" i="12"/>
  <c r="D13" i="12"/>
  <c r="G6" i="8"/>
  <c r="G5" i="8"/>
  <c r="G389" i="8"/>
  <c r="G190" i="8"/>
  <c r="G191" i="8" s="1"/>
  <c r="G4" i="8"/>
  <c r="B48" i="3"/>
  <c r="F104" i="7"/>
  <c r="G104" i="7" s="1"/>
  <c r="F103" i="7"/>
  <c r="G103" i="7" s="1"/>
  <c r="G39" i="3"/>
  <c r="I15" i="7"/>
  <c r="J15" i="7"/>
  <c r="K41" i="3"/>
  <c r="C9" i="3"/>
  <c r="B15" i="7"/>
  <c r="D11" i="10"/>
  <c r="F11" i="10" s="1"/>
  <c r="F6" i="10" s="1"/>
  <c r="C16" i="5"/>
  <c r="C45" i="5"/>
  <c r="C44" i="5"/>
  <c r="C43" i="5"/>
  <c r="C42" i="5"/>
  <c r="C41" i="5"/>
  <c r="C40" i="5"/>
  <c r="C39" i="5"/>
  <c r="C38" i="5"/>
  <c r="C37" i="5"/>
  <c r="C36" i="5"/>
  <c r="C15" i="5"/>
  <c r="C13" i="5"/>
  <c r="D13" i="5" s="1"/>
  <c r="C12" i="5"/>
  <c r="C10" i="5"/>
  <c r="C9" i="5"/>
  <c r="C7" i="5"/>
  <c r="C4" i="5"/>
  <c r="C5" i="5"/>
  <c r="C6" i="5"/>
  <c r="C3" i="5"/>
  <c r="B15" i="5"/>
  <c r="B37" i="3"/>
  <c r="C37" i="3"/>
  <c r="D37" i="3"/>
  <c r="H37" i="3"/>
  <c r="I37" i="3"/>
  <c r="C38" i="3"/>
  <c r="D38" i="3"/>
  <c r="E38" i="3"/>
  <c r="F38" i="3"/>
  <c r="J38" i="3"/>
  <c r="B39" i="3"/>
  <c r="C39" i="3"/>
  <c r="D39" i="3"/>
  <c r="F39" i="3"/>
  <c r="I39" i="3"/>
  <c r="K39" i="3"/>
  <c r="B40" i="3"/>
  <c r="C40" i="3"/>
  <c r="D40" i="3"/>
  <c r="F40" i="3"/>
  <c r="H40" i="3"/>
  <c r="I40" i="3"/>
  <c r="B41" i="3"/>
  <c r="C41" i="3"/>
  <c r="D41" i="3"/>
  <c r="F41" i="3"/>
  <c r="G41" i="3"/>
  <c r="H41" i="3"/>
  <c r="I41" i="3"/>
  <c r="J41" i="3"/>
  <c r="B42" i="3"/>
  <c r="D42" i="3"/>
  <c r="F42" i="3"/>
  <c r="G42" i="3"/>
  <c r="H42" i="3"/>
  <c r="I42" i="3"/>
  <c r="J42" i="3"/>
  <c r="K42" i="3"/>
  <c r="D43" i="3"/>
  <c r="B44" i="3"/>
  <c r="C44" i="3"/>
  <c r="D44" i="3"/>
  <c r="C36" i="3"/>
  <c r="D36" i="3"/>
  <c r="F36" i="3"/>
  <c r="G36" i="3"/>
  <c r="J36" i="3"/>
  <c r="K36" i="3"/>
  <c r="D35" i="3"/>
  <c r="E35" i="3"/>
  <c r="J35" i="3"/>
  <c r="C14" i="3"/>
  <c r="D14" i="3"/>
  <c r="E14" i="3"/>
  <c r="F14" i="3"/>
  <c r="G14" i="3"/>
  <c r="H14" i="3"/>
  <c r="I14" i="3"/>
  <c r="J14" i="3"/>
  <c r="K14" i="3"/>
  <c r="B4" i="3"/>
  <c r="C4" i="3"/>
  <c r="D4" i="3"/>
  <c r="E4" i="3"/>
  <c r="F4" i="3"/>
  <c r="G4" i="3"/>
  <c r="H4" i="3"/>
  <c r="I4" i="3"/>
  <c r="J4" i="3"/>
  <c r="K4" i="3"/>
  <c r="C5" i="3"/>
  <c r="D5" i="3"/>
  <c r="E5" i="3"/>
  <c r="F5" i="3"/>
  <c r="G5" i="3"/>
  <c r="H5" i="3"/>
  <c r="I5" i="3"/>
  <c r="J5" i="3"/>
  <c r="K5" i="3"/>
  <c r="C6" i="3"/>
  <c r="E6" i="3"/>
  <c r="F6" i="3"/>
  <c r="G6" i="3"/>
  <c r="H6" i="3"/>
  <c r="I6" i="3"/>
  <c r="J6" i="3"/>
  <c r="K6" i="3"/>
  <c r="B7" i="3"/>
  <c r="C7" i="3"/>
  <c r="D7" i="3"/>
  <c r="E7" i="3"/>
  <c r="F7" i="3"/>
  <c r="G7" i="3"/>
  <c r="H7" i="3"/>
  <c r="I7" i="3"/>
  <c r="J7" i="3"/>
  <c r="K7" i="3"/>
  <c r="B8" i="3"/>
  <c r="C8" i="3"/>
  <c r="D8" i="3"/>
  <c r="E8" i="3"/>
  <c r="F8" i="3"/>
  <c r="G8" i="3"/>
  <c r="H8" i="3"/>
  <c r="I8" i="3"/>
  <c r="J8" i="3"/>
  <c r="K8" i="3"/>
  <c r="B9" i="3"/>
  <c r="D9" i="3"/>
  <c r="E9" i="3"/>
  <c r="F9" i="3"/>
  <c r="G9" i="3"/>
  <c r="H9" i="3"/>
  <c r="I9" i="3"/>
  <c r="J9" i="3"/>
  <c r="K9" i="3"/>
  <c r="B10" i="3"/>
  <c r="C10" i="3"/>
  <c r="D10" i="3"/>
  <c r="E10" i="3"/>
  <c r="F10" i="3"/>
  <c r="G10" i="3"/>
  <c r="H10" i="3"/>
  <c r="I10" i="3"/>
  <c r="J10" i="3"/>
  <c r="K10" i="3"/>
  <c r="B11" i="3"/>
  <c r="C11" i="3"/>
  <c r="D11" i="3"/>
  <c r="E11" i="3"/>
  <c r="F11" i="3"/>
  <c r="G11" i="3"/>
  <c r="H11" i="3"/>
  <c r="I11" i="3"/>
  <c r="J11" i="3"/>
  <c r="K11" i="3"/>
  <c r="B12" i="3"/>
  <c r="C12" i="3"/>
  <c r="D12" i="3"/>
  <c r="E12" i="3"/>
  <c r="F12" i="3"/>
  <c r="G12" i="3"/>
  <c r="H12" i="3"/>
  <c r="I12" i="3"/>
  <c r="J12" i="3"/>
  <c r="K12" i="3"/>
  <c r="B13" i="3"/>
  <c r="C13" i="3"/>
  <c r="D13" i="3"/>
  <c r="E13" i="3"/>
  <c r="F13" i="3"/>
  <c r="G13" i="3"/>
  <c r="H13" i="3"/>
  <c r="I13" i="3"/>
  <c r="J13" i="3"/>
  <c r="C3" i="3"/>
  <c r="D3" i="3"/>
  <c r="E3" i="3"/>
  <c r="F3" i="3"/>
  <c r="G3" i="3"/>
  <c r="H3" i="3"/>
  <c r="I3" i="3"/>
  <c r="J3" i="3"/>
  <c r="K3" i="3"/>
  <c r="B14" i="3"/>
  <c r="B3" i="3"/>
  <c r="L20" i="4"/>
  <c r="G32" i="4"/>
  <c r="H32" i="4"/>
  <c r="I32" i="4"/>
  <c r="J32" i="4"/>
  <c r="E32" i="4"/>
  <c r="L21" i="4"/>
  <c r="L22" i="4"/>
  <c r="L23" i="4"/>
  <c r="L24" i="4"/>
  <c r="L25" i="4"/>
  <c r="L26" i="4"/>
  <c r="L27" i="4"/>
  <c r="L28" i="4"/>
  <c r="L29" i="4"/>
  <c r="L30" i="4"/>
  <c r="L31" i="4"/>
  <c r="B32" i="4"/>
  <c r="C32" i="4"/>
  <c r="D32" i="4"/>
  <c r="K32" i="4"/>
  <c r="K15" i="4"/>
  <c r="J15" i="4"/>
  <c r="I15" i="4"/>
  <c r="H15" i="4"/>
  <c r="G15" i="4"/>
  <c r="F15" i="4"/>
  <c r="E15" i="4"/>
  <c r="D15" i="4"/>
  <c r="B15" i="4"/>
  <c r="L14" i="4"/>
  <c r="L13" i="4"/>
  <c r="L12" i="4"/>
  <c r="L11" i="4"/>
  <c r="L10" i="4"/>
  <c r="L9" i="4"/>
  <c r="L8" i="4"/>
  <c r="L7" i="4"/>
  <c r="L6" i="4"/>
  <c r="L5" i="4"/>
  <c r="C15" i="4"/>
  <c r="L3" i="4"/>
  <c r="L14" i="7"/>
  <c r="L12" i="7"/>
  <c r="L11" i="7"/>
  <c r="L10" i="7"/>
  <c r="L9" i="7"/>
  <c r="L8" i="7"/>
  <c r="L7" i="7"/>
  <c r="L6" i="7"/>
  <c r="L5" i="7"/>
  <c r="L4" i="7"/>
  <c r="L3" i="7"/>
  <c r="H15" i="7"/>
  <c r="D15" i="7"/>
  <c r="L32" i="4"/>
  <c r="F32" i="4"/>
  <c r="L4" i="4"/>
  <c r="L15" i="4"/>
  <c r="G309" i="8"/>
  <c r="E43" i="3"/>
  <c r="H29" i="3"/>
  <c r="H44" i="3" s="1"/>
  <c r="H23" i="3"/>
  <c r="H38" i="3" s="1"/>
  <c r="F105" i="7"/>
  <c r="G105" i="7" s="1"/>
  <c r="D105" i="7"/>
  <c r="D104" i="7"/>
  <c r="D103" i="7"/>
  <c r="D102" i="7"/>
  <c r="F101" i="7"/>
  <c r="G101" i="7" s="1"/>
  <c r="D101" i="7"/>
  <c r="F100" i="7"/>
  <c r="G100" i="7" s="1"/>
  <c r="D100" i="7"/>
  <c r="F99" i="7"/>
  <c r="G99" i="7" s="1"/>
  <c r="D99" i="7"/>
  <c r="F98" i="7"/>
  <c r="G98" i="7" s="1"/>
  <c r="D98" i="7"/>
  <c r="G43" i="3"/>
  <c r="B453" i="8"/>
  <c r="B454" i="8" s="1"/>
  <c r="B455" i="8" s="1"/>
  <c r="B456" i="8" s="1"/>
  <c r="E469" i="8"/>
  <c r="F97" i="7"/>
  <c r="G97" i="7" s="1"/>
  <c r="D97" i="7"/>
  <c r="F96" i="7"/>
  <c r="G96" i="7" s="1"/>
  <c r="D96" i="7"/>
  <c r="F95" i="7"/>
  <c r="G95" i="7" s="1"/>
  <c r="D95" i="7"/>
  <c r="F94" i="7"/>
  <c r="G94" i="7" s="1"/>
  <c r="D94" i="7"/>
  <c r="F92" i="7"/>
  <c r="G92" i="7" s="1"/>
  <c r="D92" i="7"/>
  <c r="I43" i="3"/>
  <c r="F28" i="3"/>
  <c r="F43" i="3" s="1"/>
  <c r="H43" i="3"/>
  <c r="E25" i="3"/>
  <c r="E40" i="3" s="1"/>
  <c r="G25" i="3"/>
  <c r="G40" i="3" s="1"/>
  <c r="D16" i="5"/>
  <c r="D30" i="3"/>
  <c r="L13" i="7"/>
  <c r="B14" i="12" s="1"/>
  <c r="K13" i="3"/>
  <c r="G300" i="8" l="1"/>
  <c r="G210" i="8"/>
  <c r="G459" i="8"/>
  <c r="G400" i="8"/>
  <c r="G461" i="8" s="1"/>
  <c r="J22" i="3"/>
  <c r="J37" i="3" s="1"/>
  <c r="B4" i="12"/>
  <c r="D4" i="12" s="1"/>
  <c r="L15" i="7"/>
  <c r="K20" i="3"/>
  <c r="K35" i="3" s="1"/>
  <c r="C27" i="3"/>
  <c r="C42" i="3" s="1"/>
  <c r="L42" i="3" s="1"/>
  <c r="J39" i="3"/>
  <c r="G7" i="8"/>
  <c r="G23" i="8" s="1"/>
  <c r="B3" i="5"/>
  <c r="D3" i="5" s="1"/>
  <c r="B3" i="12"/>
  <c r="D3" i="12" s="1"/>
  <c r="K23" i="3"/>
  <c r="K38" i="3" s="1"/>
  <c r="K22" i="3"/>
  <c r="C28" i="3"/>
  <c r="G337" i="8"/>
  <c r="G339" i="8" s="1"/>
  <c r="L30" i="13"/>
  <c r="B35" i="13" s="1"/>
  <c r="C36" i="12"/>
  <c r="B14" i="5"/>
  <c r="D14" i="5" s="1"/>
  <c r="D14" i="12"/>
  <c r="B5" i="5"/>
  <c r="B5" i="12"/>
  <c r="D5" i="12" s="1"/>
  <c r="B6" i="5"/>
  <c r="B6" i="12"/>
  <c r="D6" i="12" s="1"/>
  <c r="B7" i="5"/>
  <c r="D7" i="5" s="1"/>
  <c r="B7" i="12"/>
  <c r="D7" i="12" s="1"/>
  <c r="B8" i="5"/>
  <c r="D8" i="5" s="1"/>
  <c r="B8" i="12"/>
  <c r="D8" i="12" s="1"/>
  <c r="B9" i="5"/>
  <c r="D9" i="5" s="1"/>
  <c r="B9" i="12"/>
  <c r="D9" i="12" s="1"/>
  <c r="B10" i="5"/>
  <c r="D10" i="5" s="1"/>
  <c r="B10" i="12"/>
  <c r="D10" i="12" s="1"/>
  <c r="B11" i="5"/>
  <c r="D11" i="5" s="1"/>
  <c r="B11" i="12"/>
  <c r="D11" i="12" s="1"/>
  <c r="B12" i="5"/>
  <c r="D12" i="5" s="1"/>
  <c r="B12" i="12"/>
  <c r="D12" i="12" s="1"/>
  <c r="B23" i="3"/>
  <c r="B38" i="3" s="1"/>
  <c r="E26" i="3"/>
  <c r="L26" i="3" s="1"/>
  <c r="H21" i="3"/>
  <c r="H36" i="3" s="1"/>
  <c r="I29" i="3"/>
  <c r="I44" i="3" s="1"/>
  <c r="K43" i="3"/>
  <c r="F22" i="3"/>
  <c r="F37" i="3" s="1"/>
  <c r="I20" i="3"/>
  <c r="I35" i="3" s="1"/>
  <c r="C35" i="3"/>
  <c r="F44" i="3"/>
  <c r="E24" i="3"/>
  <c r="E39" i="3" s="1"/>
  <c r="I21" i="3"/>
  <c r="I36" i="3" s="1"/>
  <c r="H20" i="3"/>
  <c r="H35" i="3" s="1"/>
  <c r="E21" i="3"/>
  <c r="E36" i="3" s="1"/>
  <c r="K44" i="3"/>
  <c r="B21" i="3"/>
  <c r="B36" i="3" s="1"/>
  <c r="F20" i="3"/>
  <c r="F35" i="3" s="1"/>
  <c r="D106" i="7"/>
  <c r="G106" i="7"/>
  <c r="B4" i="5"/>
  <c r="D4" i="5" s="1"/>
  <c r="D6" i="5"/>
  <c r="D15" i="5"/>
  <c r="D5" i="5"/>
  <c r="L5" i="3"/>
  <c r="F15" i="3"/>
  <c r="L6" i="3"/>
  <c r="L13" i="3"/>
  <c r="K15" i="3"/>
  <c r="J15" i="3"/>
  <c r="L3" i="3"/>
  <c r="L11" i="3"/>
  <c r="L7" i="3"/>
  <c r="E15" i="3"/>
  <c r="G15" i="3"/>
  <c r="L14" i="3"/>
  <c r="B15" i="12" s="1"/>
  <c r="D15" i="12" s="1"/>
  <c r="D45" i="3"/>
  <c r="L8" i="3"/>
  <c r="D15" i="3"/>
  <c r="L10" i="3"/>
  <c r="L9" i="3"/>
  <c r="C15" i="3"/>
  <c r="L12" i="3"/>
  <c r="L4" i="3"/>
  <c r="H15" i="3"/>
  <c r="I15" i="3"/>
  <c r="L27" i="3"/>
  <c r="B15" i="3"/>
  <c r="G464" i="8" l="1"/>
  <c r="E41" i="3"/>
  <c r="L39" i="3"/>
  <c r="H45" i="3"/>
  <c r="B20" i="3"/>
  <c r="B35" i="3" s="1"/>
  <c r="L36" i="3"/>
  <c r="C43" i="3"/>
  <c r="C30" i="3"/>
  <c r="J29" i="3"/>
  <c r="J44" i="3" s="1"/>
  <c r="L44" i="3" s="1"/>
  <c r="I23" i="3"/>
  <c r="G23" i="3"/>
  <c r="G38" i="3" s="1"/>
  <c r="E22" i="3"/>
  <c r="E37" i="3" s="1"/>
  <c r="E45" i="3" s="1"/>
  <c r="B43" i="5"/>
  <c r="D43" i="5" s="1"/>
  <c r="B43" i="12"/>
  <c r="D43" i="12" s="1"/>
  <c r="B42" i="5"/>
  <c r="D42" i="5" s="1"/>
  <c r="B42" i="12"/>
  <c r="D42" i="12" s="1"/>
  <c r="B28" i="3"/>
  <c r="L21" i="3"/>
  <c r="H30" i="3"/>
  <c r="L24" i="3"/>
  <c r="L41" i="3"/>
  <c r="F45" i="3"/>
  <c r="F30" i="3"/>
  <c r="L15" i="3"/>
  <c r="B30" i="3" l="1"/>
  <c r="L29" i="3"/>
  <c r="B45" i="5" s="1"/>
  <c r="D45" i="5" s="1"/>
  <c r="L23" i="3"/>
  <c r="B39" i="5" s="1"/>
  <c r="D39" i="5" s="1"/>
  <c r="E30" i="3"/>
  <c r="I38" i="3"/>
  <c r="I30" i="3"/>
  <c r="J43" i="3"/>
  <c r="J45" i="3" s="1"/>
  <c r="J30" i="3"/>
  <c r="B40" i="5"/>
  <c r="D40" i="5" s="1"/>
  <c r="B40" i="12"/>
  <c r="D40" i="12" s="1"/>
  <c r="B37" i="5"/>
  <c r="D37" i="5" s="1"/>
  <c r="B37" i="12"/>
  <c r="D37" i="12" s="1"/>
  <c r="L28" i="3"/>
  <c r="B43" i="3"/>
  <c r="K37" i="3"/>
  <c r="L22" i="3"/>
  <c r="B45" i="12" l="1"/>
  <c r="D45" i="12" s="1"/>
  <c r="B39" i="12"/>
  <c r="D39" i="12" s="1"/>
  <c r="I45" i="3"/>
  <c r="L38" i="3"/>
  <c r="B38" i="5"/>
  <c r="D38" i="5" s="1"/>
  <c r="B38" i="12"/>
  <c r="D38" i="12" s="1"/>
  <c r="B44" i="5"/>
  <c r="D44" i="5" s="1"/>
  <c r="B44" i="12"/>
  <c r="D44" i="12" s="1"/>
  <c r="L43" i="3"/>
  <c r="B45" i="3"/>
  <c r="L37" i="3"/>
  <c r="C45" i="3"/>
  <c r="G20" i="3"/>
  <c r="G30" i="3" s="1"/>
  <c r="G35" i="3" l="1"/>
  <c r="L20" i="3"/>
  <c r="B36" i="12" s="1"/>
  <c r="D36" i="12" s="1"/>
  <c r="B36" i="5" l="1"/>
  <c r="D36" i="5" s="1"/>
  <c r="L35" i="3"/>
  <c r="G45" i="3"/>
  <c r="L25" i="3"/>
  <c r="B41" i="5" l="1"/>
  <c r="D41" i="5" s="1"/>
  <c r="B41" i="12"/>
  <c r="D41" i="12" s="1"/>
  <c r="L30" i="3"/>
  <c r="B49" i="3" s="1"/>
  <c r="D6" i="10" s="1"/>
  <c r="K30" i="3"/>
  <c r="K40" i="3"/>
  <c r="L40" i="3" l="1"/>
  <c r="L45" i="3" s="1"/>
  <c r="K45" i="3"/>
  <c r="B50" i="3"/>
  <c r="E6" i="10" s="1"/>
</calcChain>
</file>

<file path=xl/sharedStrings.xml><?xml version="1.0" encoding="utf-8"?>
<sst xmlns="http://schemas.openxmlformats.org/spreadsheetml/2006/main" count="2230" uniqueCount="876">
  <si>
    <t>第50回筑波大学学園祭「雙峰祭」</t>
    <rPh sb="0" eb="1">
      <t>ダイ</t>
    </rPh>
    <rPh sb="3" eb="4">
      <t>カイ</t>
    </rPh>
    <rPh sb="4" eb="8">
      <t>ツクバダイガク</t>
    </rPh>
    <rPh sb="8" eb="11">
      <t>ガクエンサイ</t>
    </rPh>
    <rPh sb="12" eb="15">
      <t>ソウホウサイ</t>
    </rPh>
    <phoneticPr fontId="1"/>
  </si>
  <si>
    <t>二次予算案</t>
  </si>
  <si>
    <t>財務局 予算担当 村林航宙</t>
    <rPh sb="0" eb="3">
      <t>ザイムキョク</t>
    </rPh>
    <rPh sb="4" eb="8">
      <t>ヨサンタントウ</t>
    </rPh>
    <rPh sb="9" eb="11">
      <t>ムラバヤセィ</t>
    </rPh>
    <rPh sb="11" eb="13">
      <t>コウクウ</t>
    </rPh>
    <phoneticPr fontId="1"/>
  </si>
  <si>
    <t>1．二次予算クロス集計</t>
  </si>
  <si>
    <t>1.1収入の部</t>
    <rPh sb="3" eb="5">
      <t>シュウニュウ</t>
    </rPh>
    <rPh sb="6" eb="7">
      <t>ブ</t>
    </rPh>
    <phoneticPr fontId="1"/>
  </si>
  <si>
    <t>1.2支出の部（晴天時）</t>
    <rPh sb="3" eb="5">
      <t>シシュツ</t>
    </rPh>
    <rPh sb="6" eb="7">
      <t>ブ</t>
    </rPh>
    <rPh sb="8" eb="11">
      <t>セイテンジ</t>
    </rPh>
    <phoneticPr fontId="1"/>
  </si>
  <si>
    <t>1.3支出の部（雨天時）</t>
    <rPh sb="3" eb="5">
      <t>シシュツ</t>
    </rPh>
    <rPh sb="6" eb="7">
      <t>ブ</t>
    </rPh>
    <rPh sb="8" eb="11">
      <t>ウテンジ</t>
    </rPh>
    <phoneticPr fontId="1"/>
  </si>
  <si>
    <t>1.4繰越金</t>
  </si>
  <si>
    <t>2．一次予算クロス集計</t>
  </si>
  <si>
    <t>2.1収入の部</t>
    <rPh sb="3" eb="5">
      <t>シュウニュウ</t>
    </rPh>
    <rPh sb="6" eb="7">
      <t>ブ</t>
    </rPh>
    <phoneticPr fontId="1"/>
  </si>
  <si>
    <t>2.2支出の部</t>
    <rPh sb="3" eb="5">
      <t>シシュツ</t>
    </rPh>
    <rPh sb="6" eb="7">
      <t>ブ</t>
    </rPh>
    <phoneticPr fontId="1"/>
  </si>
  <si>
    <t>2.3繰越金</t>
  </si>
  <si>
    <t>3．前年度決算クロス集計</t>
  </si>
  <si>
    <t>3.1収入の部</t>
  </si>
  <si>
    <t>3.2支出の部</t>
  </si>
  <si>
    <t>4．一次予算との比較</t>
  </si>
  <si>
    <t>4.1収入の部</t>
  </si>
  <si>
    <t>4.2支出の部</t>
  </si>
  <si>
    <t>5.前年度決算との比較</t>
  </si>
  <si>
    <t>5.1収入の部</t>
  </si>
  <si>
    <t>5.2支出の部</t>
  </si>
  <si>
    <t>6．二次予算詳細収入の部</t>
  </si>
  <si>
    <t>7．二次予算詳細支出の部</t>
  </si>
  <si>
    <t>8．雨天時変更</t>
  </si>
  <si>
    <t>1.1　収入の部</t>
    <rPh sb="4" eb="6">
      <t>シュウニュウ</t>
    </rPh>
    <rPh sb="7" eb="8">
      <t>ブ</t>
    </rPh>
    <phoneticPr fontId="1"/>
  </si>
  <si>
    <t>科目</t>
    <rPh sb="0" eb="2">
      <t>カモク</t>
    </rPh>
    <phoneticPr fontId="1"/>
  </si>
  <si>
    <t>委員長団</t>
    <rPh sb="0" eb="4">
      <t>イインチョウダン</t>
    </rPh>
    <phoneticPr fontId="1"/>
  </si>
  <si>
    <t>財務局</t>
    <rPh sb="0" eb="3">
      <t>ザイムキョク</t>
    </rPh>
    <phoneticPr fontId="1"/>
  </si>
  <si>
    <t>総務局</t>
    <rPh sb="0" eb="3">
      <t>ソウムキョク</t>
    </rPh>
    <phoneticPr fontId="1"/>
  </si>
  <si>
    <t>広報宣伝局</t>
    <rPh sb="0" eb="4">
      <t>コウホウセンデン</t>
    </rPh>
    <rPh sb="4" eb="5">
      <t>キョク</t>
    </rPh>
    <phoneticPr fontId="1"/>
  </si>
  <si>
    <t>渉外局</t>
    <rPh sb="0" eb="3">
      <t>ショウガイキョク</t>
    </rPh>
    <phoneticPr fontId="1"/>
  </si>
  <si>
    <t>推進局</t>
    <rPh sb="0" eb="3">
      <t>スイシンキョク</t>
    </rPh>
    <phoneticPr fontId="1"/>
  </si>
  <si>
    <t>総合計画局</t>
    <rPh sb="0" eb="4">
      <t>ソウゴウケイカク</t>
    </rPh>
    <rPh sb="4" eb="5">
      <t>キョク</t>
    </rPh>
    <phoneticPr fontId="1"/>
  </si>
  <si>
    <t>情報メディアシステム局</t>
    <rPh sb="0" eb="2">
      <t>ジョウホウ</t>
    </rPh>
    <rPh sb="10" eb="11">
      <t>キョク</t>
    </rPh>
    <phoneticPr fontId="1"/>
  </si>
  <si>
    <t>ステージ管理局</t>
    <rPh sb="4" eb="7">
      <t>カンリキョク</t>
    </rPh>
    <phoneticPr fontId="1"/>
  </si>
  <si>
    <t>本部企画局</t>
    <rPh sb="0" eb="5">
      <t>ホンブキカクキョク</t>
    </rPh>
    <phoneticPr fontId="1"/>
  </si>
  <si>
    <t>全体</t>
    <rPh sb="0" eb="2">
      <t>ゼンタイ</t>
    </rPh>
    <phoneticPr fontId="1"/>
  </si>
  <si>
    <t>利息</t>
  </si>
  <si>
    <t>学園祭学生分担金</t>
    <rPh sb="0" eb="8">
      <t>ガクエンサイガクセイブンタンキン</t>
    </rPh>
    <phoneticPr fontId="1"/>
  </si>
  <si>
    <t>構成員援助金</t>
    <rPh sb="0" eb="6">
      <t>コウセイインエンジョキン</t>
    </rPh>
    <phoneticPr fontId="1"/>
  </si>
  <si>
    <t>協賛金</t>
    <rPh sb="0" eb="3">
      <t>キョウサンキン</t>
    </rPh>
    <phoneticPr fontId="1"/>
  </si>
  <si>
    <t>筑波大学紫峰会基金</t>
    <rPh sb="0" eb="4">
      <t>ツクバダイガク</t>
    </rPh>
    <rPh sb="4" eb="7">
      <t>シホウカイ</t>
    </rPh>
    <rPh sb="7" eb="9">
      <t>キキン</t>
    </rPh>
    <phoneticPr fontId="1"/>
  </si>
  <si>
    <t>筑波大学基金</t>
    <rPh sb="0" eb="1">
      <t>ツクバ</t>
    </rPh>
    <phoneticPr fontId="1"/>
  </si>
  <si>
    <t>茗渓会援助金</t>
    <rPh sb="0" eb="3">
      <t>メイケイカイ</t>
    </rPh>
    <rPh sb="3" eb="6">
      <t>エンジョキン</t>
    </rPh>
    <phoneticPr fontId="1"/>
  </si>
  <si>
    <t>雙峰祭公式グッズ販売</t>
    <rPh sb="0" eb="3">
      <t>ソウホウサイ</t>
    </rPh>
    <rPh sb="3" eb="5">
      <t>コウシキ</t>
    </rPh>
    <rPh sb="8" eb="10">
      <t>ハンバイ</t>
    </rPh>
    <phoneticPr fontId="1"/>
  </si>
  <si>
    <t>パンフレット販売収入</t>
    <rPh sb="8" eb="10">
      <t>シュウニュウ</t>
    </rPh>
    <phoneticPr fontId="1"/>
  </si>
  <si>
    <t>調理企画からの収入</t>
    <rPh sb="0" eb="4">
      <t>チョウリキカク</t>
    </rPh>
    <rPh sb="7" eb="9">
      <t>シュウニュウ</t>
    </rPh>
    <phoneticPr fontId="1"/>
  </si>
  <si>
    <t>雙峰祭50周年特別ステージ企画チケット収入</t>
  </si>
  <si>
    <t>脱出企画参加費徴収</t>
    <rPh sb="0" eb="4">
      <t>ダッシュツキカク</t>
    </rPh>
    <rPh sb="4" eb="7">
      <t>サンカヒ</t>
    </rPh>
    <rPh sb="7" eb="9">
      <t>チョウシュウ</t>
    </rPh>
    <phoneticPr fontId="1"/>
  </si>
  <si>
    <t>合計</t>
    <rPh sb="0" eb="2">
      <t>ゴウケイ</t>
    </rPh>
    <phoneticPr fontId="1"/>
  </si>
  <si>
    <t>1.2　支出の部（晴天時）</t>
    <phoneticPr fontId="1"/>
  </si>
  <si>
    <t>ステージ管理局</t>
  </si>
  <si>
    <t>消耗品器具費</t>
    <rPh sb="0" eb="5">
      <t>ショウモウヒンキグ</t>
    </rPh>
    <rPh sb="5" eb="6">
      <t>ヒ</t>
    </rPh>
    <phoneticPr fontId="1"/>
  </si>
  <si>
    <t>通信運搬費</t>
    <rPh sb="0" eb="5">
      <t>ツウシンウンパンヒ</t>
    </rPh>
    <phoneticPr fontId="1"/>
  </si>
  <si>
    <t>交通費</t>
    <rPh sb="0" eb="3">
      <t>コウツウヒ</t>
    </rPh>
    <phoneticPr fontId="1"/>
  </si>
  <si>
    <t>賃借料</t>
    <rPh sb="0" eb="3">
      <t>チンシャクリョウ</t>
    </rPh>
    <phoneticPr fontId="1"/>
  </si>
  <si>
    <t>外注費</t>
    <rPh sb="0" eb="3">
      <t>ガイチュウヒ</t>
    </rPh>
    <phoneticPr fontId="1"/>
  </si>
  <si>
    <t>謝礼費</t>
    <rPh sb="0" eb="3">
      <t>シャレイヒ</t>
    </rPh>
    <phoneticPr fontId="1"/>
  </si>
  <si>
    <t>広告宣伝費</t>
    <rPh sb="0" eb="5">
      <t>コウコクセンデンヒ</t>
    </rPh>
    <phoneticPr fontId="1"/>
  </si>
  <si>
    <t>支払保険料</t>
    <rPh sb="0" eb="5">
      <t>シハライホケンリョウ</t>
    </rPh>
    <phoneticPr fontId="1"/>
  </si>
  <si>
    <t>支払手数料</t>
    <rPh sb="0" eb="5">
      <t>シハライテスウリョウ</t>
    </rPh>
    <phoneticPr fontId="1"/>
  </si>
  <si>
    <t>雑費</t>
    <rPh sb="0" eb="2">
      <t>ザッピ</t>
    </rPh>
    <phoneticPr fontId="1"/>
  </si>
  <si>
    <t>1.3　支出の部（雨天時）</t>
    <rPh sb="4" eb="6">
      <t>シシュツ</t>
    </rPh>
    <rPh sb="7" eb="8">
      <t>ブ</t>
    </rPh>
    <rPh sb="9" eb="12">
      <t>ウテンジ</t>
    </rPh>
    <phoneticPr fontId="1"/>
  </si>
  <si>
    <t>　</t>
  </si>
  <si>
    <t>1.4 繰越金</t>
    <rPh sb="4" eb="7">
      <t>クリコセィ</t>
    </rPh>
    <phoneticPr fontId="1"/>
  </si>
  <si>
    <t>今年度繰入金</t>
    <rPh sb="0" eb="3">
      <t>コンネn</t>
    </rPh>
    <rPh sb="3" eb="6">
      <t>クリコセィ</t>
    </rPh>
    <phoneticPr fontId="1"/>
  </si>
  <si>
    <t>今年度繰越金(晴天時)</t>
    <rPh sb="0" eb="3">
      <t>コンネn</t>
    </rPh>
    <rPh sb="3" eb="6">
      <t>クリコセィ</t>
    </rPh>
    <rPh sb="7" eb="9">
      <t>セイテn</t>
    </rPh>
    <rPh sb="9" eb="10">
      <t>トキ</t>
    </rPh>
    <phoneticPr fontId="1"/>
  </si>
  <si>
    <t>今年度繰越金(雨天時)</t>
    <rPh sb="0" eb="3">
      <t>コンネn</t>
    </rPh>
    <rPh sb="3" eb="6">
      <t>クリコセィ</t>
    </rPh>
    <rPh sb="7" eb="9">
      <t>ウテn</t>
    </rPh>
    <rPh sb="9" eb="10">
      <t>トキ</t>
    </rPh>
    <phoneticPr fontId="1"/>
  </si>
  <si>
    <t>2.1.収入の部</t>
  </si>
  <si>
    <t>委員長団</t>
    <rPh sb="0" eb="3">
      <t>イインチョウ</t>
    </rPh>
    <rPh sb="3" eb="4">
      <t>ダン</t>
    </rPh>
    <phoneticPr fontId="1"/>
  </si>
  <si>
    <t>財務局</t>
  </si>
  <si>
    <t>広報
宣伝局</t>
    <rPh sb="0" eb="2">
      <t>コウホウ</t>
    </rPh>
    <rPh sb="3" eb="5">
      <t>センデン</t>
    </rPh>
    <rPh sb="5" eb="6">
      <t>キョク</t>
    </rPh>
    <phoneticPr fontId="1"/>
  </si>
  <si>
    <t>渉外局</t>
    <rPh sb="0" eb="2">
      <t>ショウガイ</t>
    </rPh>
    <rPh sb="2" eb="3">
      <t>キョク</t>
    </rPh>
    <phoneticPr fontId="1"/>
  </si>
  <si>
    <t>総合
計画局</t>
    <rPh sb="0" eb="2">
      <t>ソウゴウ</t>
    </rPh>
    <rPh sb="3" eb="5">
      <t>ケイカク</t>
    </rPh>
    <rPh sb="5" eb="6">
      <t>キョク</t>
    </rPh>
    <phoneticPr fontId="1"/>
  </si>
  <si>
    <t>ステージ
管理局</t>
    <rPh sb="5" eb="8">
      <t>カンリキョク</t>
    </rPh>
    <phoneticPr fontId="1"/>
  </si>
  <si>
    <t>本部
企画局</t>
    <rPh sb="0" eb="2">
      <t>ホンブ</t>
    </rPh>
    <rPh sb="3" eb="6">
      <t>キカクキョク</t>
    </rPh>
    <phoneticPr fontId="1"/>
  </si>
  <si>
    <t>利息</t>
    <rPh sb="0" eb="2">
      <t>リソク</t>
    </rPh>
    <phoneticPr fontId="1"/>
  </si>
  <si>
    <t>雙峰祭公式グッズ販売</t>
  </si>
  <si>
    <t>合計</t>
  </si>
  <si>
    <t>2.2.支出の部</t>
  </si>
  <si>
    <t>広報
宣伝局</t>
    <rPh sb="0" eb="2">
      <t>コウホウ</t>
    </rPh>
    <rPh sb="3" eb="6">
      <t>センデンキョク</t>
    </rPh>
    <phoneticPr fontId="1"/>
  </si>
  <si>
    <t>総合
計画局</t>
    <rPh sb="0" eb="2">
      <t>ソウゴウ</t>
    </rPh>
    <rPh sb="3" eb="6">
      <t>ケイカクキョク</t>
    </rPh>
    <phoneticPr fontId="1"/>
  </si>
  <si>
    <t>2.3 繰越金</t>
  </si>
  <si>
    <t>今年度繰越金</t>
  </si>
  <si>
    <t>3.1.収入の部</t>
  </si>
  <si>
    <t>前期繰越金</t>
    <rPh sb="0" eb="2">
      <t>ゼンキ</t>
    </rPh>
    <rPh sb="2" eb="5">
      <t>クリコシキン</t>
    </rPh>
    <phoneticPr fontId="1"/>
  </si>
  <si>
    <t>学園祭学生分担金</t>
    <rPh sb="0" eb="3">
      <t>ガクエンサイ</t>
    </rPh>
    <rPh sb="3" eb="5">
      <t>ガクセイ</t>
    </rPh>
    <rPh sb="5" eb="8">
      <t>ブンタンキン</t>
    </rPh>
    <phoneticPr fontId="1"/>
  </si>
  <si>
    <t>茗溪会援助金</t>
    <rPh sb="0" eb="3">
      <t>メイケイカイ</t>
    </rPh>
    <rPh sb="3" eb="6">
      <t>エンジョキン</t>
    </rPh>
    <phoneticPr fontId="1"/>
  </si>
  <si>
    <t>著作権料徴収</t>
    <rPh sb="0" eb="3">
      <t>チョサクケン</t>
    </rPh>
    <rPh sb="3" eb="4">
      <t>リョウ</t>
    </rPh>
    <rPh sb="4" eb="6">
      <t>チョウシュウ</t>
    </rPh>
    <phoneticPr fontId="1"/>
  </si>
  <si>
    <t>脱出企画参加費徴収</t>
    <rPh sb="0" eb="2">
      <t>ダッシュツ</t>
    </rPh>
    <rPh sb="2" eb="4">
      <t>キカク</t>
    </rPh>
    <rPh sb="4" eb="6">
      <t>サンカ</t>
    </rPh>
    <rPh sb="7" eb="9">
      <t>チョウシュウ</t>
    </rPh>
    <phoneticPr fontId="1"/>
  </si>
  <si>
    <t>雑収入</t>
    <rPh sb="0" eb="3">
      <t>ザツシュウニュウ</t>
    </rPh>
    <phoneticPr fontId="1"/>
  </si>
  <si>
    <t>3.2.支出の部</t>
  </si>
  <si>
    <t>消耗品器具費</t>
    <rPh sb="0" eb="3">
      <t>ショウモウヒン</t>
    </rPh>
    <rPh sb="3" eb="5">
      <t>キグ</t>
    </rPh>
    <rPh sb="5" eb="6">
      <t>ヒ</t>
    </rPh>
    <phoneticPr fontId="1"/>
  </si>
  <si>
    <t>通信運搬費</t>
    <rPh sb="0" eb="2">
      <t>ツウシン</t>
    </rPh>
    <rPh sb="2" eb="4">
      <t>ウンパン</t>
    </rPh>
    <rPh sb="4" eb="5">
      <t>ヒ</t>
    </rPh>
    <phoneticPr fontId="1"/>
  </si>
  <si>
    <t>謝礼費</t>
    <rPh sb="0" eb="2">
      <t>シャレイ</t>
    </rPh>
    <rPh sb="2" eb="3">
      <t>ヒ</t>
    </rPh>
    <phoneticPr fontId="1"/>
  </si>
  <si>
    <t>広告宣伝費</t>
    <rPh sb="0" eb="2">
      <t>コウコク</t>
    </rPh>
    <rPh sb="2" eb="5">
      <t>センデンヒ</t>
    </rPh>
    <phoneticPr fontId="1"/>
  </si>
  <si>
    <t>企画団体物品支給費</t>
  </si>
  <si>
    <t>支払手数料</t>
    <rPh sb="0" eb="2">
      <t>シハラ</t>
    </rPh>
    <rPh sb="2" eb="5">
      <t>テスウリョウ</t>
    </rPh>
    <phoneticPr fontId="1"/>
  </si>
  <si>
    <t>当期繰越金</t>
    <rPh sb="0" eb="2">
      <t>トウキ</t>
    </rPh>
    <rPh sb="2" eb="4">
      <t>クリコシ</t>
    </rPh>
    <rPh sb="4" eb="5">
      <t>キン</t>
    </rPh>
    <phoneticPr fontId="1"/>
  </si>
  <si>
    <t>4.1 収入の部</t>
  </si>
  <si>
    <t>二次予算</t>
  </si>
  <si>
    <t>一次予算</t>
  </si>
  <si>
    <t>（二次予算）－（一次予算）</t>
  </si>
  <si>
    <t>学園祭学生分担金</t>
    <rPh sb="0" eb="3">
      <t>ガクエンサイ</t>
    </rPh>
    <rPh sb="3" eb="8">
      <t>ガクセイブンタンキン</t>
    </rPh>
    <phoneticPr fontId="1"/>
  </si>
  <si>
    <t>パンフレット販売収入</t>
    <phoneticPr fontId="1"/>
  </si>
  <si>
    <t>著作権料徴収</t>
    <rPh sb="0" eb="6">
      <t>チョサク</t>
    </rPh>
    <phoneticPr fontId="1"/>
  </si>
  <si>
    <t>収入の部比較詳細</t>
    <rPh sb="0" eb="2">
      <t>シュウニュウ</t>
    </rPh>
    <rPh sb="3" eb="4">
      <t>ブ</t>
    </rPh>
    <rPh sb="4" eb="8">
      <t>ヒカクショウサイ</t>
    </rPh>
    <phoneticPr fontId="1"/>
  </si>
  <si>
    <t>同額</t>
  </si>
  <si>
    <t>預金額と現在の金利から予測</t>
  </si>
  <si>
    <t>減額</t>
  </si>
  <si>
    <t>集金率が予測より下がったため</t>
  </si>
  <si>
    <t>減額</t>
    <rPh sb="0" eb="2">
      <t>ゲンガク</t>
    </rPh>
    <phoneticPr fontId="1"/>
  </si>
  <si>
    <t>収入予測に変更があったため</t>
    <phoneticPr fontId="1"/>
  </si>
  <si>
    <t>増額</t>
  </si>
  <si>
    <t>協賛形態が増えたため</t>
  </si>
  <si>
    <t>筑波大学紫峰会基金</t>
  </si>
  <si>
    <t>同額</t>
    <rPh sb="0" eb="2">
      <t>ドウガク</t>
    </rPh>
    <phoneticPr fontId="1"/>
  </si>
  <si>
    <t>例年通り申請を行う予定のため</t>
  </si>
  <si>
    <t>予定通り申請を行えたため</t>
  </si>
  <si>
    <t>価格、販売数に変更があるため</t>
  </si>
  <si>
    <t>価格、販売数に変更がないため</t>
  </si>
  <si>
    <t>収入予測に変更がないため</t>
  </si>
  <si>
    <t>著作権料徴収</t>
    <rPh sb="0" eb="4">
      <t>チョサクケンリョウ</t>
    </rPh>
    <rPh sb="4" eb="6">
      <t>チョウシュウ</t>
    </rPh>
    <phoneticPr fontId="1"/>
  </si>
  <si>
    <t>一次と同様に徴収を行わないため</t>
  </si>
  <si>
    <t>販売形態に一部変更があるため</t>
  </si>
  <si>
    <t>参加者数の予測が増加したため</t>
    <rPh sb="5" eb="7">
      <t>サンカシャスウノヨス</t>
    </rPh>
    <phoneticPr fontId="1"/>
  </si>
  <si>
    <t>雑収入</t>
    <rPh sb="0" eb="3">
      <t>ザッシュウニュウ</t>
    </rPh>
    <phoneticPr fontId="1"/>
  </si>
  <si>
    <t>一次と同様に発生しないため</t>
  </si>
  <si>
    <t>4.2　支出の部</t>
  </si>
  <si>
    <t>支出の部比較詳細</t>
    <rPh sb="0" eb="2">
      <t>シシュツ</t>
    </rPh>
    <rPh sb="3" eb="4">
      <t>ブ</t>
    </rPh>
    <rPh sb="4" eb="8">
      <t>ヒカクショウサイ</t>
    </rPh>
    <phoneticPr fontId="1"/>
  </si>
  <si>
    <t>増額</t>
    <rPh sb="0" eb="2">
      <t>ゾウガク</t>
    </rPh>
    <phoneticPr fontId="1"/>
  </si>
  <si>
    <t>新たに購入するものがあるため</t>
  </si>
  <si>
    <t>ソフトの単価が増額したため</t>
  </si>
  <si>
    <t>講演者の交通費を新たに計上したため</t>
  </si>
  <si>
    <t>一次では一部を価格未定としていたため</t>
  </si>
  <si>
    <t>グッズの外注費に大きな変更があったため</t>
  </si>
  <si>
    <t>計上先を変更したため</t>
  </si>
  <si>
    <t>一部金額に変更があったため</t>
  </si>
  <si>
    <t>同額</t>
    <rPh sb="0" eb="2">
      <t>ドウガ</t>
    </rPh>
    <phoneticPr fontId="1"/>
  </si>
  <si>
    <t>保険会社の変更を行わなかったため</t>
    <rPh sb="0" eb="4">
      <t>ホケn</t>
    </rPh>
    <phoneticPr fontId="1"/>
  </si>
  <si>
    <t>振込機会が予定よりも減少したため</t>
  </si>
  <si>
    <t>5.1 収入の部</t>
  </si>
  <si>
    <t>2024年度予算</t>
    <rPh sb="4" eb="6">
      <t>ネンド</t>
    </rPh>
    <rPh sb="6" eb="8">
      <t>ヨサン</t>
    </rPh>
    <phoneticPr fontId="1"/>
  </si>
  <si>
    <t>2023年度決算</t>
    <rPh sb="4" eb="6">
      <t>ネンド</t>
    </rPh>
    <rPh sb="6" eb="8">
      <t>ケッサン</t>
    </rPh>
    <phoneticPr fontId="1"/>
  </si>
  <si>
    <t>（2024年度予算）－（2023年度決算）</t>
    <rPh sb="5" eb="7">
      <t>ネンド</t>
    </rPh>
    <rPh sb="7" eb="9">
      <t>ヨサン</t>
    </rPh>
    <rPh sb="16" eb="18">
      <t>ネンド</t>
    </rPh>
    <rPh sb="18" eb="20">
      <t>ケッサン</t>
    </rPh>
    <phoneticPr fontId="1"/>
  </si>
  <si>
    <t>預金額と金利から予測した</t>
  </si>
  <si>
    <t>昨年度と比べ集金率が上がったため</t>
  </si>
  <si>
    <t>昨年度とほぼ同等</t>
  </si>
  <si>
    <t>昨年度に比べ協賛の形態が増えたため</t>
  </si>
  <si>
    <t>昨年度と同等</t>
    <rPh sb="0" eb="3">
      <t>サクネンド</t>
    </rPh>
    <rPh sb="4" eb="6">
      <t>ドウトウ</t>
    </rPh>
    <phoneticPr fontId="1"/>
  </si>
  <si>
    <t>今年度から財務予算での管轄となったため</t>
  </si>
  <si>
    <t>昨年度よりも販売数を増やすため</t>
    <rPh sb="0" eb="3">
      <t>サクネンド</t>
    </rPh>
    <rPh sb="6" eb="8">
      <t>ハンバイ</t>
    </rPh>
    <rPh sb="8" eb="9">
      <t>スウ</t>
    </rPh>
    <rPh sb="10" eb="11">
      <t>フ</t>
    </rPh>
    <phoneticPr fontId="1"/>
  </si>
  <si>
    <t>増額</t>
    <rPh sb="0" eb="1">
      <t xml:space="preserve">ゾウ </t>
    </rPh>
    <rPh sb="1" eb="2">
      <t>ゲンガク</t>
    </rPh>
    <phoneticPr fontId="1"/>
  </si>
  <si>
    <t>今年度からパンフレットを有料化するため</t>
    <rPh sb="0" eb="3">
      <t>コンネn</t>
    </rPh>
    <rPh sb="12" eb="15">
      <t>ユウリョウ</t>
    </rPh>
    <phoneticPr fontId="1"/>
  </si>
  <si>
    <t>今年度より条件付きで増額するため</t>
    <rPh sb="0" eb="3">
      <t>コンネn</t>
    </rPh>
    <rPh sb="5" eb="8">
      <t>ジョウケn</t>
    </rPh>
    <rPh sb="10" eb="12">
      <t>ゾウガク</t>
    </rPh>
    <phoneticPr fontId="1"/>
  </si>
  <si>
    <t>減額</t>
    <rPh sb="0" eb="1">
      <t>ゲンガク</t>
    </rPh>
    <phoneticPr fontId="1"/>
  </si>
  <si>
    <t>今年度は徴収を行わないため</t>
    <rPh sb="0" eb="3">
      <t>コンネn</t>
    </rPh>
    <rPh sb="4" eb="6">
      <t>チョウシュウ</t>
    </rPh>
    <rPh sb="7" eb="8">
      <t>オコナワナ</t>
    </rPh>
    <phoneticPr fontId="1"/>
  </si>
  <si>
    <t>昨年度は販売していないため</t>
  </si>
  <si>
    <t>来場者数見込みが増えたため</t>
    <rPh sb="3" eb="6">
      <t>ライジョウ</t>
    </rPh>
    <phoneticPr fontId="1"/>
  </si>
  <si>
    <t>今年度は雑収入がないため</t>
  </si>
  <si>
    <t>5.2　支出の部</t>
  </si>
  <si>
    <t>生活課予算から財務予算に一部移行したため</t>
  </si>
  <si>
    <t>一部協賛を受けられるため</t>
    <rPh sb="0" eb="4">
      <t>イチブキョウス</t>
    </rPh>
    <phoneticPr fontId="1"/>
  </si>
  <si>
    <t>委員の移動や物品の運搬が増えたため</t>
    <rPh sb="0" eb="2">
      <t>イイn</t>
    </rPh>
    <rPh sb="3" eb="5">
      <t>イドウ</t>
    </rPh>
    <rPh sb="6" eb="8">
      <t>ブッピn</t>
    </rPh>
    <rPh sb="12" eb="13">
      <t>フエタ</t>
    </rPh>
    <phoneticPr fontId="1"/>
  </si>
  <si>
    <t>増額</t>
    <rPh sb="0" eb="1">
      <t xml:space="preserve">ゾウガク </t>
    </rPh>
    <phoneticPr fontId="1"/>
  </si>
  <si>
    <t>昨年度と同じ条件で借りることができない物品があるため</t>
    <rPh sb="0" eb="3">
      <t>サクネn</t>
    </rPh>
    <rPh sb="4" eb="5">
      <t>オナゼィ</t>
    </rPh>
    <rPh sb="9" eb="10">
      <t>カリル</t>
    </rPh>
    <phoneticPr fontId="1"/>
  </si>
  <si>
    <t>昨年度に比べて雙峰祭の規模を拡大するため</t>
    <rPh sb="0" eb="3">
      <t>サクネンド</t>
    </rPh>
    <rPh sb="4" eb="5">
      <t>クラ</t>
    </rPh>
    <rPh sb="7" eb="10">
      <t>ソウホウサイ</t>
    </rPh>
    <rPh sb="11" eb="13">
      <t>キボ</t>
    </rPh>
    <rPh sb="14" eb="16">
      <t>カクダイ</t>
    </rPh>
    <phoneticPr fontId="1"/>
  </si>
  <si>
    <t>アーティストを呼ぶ企画を実施するため</t>
    <rPh sb="9" eb="11">
      <t>アーティストヲヨブ</t>
    </rPh>
    <phoneticPr fontId="1"/>
  </si>
  <si>
    <t>著作権料の支払いが増えるため</t>
  </si>
  <si>
    <t>6.収入の部</t>
  </si>
  <si>
    <t>雙峰祭50周年特別ステージ企画ライブチケット収入</t>
  </si>
  <si>
    <t>脱出企画参加費徴収</t>
  </si>
  <si>
    <t>過去の決算資料、現在の金利から予測</t>
    <rPh sb="0" eb="2">
      <t>カコ</t>
    </rPh>
    <rPh sb="3" eb="5">
      <t>ケッサン</t>
    </rPh>
    <rPh sb="5" eb="7">
      <t>シリョウ</t>
    </rPh>
    <rPh sb="8" eb="10">
      <t>ゲンザイ</t>
    </rPh>
    <rPh sb="11" eb="13">
      <t>キンリ</t>
    </rPh>
    <rPh sb="15" eb="17">
      <t>ヨソク</t>
    </rPh>
    <phoneticPr fontId="1"/>
  </si>
  <si>
    <t>学園祭学生分担金</t>
    <rPh sb="0" eb="2">
      <t>ガクエン</t>
    </rPh>
    <rPh sb="2" eb="3">
      <t>サイ</t>
    </rPh>
    <rPh sb="3" eb="5">
      <t>ガクセイ</t>
    </rPh>
    <rPh sb="5" eb="8">
      <t>ブンタンキン</t>
    </rPh>
    <phoneticPr fontId="1"/>
  </si>
  <si>
    <t>学群新入生および編入生からの集金</t>
    <rPh sb="0" eb="2">
      <t>ガクグン</t>
    </rPh>
    <rPh sb="2" eb="5">
      <t>シンニュウセイ</t>
    </rPh>
    <rPh sb="8" eb="11">
      <t>ヘンニュウセイ</t>
    </rPh>
    <rPh sb="14" eb="16">
      <t>シュウキン</t>
    </rPh>
    <phoneticPr fontId="1"/>
  </si>
  <si>
    <t>2023年度以前の預かり金+2024年度新入生および編入生数*600*0.90=4,367,844+1,959*600*0.90=4,367,844+1,175,400で算出した。</t>
  </si>
  <si>
    <t>構成員援助金</t>
    <rPh sb="0" eb="3">
      <t>コウセイイン</t>
    </rPh>
    <rPh sb="3" eb="5">
      <t>エンジョ</t>
    </rPh>
    <rPh sb="5" eb="6">
      <t>キン</t>
    </rPh>
    <phoneticPr fontId="1"/>
  </si>
  <si>
    <t>大学の先生方、大学職員の方からの寄付金</t>
    <rPh sb="3" eb="6">
      <t>センセイ</t>
    </rPh>
    <rPh sb="7" eb="9">
      <t>ダイガク</t>
    </rPh>
    <phoneticPr fontId="1"/>
  </si>
  <si>
    <t>協賛金</t>
    <rPh sb="0" eb="2">
      <t>キョウサン</t>
    </rPh>
    <rPh sb="2" eb="3">
      <t>キン</t>
    </rPh>
    <phoneticPr fontId="1"/>
  </si>
  <si>
    <t>一般協賛としてパンフレット、Web、CM、ステージ、企団連、SNS、オフィシャルポスター、配信バナー、登録型協賛を実施する。また、特殊協賛として個人協賛を実施する。</t>
    <rPh sb="26" eb="28">
      <t>キカク</t>
    </rPh>
    <rPh sb="28" eb="29">
      <t>レンラク</t>
    </rPh>
    <rPh sb="45" eb="47">
      <t>ハイシn</t>
    </rPh>
    <rPh sb="51" eb="54">
      <t>トウロク</t>
    </rPh>
    <phoneticPr fontId="1"/>
  </si>
  <si>
    <t>　1．一般協賛</t>
    <rPh sb="3" eb="7">
      <t>イッパンキョウサン</t>
    </rPh>
    <phoneticPr fontId="1"/>
  </si>
  <si>
    <t>2024年度と同様もしくはそれに近い形態で開催された直近3回の雙峰祭における協賛金の平均をとる。</t>
    <rPh sb="4" eb="6">
      <t>ネンド</t>
    </rPh>
    <rPh sb="7" eb="9">
      <t>ドウヨウ</t>
    </rPh>
    <rPh sb="16" eb="17">
      <t>チカ</t>
    </rPh>
    <rPh sb="18" eb="20">
      <t>ケイタイ</t>
    </rPh>
    <rPh sb="21" eb="23">
      <t>カイサイ</t>
    </rPh>
    <rPh sb="26" eb="28">
      <t>チョッキン</t>
    </rPh>
    <rPh sb="29" eb="30">
      <t>カイ</t>
    </rPh>
    <rPh sb="31" eb="34">
      <t>ソウホウサイ</t>
    </rPh>
    <rPh sb="38" eb="41">
      <t>キョウサンキン</t>
    </rPh>
    <rPh sb="42" eb="44">
      <t>ヘイキン</t>
    </rPh>
    <phoneticPr fontId="1"/>
  </si>
  <si>
    <t>新型コロナウイルス感染症の5類移行に伴い今後社会状況はコロナ禍以前に戻り、さらに学園祭が50周年を迎え、より一層盛り上げるためにも渉外局として協賛活動を活発化させていくことを鑑み、平均協賛金に1.1を乗ずる。（一般協賛に限る）</t>
  </si>
  <si>
    <t>新型コロナウイルス感染症による企業等の経営状態悪化及び、経営状態の2019年度以前への回復の遅れ、それに伴う協賛金の減少可能性を鑑み、新型コロナウイルス感染症の影響が無い2019年以前には0.7を乗じて平均協賛金を算出する。（一般協賛に限る）</t>
  </si>
  <si>
    <t>　　1)パンフレット協賛</t>
    <rPh sb="10" eb="12">
      <t>キョウサン</t>
    </rPh>
    <phoneticPr fontId="1"/>
  </si>
  <si>
    <t>パンフレットに社名・企業ロゴ等の広告を掲示する対価として協賛金を得る。</t>
    <rPh sb="7" eb="9">
      <t>シャメイ</t>
    </rPh>
    <rPh sb="10" eb="12">
      <t>キギョウ</t>
    </rPh>
    <rPh sb="14" eb="15">
      <t>ナド</t>
    </rPh>
    <rPh sb="16" eb="18">
      <t>コウコク</t>
    </rPh>
    <rPh sb="19" eb="21">
      <t>ケイジ</t>
    </rPh>
    <rPh sb="23" eb="25">
      <t>タイカ</t>
    </rPh>
    <rPh sb="28" eb="31">
      <t>キョウサンキン</t>
    </rPh>
    <rPh sb="32" eb="33">
      <t>エ</t>
    </rPh>
    <phoneticPr fontId="1"/>
  </si>
  <si>
    <t>パンフレットの発行部数によって金額設定を変動させる可能性がある。</t>
    <rPh sb="7" eb="11">
      <t>ハッコウブスウ</t>
    </rPh>
    <rPh sb="15" eb="19">
      <t>キンガクセッテイ</t>
    </rPh>
    <rPh sb="20" eb="22">
      <t>ヘンドウ</t>
    </rPh>
    <rPh sb="25" eb="28">
      <t>カノウセイ</t>
    </rPh>
    <phoneticPr fontId="1"/>
  </si>
  <si>
    <t>　　2）Web協賛</t>
    <rPh sb="7" eb="9">
      <t>キョウサン</t>
    </rPh>
    <phoneticPr fontId="1"/>
  </si>
  <si>
    <t>雙峰祭ホームページに社名・企業ロゴ等の広告を掲示する対価として協賛金を得る。</t>
    <rPh sb="0" eb="3">
      <t>ソウホウサイ</t>
    </rPh>
    <rPh sb="10" eb="12">
      <t>シャメイ</t>
    </rPh>
    <rPh sb="13" eb="15">
      <t>キギョウ</t>
    </rPh>
    <rPh sb="17" eb="18">
      <t>ナド</t>
    </rPh>
    <rPh sb="19" eb="21">
      <t>コウコク</t>
    </rPh>
    <rPh sb="22" eb="24">
      <t>ケイジ</t>
    </rPh>
    <rPh sb="26" eb="28">
      <t>タイカ</t>
    </rPh>
    <rPh sb="31" eb="34">
      <t>キョウサンキン</t>
    </rPh>
    <rPh sb="35" eb="36">
      <t>エ</t>
    </rPh>
    <phoneticPr fontId="1"/>
  </si>
  <si>
    <t>　　3）CM協賛</t>
    <rPh sb="6" eb="8">
      <t>キョウサン</t>
    </rPh>
    <phoneticPr fontId="1"/>
  </si>
  <si>
    <t>雙峰祭当日、YouTube上で配信するUNITEDステージの配信に企業CMを挿入して放映する対価として協賛金を得る。</t>
    <rPh sb="0" eb="3">
      <t>ソウホウサイ</t>
    </rPh>
    <rPh sb="3" eb="5">
      <t>トウジツ</t>
    </rPh>
    <rPh sb="13" eb="14">
      <t>ウエ</t>
    </rPh>
    <rPh sb="15" eb="17">
      <t>ハイシン</t>
    </rPh>
    <rPh sb="30" eb="32">
      <t>ハイシン</t>
    </rPh>
    <rPh sb="33" eb="35">
      <t>キギョウ</t>
    </rPh>
    <rPh sb="38" eb="40">
      <t>ソウニュウ</t>
    </rPh>
    <rPh sb="42" eb="44">
      <t>ホウエイ</t>
    </rPh>
    <rPh sb="46" eb="48">
      <t>タイカ</t>
    </rPh>
    <rPh sb="51" eb="54">
      <t>キョウサンキン</t>
    </rPh>
    <rPh sb="55" eb="56">
      <t>エ</t>
    </rPh>
    <phoneticPr fontId="1"/>
  </si>
  <si>
    <t>　　4）ステージ協賛</t>
    <rPh sb="8" eb="10">
      <t>キョウサン</t>
    </rPh>
    <phoneticPr fontId="1"/>
  </si>
  <si>
    <t>雙峰祭当日、UNITEDステージに社名・企業ロゴ等の広告パネルを掲示する対価として協賛金を得る。</t>
    <rPh sb="0" eb="5">
      <t>ソウホウサイトウジツ</t>
    </rPh>
    <rPh sb="17" eb="19">
      <t>シャメイ</t>
    </rPh>
    <rPh sb="20" eb="22">
      <t>キギョウ</t>
    </rPh>
    <rPh sb="24" eb="25">
      <t>ナド</t>
    </rPh>
    <rPh sb="26" eb="28">
      <t>コウコク</t>
    </rPh>
    <rPh sb="32" eb="34">
      <t>ケイジ</t>
    </rPh>
    <rPh sb="36" eb="38">
      <t>タイカ</t>
    </rPh>
    <rPh sb="41" eb="44">
      <t>キョウサンキン</t>
    </rPh>
    <rPh sb="45" eb="46">
      <t>エ</t>
    </rPh>
    <phoneticPr fontId="1"/>
  </si>
  <si>
    <t xml:space="preserve">        5)企団連協賛</t>
    <rPh sb="10" eb="13">
      <t>キカク</t>
    </rPh>
    <rPh sb="13" eb="15">
      <t>キョウ</t>
    </rPh>
    <phoneticPr fontId="1"/>
  </si>
  <si>
    <t>企画団体責任者連絡集会（企団連）において、出席者に対して企業のパンフレット等を配布する対価として協賛金を得る。</t>
    <phoneticPr fontId="1"/>
  </si>
  <si>
    <t xml:space="preserve">        6)SNS協賛</t>
    <rPh sb="13" eb="15">
      <t>キョウサn</t>
    </rPh>
    <phoneticPr fontId="1"/>
  </si>
  <si>
    <t>実委が運営する公式SNS（X、及びInstagram）において企業の情報を投稿することの対価として協賛金を得る。なお今年度からの試みである。</t>
    <phoneticPr fontId="1"/>
  </si>
  <si>
    <t xml:space="preserve">        7)オフィシャルポスター協賛</t>
    <phoneticPr fontId="1"/>
  </si>
  <si>
    <t>10月上旬～雙峰祭までの間に、雙峰祭公式ポスターに企業の情報を掲載する。筑波大学構内や関係校、ご協力いただいている周辺のお店、TXつくば駅、守谷駅に掲示予定。</t>
    <phoneticPr fontId="1"/>
  </si>
  <si>
    <t xml:space="preserve">        8)配信バナー協賛</t>
    <rPh sb="10" eb="12">
      <t>ハイセィ</t>
    </rPh>
    <phoneticPr fontId="1"/>
  </si>
  <si>
    <t>雙峰祭公式YouTubeでUNITEDステージの企画を配信中に、ご協賛頂いた企業様のロゴをバナーとして挿入する。なお今年度からの試みである。</t>
    <phoneticPr fontId="1"/>
  </si>
  <si>
    <t xml:space="preserve">        9)登録型協賛</t>
    <rPh sb="10" eb="15">
      <t>トウロク</t>
    </rPh>
    <phoneticPr fontId="1"/>
  </si>
  <si>
    <t>企業等が展開するサービスに実委人が登録する対価として協賛金を得る。得られる協賛金額は企業の提示による。</t>
    <phoneticPr fontId="1"/>
  </si>
  <si>
    <t>　2．特殊協賛</t>
    <rPh sb="3" eb="5">
      <t>トクシュ</t>
    </rPh>
    <rPh sb="5" eb="7">
      <t>キョウサン</t>
    </rPh>
    <phoneticPr fontId="1"/>
  </si>
  <si>
    <t>　　1)個人協賛</t>
    <rPh sb="4" eb="8">
      <t>コジンキョウサン</t>
    </rPh>
    <phoneticPr fontId="1"/>
  </si>
  <si>
    <t>筑波大学内外の個人に対して、協賛金を得る。</t>
    <rPh sb="0" eb="4">
      <t>ツクバダイガク</t>
    </rPh>
    <rPh sb="4" eb="6">
      <t>ナイガイ</t>
    </rPh>
    <rPh sb="7" eb="9">
      <t>コジン</t>
    </rPh>
    <rPh sb="10" eb="11">
      <t>タイ</t>
    </rPh>
    <rPh sb="14" eb="17">
      <t>キョウサンキン</t>
    </rPh>
    <rPh sb="18" eb="19">
      <t>エ</t>
    </rPh>
    <phoneticPr fontId="1"/>
  </si>
  <si>
    <t>　3．例外</t>
  </si>
  <si>
    <t>　    1)ブース協賛</t>
  </si>
  <si>
    <t xml:space="preserve">企業の商品のピーアールの場（ブースや商品の展示場所）を提供することの対価として協賛金を得る。 </t>
  </si>
  <si>
    <t>今年度の渉外局の収入予測詳細は以下の通りである。</t>
    <rPh sb="0" eb="3">
      <t>コンネンド</t>
    </rPh>
    <rPh sb="4" eb="6">
      <t>ショウガイ</t>
    </rPh>
    <rPh sb="6" eb="7">
      <t>キョク</t>
    </rPh>
    <rPh sb="8" eb="10">
      <t>シュウニュウ</t>
    </rPh>
    <rPh sb="10" eb="12">
      <t>ヨソク</t>
    </rPh>
    <rPh sb="12" eb="14">
      <t>ショウサイ</t>
    </rPh>
    <rPh sb="15" eb="17">
      <t>イカ</t>
    </rPh>
    <rPh sb="18" eb="19">
      <t>トオ</t>
    </rPh>
    <phoneticPr fontId="1"/>
  </si>
  <si>
    <t>協賛形態</t>
    <rPh sb="0" eb="2">
      <t>キョウサン</t>
    </rPh>
    <rPh sb="2" eb="4">
      <t>ケイタイ</t>
    </rPh>
    <phoneticPr fontId="1"/>
  </si>
  <si>
    <t>予想収入金額</t>
    <rPh sb="0" eb="2">
      <t>ヨソウ</t>
    </rPh>
    <rPh sb="2" eb="4">
      <t>シュウニュウ</t>
    </rPh>
    <rPh sb="4" eb="6">
      <t>キンガク</t>
    </rPh>
    <phoneticPr fontId="1"/>
  </si>
  <si>
    <t>構成員援助金</t>
    <rPh sb="0" eb="3">
      <t>コウセイイン</t>
    </rPh>
    <rPh sb="3" eb="6">
      <t>エンジョキン</t>
    </rPh>
    <phoneticPr fontId="1"/>
  </si>
  <si>
    <t>パンフレット協賛</t>
    <rPh sb="6" eb="8">
      <t>キョウサン</t>
    </rPh>
    <phoneticPr fontId="1"/>
  </si>
  <si>
    <t>Web協賛</t>
    <rPh sb="3" eb="5">
      <t>キョウサン</t>
    </rPh>
    <phoneticPr fontId="1"/>
  </si>
  <si>
    <t>CM協賛</t>
    <rPh sb="2" eb="4">
      <t>キョウサン</t>
    </rPh>
    <phoneticPr fontId="1"/>
  </si>
  <si>
    <t>ステージ協賛</t>
    <rPh sb="4" eb="6">
      <t>キョウサン</t>
    </rPh>
    <phoneticPr fontId="1"/>
  </si>
  <si>
    <t>企団連協賛</t>
    <rPh sb="0" eb="3">
      <t>キカク</t>
    </rPh>
    <rPh sb="3" eb="5">
      <t>キョウサn</t>
    </rPh>
    <phoneticPr fontId="1"/>
  </si>
  <si>
    <t>SNS協賛</t>
    <rPh sb="3" eb="5">
      <t>キョウサn</t>
    </rPh>
    <phoneticPr fontId="1"/>
  </si>
  <si>
    <t>オフィシャルポスター協賛</t>
  </si>
  <si>
    <t>配信バナー協賛</t>
    <rPh sb="0" eb="2">
      <t>ハイシn</t>
    </rPh>
    <phoneticPr fontId="1"/>
  </si>
  <si>
    <t>登録型協賛</t>
    <rPh sb="0" eb="5">
      <t>トウロク</t>
    </rPh>
    <phoneticPr fontId="1"/>
  </si>
  <si>
    <t>個人協賛</t>
    <rPh sb="0" eb="2">
      <t>コジン</t>
    </rPh>
    <rPh sb="2" eb="4">
      <t>キョウサン</t>
    </rPh>
    <phoneticPr fontId="1"/>
  </si>
  <si>
    <t>ブース協賛</t>
  </si>
  <si>
    <t>販売品名</t>
    <rPh sb="0" eb="2">
      <t>ビコウ</t>
    </rPh>
    <phoneticPr fontId="1"/>
  </si>
  <si>
    <t>販売セット数</t>
    <rPh sb="0" eb="2">
      <t>ハンバイ</t>
    </rPh>
    <rPh sb="5" eb="6">
      <t>スウ</t>
    </rPh>
    <phoneticPr fontId="1"/>
  </si>
  <si>
    <t>販売価格</t>
    <rPh sb="0" eb="4">
      <t>ハンバイカカク</t>
    </rPh>
    <phoneticPr fontId="1"/>
  </si>
  <si>
    <t>販売価格合計</t>
    <rPh sb="0" eb="6">
      <t>ハンバイカカクゴウケイ</t>
    </rPh>
    <phoneticPr fontId="1"/>
  </si>
  <si>
    <t>原価(/個）</t>
    <rPh sb="0" eb="2">
      <t>ゲンカ</t>
    </rPh>
    <rPh sb="4" eb="5">
      <t>コ</t>
    </rPh>
    <phoneticPr fontId="1"/>
  </si>
  <si>
    <t>利益（/個）</t>
    <rPh sb="0" eb="2">
      <t>リエキ</t>
    </rPh>
    <rPh sb="4" eb="5">
      <t>コ</t>
    </rPh>
    <phoneticPr fontId="1"/>
  </si>
  <si>
    <t>利益</t>
    <rPh sb="0" eb="2">
      <t>リエキ</t>
    </rPh>
    <phoneticPr fontId="1"/>
  </si>
  <si>
    <t>缶バッチA</t>
  </si>
  <si>
    <t>缶バッチB</t>
  </si>
  <si>
    <t>クリアファイル</t>
    <phoneticPr fontId="1"/>
  </si>
  <si>
    <t>トートバッグ</t>
  </si>
  <si>
    <t>キーホルダー</t>
    <phoneticPr fontId="1"/>
  </si>
  <si>
    <t>タオル</t>
    <phoneticPr fontId="1"/>
  </si>
  <si>
    <t>付箋</t>
    <rPh sb="0" eb="2">
      <t>フセn</t>
    </rPh>
    <phoneticPr fontId="1"/>
  </si>
  <si>
    <t>動く耳帽子</t>
  </si>
  <si>
    <t>ステッカー</t>
  </si>
  <si>
    <t>Aセット</t>
    <phoneticPr fontId="1"/>
  </si>
  <si>
    <t>雙峰祭公式グッズ詳細</t>
  </si>
  <si>
    <t>Bセット</t>
    <phoneticPr fontId="1"/>
  </si>
  <si>
    <t>販売内容</t>
  </si>
  <si>
    <t>Cセット</t>
    <phoneticPr fontId="1"/>
  </si>
  <si>
    <t>ステッカー・クリアファイル・付箋</t>
  </si>
  <si>
    <t>Dセット</t>
    <phoneticPr fontId="1"/>
  </si>
  <si>
    <t>付箋・キーホルダー・トートバッグ</t>
  </si>
  <si>
    <t>復刻ガチャ</t>
    <rPh sb="0" eb="2">
      <t>フッコク</t>
    </rPh>
    <phoneticPr fontId="1"/>
  </si>
  <si>
    <t>動く耳帽子・缶バッチA・缶バッチB・タオル</t>
  </si>
  <si>
    <t>缶バッチA・缶バッチB・クリアファイル・トートバッグ・キーホルダー・タオル・ステッカー・付箋</t>
  </si>
  <si>
    <t>1部200円として11,000部販売するとする。</t>
  </si>
  <si>
    <t>調理企画からの収入</t>
    <rPh sb="0" eb="2">
      <t>チョウリ</t>
    </rPh>
    <rPh sb="2" eb="4">
      <t>キカク</t>
    </rPh>
    <rPh sb="7" eb="9">
      <t>シュウニュウ</t>
    </rPh>
    <phoneticPr fontId="1"/>
  </si>
  <si>
    <t>調理企画1団体ごとに2,000円を集金し、ガスを利用する団体からは1団体10,000円を集金する。</t>
    <rPh sb="0" eb="2">
      <t>チョウリ</t>
    </rPh>
    <rPh sb="2" eb="4">
      <t>キカク</t>
    </rPh>
    <rPh sb="5" eb="7">
      <t>ダンタイ</t>
    </rPh>
    <rPh sb="15" eb="16">
      <t>エン</t>
    </rPh>
    <rPh sb="17" eb="19">
      <t>シュウキン</t>
    </rPh>
    <rPh sb="34" eb="36">
      <t>ダンタイ</t>
    </rPh>
    <rPh sb="42" eb="43">
      <t>エn</t>
    </rPh>
    <phoneticPr fontId="1"/>
  </si>
  <si>
    <t>対象の調理企画団体数を100、ガス利用団体を56と仮定し、2,000*100＋10,000*56=760,000と予測する。</t>
  </si>
  <si>
    <t>石の広場の前方エリアを有料チケットとして販売する。</t>
  </si>
  <si>
    <t>チケット種類</t>
    <rPh sb="4" eb="6">
      <t>シュルイ</t>
    </rPh>
    <phoneticPr fontId="1"/>
  </si>
  <si>
    <t>金額(円)</t>
  </si>
  <si>
    <t>枚数</t>
    <rPh sb="0" eb="2">
      <t>マイスウ</t>
    </rPh>
    <phoneticPr fontId="1"/>
  </si>
  <si>
    <t>合計金額</t>
  </si>
  <si>
    <t>筑波大学生チケット</t>
    <rPh sb="0" eb="5">
      <t>ツクバダイガクセイ</t>
    </rPh>
    <phoneticPr fontId="1"/>
  </si>
  <si>
    <t>学外学生チケット</t>
    <rPh sb="0" eb="2">
      <t>ガクガイ</t>
    </rPh>
    <rPh sb="2" eb="4">
      <t>ガクセイ</t>
    </rPh>
    <phoneticPr fontId="1"/>
  </si>
  <si>
    <t>一般チケット</t>
    <rPh sb="0" eb="2">
      <t>イッパン</t>
    </rPh>
    <phoneticPr fontId="1"/>
  </si>
  <si>
    <t>脱出企画参加費徴収</t>
    <rPh sb="0" eb="2">
      <t>ダッシュツ</t>
    </rPh>
    <rPh sb="2" eb="4">
      <t>キカク</t>
    </rPh>
    <rPh sb="4" eb="7">
      <t>サンカヒ</t>
    </rPh>
    <rPh sb="7" eb="9">
      <t>チョウシュウ</t>
    </rPh>
    <phoneticPr fontId="1"/>
  </si>
  <si>
    <t>脱出企画参加者1人から100円ずつ参加費を徴収する。</t>
  </si>
  <si>
    <t>参加者を420人と仮定し、420*100=42,000と予測する。</t>
  </si>
  <si>
    <t>7.支出の部（晴天時）</t>
  </si>
  <si>
    <t>番号</t>
    <rPh sb="0" eb="2">
      <t>バンゴウ</t>
    </rPh>
    <phoneticPr fontId="1"/>
  </si>
  <si>
    <t>摘要</t>
    <rPh sb="0" eb="2">
      <t>テキヨウ</t>
    </rPh>
    <phoneticPr fontId="1"/>
  </si>
  <si>
    <t>単価</t>
    <rPh sb="0" eb="2">
      <t>タンカ</t>
    </rPh>
    <phoneticPr fontId="1"/>
  </si>
  <si>
    <t>数量</t>
    <rPh sb="0" eb="2">
      <t>スウリョウ</t>
    </rPh>
    <phoneticPr fontId="1"/>
  </si>
  <si>
    <t>単位</t>
    <rPh sb="0" eb="2">
      <t>タンイ</t>
    </rPh>
    <phoneticPr fontId="1"/>
  </si>
  <si>
    <t>購入時期</t>
    <rPh sb="0" eb="4">
      <t>コウニュウジキ</t>
    </rPh>
    <phoneticPr fontId="1"/>
  </si>
  <si>
    <t>用途</t>
    <rPh sb="0" eb="2">
      <t>ヨウト</t>
    </rPh>
    <phoneticPr fontId="1"/>
  </si>
  <si>
    <t>消耗品器具費</t>
    <rPh sb="0" eb="6">
      <t>ショウモウヒンキグヒ</t>
    </rPh>
    <phoneticPr fontId="1"/>
  </si>
  <si>
    <t>鍵付きBOX　4個セット</t>
    <rPh sb="0" eb="1">
      <t>カギ</t>
    </rPh>
    <rPh sb="1" eb="2">
      <t>ツ</t>
    </rPh>
    <rPh sb="8" eb="9">
      <t>コ</t>
    </rPh>
    <phoneticPr fontId="1"/>
  </si>
  <si>
    <t>セット</t>
  </si>
  <si>
    <t>9月上旬</t>
    <rPh sb="1" eb="2">
      <t>ガツ</t>
    </rPh>
    <rPh sb="2" eb="4">
      <t>ジョウジュン</t>
    </rPh>
    <phoneticPr fontId="1"/>
  </si>
  <si>
    <t>パンフレット販売時の金銭の保管のため</t>
  </si>
  <si>
    <t>IPSIO SP C830 トナー　マゼンタ</t>
  </si>
  <si>
    <t>個</t>
  </si>
  <si>
    <t>10月</t>
  </si>
  <si>
    <t>学実委の保有するプリンターの補充用</t>
  </si>
  <si>
    <t>IPSIO SP C830 感光体ドラム</t>
  </si>
  <si>
    <t>消耗品器具費　小計</t>
  </si>
  <si>
    <t>LINEアカウント運営費</t>
  </si>
  <si>
    <t>月</t>
  </si>
  <si>
    <t>新歓期</t>
  </si>
  <si>
    <t>新歓運営のため</t>
  </si>
  <si>
    <t>かけ放題オプション</t>
  </si>
  <si>
    <t>台</t>
  </si>
  <si>
    <t>本祭前</t>
  </si>
  <si>
    <t>移動支部長の業務を円滑に行うため</t>
  </si>
  <si>
    <t>通信運搬費　小計</t>
    <rPh sb="0" eb="5">
      <t>ツウシンウンパンヒ</t>
    </rPh>
    <rPh sb="6" eb="8">
      <t>ショウケイ</t>
    </rPh>
    <phoneticPr fontId="1"/>
  </si>
  <si>
    <t>Wi-Fiレンタルどっとこむ Softbank E5785 無制限(4台)</t>
  </si>
  <si>
    <t>日</t>
  </si>
  <si>
    <t>本部、案内所運営のため（4台×4日）、1台あたりの単価は496円</t>
  </si>
  <si>
    <t>賃借料　小計</t>
    <rPh sb="0" eb="3">
      <t>チンシャクリョウ</t>
    </rPh>
    <rPh sb="4" eb="6">
      <t>ショウケイ</t>
    </rPh>
    <phoneticPr fontId="1"/>
  </si>
  <si>
    <t>Wi-Fiレンタルどっとこむ Softbank E5785 受取手数料</t>
  </si>
  <si>
    <t>Wi-Fiレンタル機器を受け取るため</t>
  </si>
  <si>
    <t>Wi-Fiレンタルどっとこむ Softbank E5785 返却手数料</t>
  </si>
  <si>
    <t>本祭後</t>
  </si>
  <si>
    <t xml:space="preserve"> Wi-Fiレンタル機器を返却するため</t>
  </si>
  <si>
    <t>支払手数料　小計</t>
    <rPh sb="0" eb="5">
      <t>シハライテスウリョウ</t>
    </rPh>
    <rPh sb="6" eb="8">
      <t>ショウケイ</t>
    </rPh>
    <phoneticPr fontId="1"/>
  </si>
  <si>
    <t>委員長団　合計</t>
    <rPh sb="0" eb="4">
      <t>イインチョウダン</t>
    </rPh>
    <rPh sb="5" eb="7">
      <t>ゴウケイ</t>
    </rPh>
    <phoneticPr fontId="1"/>
  </si>
  <si>
    <t>購入時期</t>
  </si>
  <si>
    <t>KOKUYO Campus note A4 40枚</t>
    <phoneticPr fontId="1"/>
  </si>
  <si>
    <t>冊</t>
    <rPh sb="0" eb="1">
      <t xml:space="preserve">サツ </t>
    </rPh>
    <phoneticPr fontId="1"/>
  </si>
  <si>
    <t>6月</t>
    <phoneticPr fontId="1"/>
  </si>
  <si>
    <t>領収書を管理するため</t>
    <phoneticPr fontId="1"/>
  </si>
  <si>
    <t>Ace A55 SP512GBSS3A55S25(PC用ストレージ）</t>
    <phoneticPr fontId="1"/>
  </si>
  <si>
    <t>個</t>
    <rPh sb="0" eb="1">
      <t xml:space="preserve">コッカアン </t>
    </rPh>
    <phoneticPr fontId="1"/>
  </si>
  <si>
    <t>6月</t>
    <rPh sb="1" eb="2">
      <t>ガテゥ</t>
    </rPh>
    <phoneticPr fontId="1"/>
  </si>
  <si>
    <t>財務局保有のPCのストレージとして使用するため</t>
    <phoneticPr fontId="1"/>
  </si>
  <si>
    <t>ADP003 PC-VP-BP98（PC用　ACアダプタ）</t>
    <phoneticPr fontId="1"/>
  </si>
  <si>
    <t>個</t>
    <rPh sb="0" eb="1">
      <t xml:space="preserve">コ </t>
    </rPh>
    <phoneticPr fontId="1"/>
  </si>
  <si>
    <t>財務局保有のPCの電源として利用するため</t>
    <phoneticPr fontId="1"/>
  </si>
  <si>
    <t>PC3L-12800S DDR3L-1600 4GB（PC用メモリ）</t>
    <phoneticPr fontId="1"/>
  </si>
  <si>
    <t>財務局保有のPCのメモリを増設するため</t>
    <phoneticPr fontId="1"/>
  </si>
  <si>
    <t>KANTA 硬貨選別計数機 DCV-10</t>
  </si>
  <si>
    <t>10月又は11月</t>
  </si>
  <si>
    <t>硬貨を計数するため</t>
  </si>
  <si>
    <t>支払保険料</t>
    <rPh sb="0" eb="2">
      <t>シハラ</t>
    </rPh>
    <rPh sb="2" eb="4">
      <t>ホケン</t>
    </rPh>
    <rPh sb="4" eb="5">
      <t>リョウ</t>
    </rPh>
    <phoneticPr fontId="1"/>
  </si>
  <si>
    <t>施設賠償責任保険</t>
    <rPh sb="0" eb="2">
      <t>シセツ</t>
    </rPh>
    <rPh sb="2" eb="4">
      <t>バイショウ</t>
    </rPh>
    <rPh sb="4" eb="6">
      <t>セキニン</t>
    </rPh>
    <rPh sb="6" eb="8">
      <t>ホケン</t>
    </rPh>
    <phoneticPr fontId="1"/>
  </si>
  <si>
    <t>式</t>
    <rPh sb="0" eb="1">
      <t>シキ</t>
    </rPh>
    <phoneticPr fontId="1"/>
  </si>
  <si>
    <t>9月</t>
    <rPh sb="1" eb="2">
      <t>ガツ</t>
    </rPh>
    <phoneticPr fontId="1"/>
  </si>
  <si>
    <t>筑波大学周辺の歩道橋に設置する、学実委所有の横断幕を対象とする保険の保険料</t>
    <rPh sb="0" eb="4">
      <t>ツクバダイガク</t>
    </rPh>
    <rPh sb="4" eb="6">
      <t>シュウヘン</t>
    </rPh>
    <rPh sb="7" eb="10">
      <t>ホドウキョウ</t>
    </rPh>
    <rPh sb="11" eb="13">
      <t>セッチ</t>
    </rPh>
    <rPh sb="16" eb="19">
      <t>ガクジツイ</t>
    </rPh>
    <rPh sb="19" eb="21">
      <t>ショユウ</t>
    </rPh>
    <rPh sb="22" eb="25">
      <t>オウダンマク</t>
    </rPh>
    <rPh sb="26" eb="28">
      <t>タイショウ</t>
    </rPh>
    <rPh sb="31" eb="33">
      <t>ホケン</t>
    </rPh>
    <rPh sb="34" eb="36">
      <t>ホケン</t>
    </rPh>
    <rPh sb="36" eb="37">
      <t>リョウ</t>
    </rPh>
    <phoneticPr fontId="1"/>
  </si>
  <si>
    <t>来場者やその所持品に対し学実委側の不手際によって発生した賠償責任を対象とする保険の保険料</t>
    <rPh sb="0" eb="3">
      <t>ライジョウシャ</t>
    </rPh>
    <rPh sb="6" eb="9">
      <t>ショジヒン</t>
    </rPh>
    <rPh sb="10" eb="11">
      <t>タイ</t>
    </rPh>
    <rPh sb="12" eb="15">
      <t>ガクジツイ</t>
    </rPh>
    <rPh sb="15" eb="16">
      <t>ガワ</t>
    </rPh>
    <rPh sb="17" eb="20">
      <t>フテギワ</t>
    </rPh>
    <rPh sb="24" eb="26">
      <t>ハッセイ</t>
    </rPh>
    <rPh sb="28" eb="30">
      <t>バイショウ</t>
    </rPh>
    <rPh sb="30" eb="32">
      <t>セキニン</t>
    </rPh>
    <rPh sb="33" eb="35">
      <t>タイショウ</t>
    </rPh>
    <rPh sb="38" eb="40">
      <t>ホケン</t>
    </rPh>
    <rPh sb="41" eb="43">
      <t>ホケン</t>
    </rPh>
    <rPh sb="43" eb="44">
      <t>リョウ</t>
    </rPh>
    <phoneticPr fontId="1"/>
  </si>
  <si>
    <t>生産物賠償責任保険</t>
    <rPh sb="0" eb="2">
      <t>セイサン</t>
    </rPh>
    <rPh sb="2" eb="3">
      <t>ブツ</t>
    </rPh>
    <rPh sb="3" eb="5">
      <t>バイショウ</t>
    </rPh>
    <rPh sb="5" eb="7">
      <t>セキニン</t>
    </rPh>
    <rPh sb="7" eb="9">
      <t>ホケン</t>
    </rPh>
    <phoneticPr fontId="1"/>
  </si>
  <si>
    <t>学園祭で販売された飲食物が原因で発生した賠償責任を対象とする保険の保険料</t>
    <rPh sb="0" eb="3">
      <t>ガクエンサイ</t>
    </rPh>
    <rPh sb="4" eb="6">
      <t>ハンバイ</t>
    </rPh>
    <rPh sb="9" eb="12">
      <t>インショクブツ</t>
    </rPh>
    <rPh sb="13" eb="15">
      <t>ゲンイン</t>
    </rPh>
    <rPh sb="16" eb="18">
      <t>ハッセイ</t>
    </rPh>
    <rPh sb="20" eb="22">
      <t>バイショウ</t>
    </rPh>
    <rPh sb="22" eb="24">
      <t>セキニン</t>
    </rPh>
    <rPh sb="25" eb="27">
      <t>タイショウ</t>
    </rPh>
    <rPh sb="30" eb="32">
      <t>ホケン</t>
    </rPh>
    <rPh sb="33" eb="36">
      <t>ホケンリョウ</t>
    </rPh>
    <phoneticPr fontId="1"/>
  </si>
  <si>
    <t>動産総合保険</t>
    <rPh sb="0" eb="2">
      <t>ドウサン</t>
    </rPh>
    <rPh sb="2" eb="4">
      <t>ソウゴウ</t>
    </rPh>
    <rPh sb="4" eb="6">
      <t>ホケン</t>
    </rPh>
    <phoneticPr fontId="1"/>
  </si>
  <si>
    <t>学内外から借用する機材の破損を対象とする保険のため</t>
    <rPh sb="0" eb="2">
      <t>ガクナイ</t>
    </rPh>
    <rPh sb="2" eb="3">
      <t>ガイ</t>
    </rPh>
    <rPh sb="5" eb="7">
      <t>シャクヨウ</t>
    </rPh>
    <rPh sb="9" eb="11">
      <t>キザイ</t>
    </rPh>
    <rPh sb="12" eb="14">
      <t>ハソン</t>
    </rPh>
    <rPh sb="15" eb="17">
      <t>タイショウ</t>
    </rPh>
    <rPh sb="20" eb="22">
      <t>ホケン</t>
    </rPh>
    <phoneticPr fontId="1"/>
  </si>
  <si>
    <t>普通傷害保険</t>
    <rPh sb="0" eb="2">
      <t>フツウ</t>
    </rPh>
    <rPh sb="2" eb="4">
      <t>ショウガイ</t>
    </rPh>
    <rPh sb="4" eb="6">
      <t>ホケン</t>
    </rPh>
    <phoneticPr fontId="1"/>
  </si>
  <si>
    <t>ステージ出演者及び、準備日、本祭当日、片付け日の業務に参加する学園祭実行委員会、サポートメンバーのうち運営中に発生した傷病者を対象とする保険のため</t>
    <rPh sb="4" eb="7">
      <t>シュツエンシャ</t>
    </rPh>
    <rPh sb="7" eb="8">
      <t>オヨ</t>
    </rPh>
    <rPh sb="10" eb="13">
      <t>ジュンビビ</t>
    </rPh>
    <rPh sb="14" eb="16">
      <t>ホンサイ</t>
    </rPh>
    <rPh sb="16" eb="18">
      <t>トウジツ</t>
    </rPh>
    <rPh sb="19" eb="21">
      <t>カタヅ</t>
    </rPh>
    <rPh sb="22" eb="23">
      <t>ヒ</t>
    </rPh>
    <rPh sb="24" eb="26">
      <t>ギョウム</t>
    </rPh>
    <rPh sb="27" eb="29">
      <t>サンカ</t>
    </rPh>
    <rPh sb="31" eb="34">
      <t>ガクエンサイ</t>
    </rPh>
    <rPh sb="34" eb="36">
      <t>ジッコウ</t>
    </rPh>
    <rPh sb="36" eb="39">
      <t>イインカイ</t>
    </rPh>
    <rPh sb="51" eb="54">
      <t>ウンエイチュウ</t>
    </rPh>
    <rPh sb="55" eb="57">
      <t>ハッセイ</t>
    </rPh>
    <phoneticPr fontId="1"/>
  </si>
  <si>
    <t>支払保険料　小計</t>
    <rPh sb="0" eb="2">
      <t>シハラ</t>
    </rPh>
    <rPh sb="2" eb="4">
      <t>ホケン</t>
    </rPh>
    <rPh sb="4" eb="5">
      <t>リョウ</t>
    </rPh>
    <rPh sb="6" eb="8">
      <t>ショウケイ</t>
    </rPh>
    <phoneticPr fontId="1"/>
  </si>
  <si>
    <t>入出金照会手数料</t>
    <rPh sb="0" eb="3">
      <t>ニュウシュッキン</t>
    </rPh>
    <rPh sb="3" eb="5">
      <t>ショウカイ</t>
    </rPh>
    <rPh sb="5" eb="8">
      <t>テスウリョウ</t>
    </rPh>
    <phoneticPr fontId="1"/>
  </si>
  <si>
    <t>回</t>
    <rPh sb="0" eb="1">
      <t>カイ</t>
    </rPh>
    <phoneticPr fontId="1"/>
  </si>
  <si>
    <t>4月</t>
    <rPh sb="1" eb="2">
      <t>ガツ</t>
    </rPh>
    <phoneticPr fontId="1"/>
  </si>
  <si>
    <t>学分金の振り込みの確認のため (財務局)</t>
  </si>
  <si>
    <t>パンフレット印刷費用の振り込み手数料</t>
    <phoneticPr fontId="1"/>
  </si>
  <si>
    <t>10月</t>
    <rPh sb="2" eb="3">
      <t>ガツ</t>
    </rPh>
    <phoneticPr fontId="1"/>
  </si>
  <si>
    <t>振り込みに手数料がかかるため(広報宣伝局)</t>
  </si>
  <si>
    <t>駅ポスター掲示費振込手数料</t>
  </si>
  <si>
    <t>グッズ振込手数料</t>
  </si>
  <si>
    <t>【テント】振込手数料(テント収納袋)</t>
  </si>
  <si>
    <t>8月</t>
    <rPh sb="1" eb="2">
      <t>ガテゥ</t>
    </rPh>
    <phoneticPr fontId="1"/>
  </si>
  <si>
    <t>鉄骨収納袋の振り込みに手数料がかかるため(推進局)</t>
  </si>
  <si>
    <t>【無線機】振込手数料(無線機返却費用)</t>
  </si>
  <si>
    <t>11月</t>
    <rPh sb="2" eb="3">
      <t>ガテゥ</t>
    </rPh>
    <phoneticPr fontId="1"/>
  </si>
  <si>
    <t>無線機レンタル代を業者に振り込むため(推進局)</t>
  </si>
  <si>
    <t>【レンタル】振込手数料(レンタル物品)</t>
    <rPh sb="0" eb="6">
      <t>フリコミ</t>
    </rPh>
    <phoneticPr fontId="1"/>
  </si>
  <si>
    <t>10月下旬</t>
    <rPh sb="2" eb="3">
      <t>ガテゥ</t>
    </rPh>
    <rPh sb="3" eb="5">
      <t>ゲジュn</t>
    </rPh>
    <phoneticPr fontId="1"/>
  </si>
  <si>
    <t>レンタル代金を業者に振り込むため(推進局)</t>
  </si>
  <si>
    <t>【ガス】振込手数料(ガス関連物品)</t>
    <phoneticPr fontId="1"/>
  </si>
  <si>
    <t>11月</t>
  </si>
  <si>
    <t>ガスボンベ代を振り込むため(推進局)</t>
  </si>
  <si>
    <t>発電機レンタル振込手数料</t>
    <rPh sb="0" eb="3">
      <t>ハツデンキ</t>
    </rPh>
    <rPh sb="7" eb="9">
      <t>フリコミ</t>
    </rPh>
    <rPh sb="9" eb="12">
      <t>テスウリョウ</t>
    </rPh>
    <phoneticPr fontId="1"/>
  </si>
  <si>
    <t>振り込みのため(総合計画局)</t>
  </si>
  <si>
    <t>仮設電源・コンセント工事費振込手数料</t>
    <rPh sb="0" eb="2">
      <t>カセツ</t>
    </rPh>
    <rPh sb="2" eb="4">
      <t>デンゲン</t>
    </rPh>
    <rPh sb="10" eb="13">
      <t>コウジヒ</t>
    </rPh>
    <rPh sb="13" eb="15">
      <t>フリコミ</t>
    </rPh>
    <rPh sb="15" eb="18">
      <t>テスウリョウ</t>
    </rPh>
    <phoneticPr fontId="1"/>
  </si>
  <si>
    <t>振込手数料</t>
  </si>
  <si>
    <t>11～12月</t>
    <rPh sb="5" eb="6">
      <t>ガツ</t>
    </rPh>
    <phoneticPr fontId="1"/>
  </si>
  <si>
    <t>振り込みのため(情報メディアシステム局)</t>
  </si>
  <si>
    <t>大学会館ステージ設営振込手数料</t>
    <rPh sb="0" eb="4">
      <t>ダイガクカイカン</t>
    </rPh>
    <rPh sb="8" eb="10">
      <t>セツエイ</t>
    </rPh>
    <rPh sb="10" eb="15">
      <t>フリコミテスウリョウ</t>
    </rPh>
    <phoneticPr fontId="1"/>
  </si>
  <si>
    <t>大学会館ステージ設営費振込の際に発生するため(ステージ管理局)</t>
  </si>
  <si>
    <t>9月</t>
  </si>
  <si>
    <t>花火打ち上げ費振り込みの際に発生するため(ステージ管理局)</t>
  </si>
  <si>
    <t>謝礼金振込手数料</t>
    <rPh sb="0" eb="8">
      <t>シャレイキンフリコミテスウリョウ</t>
    </rPh>
    <phoneticPr fontId="1"/>
  </si>
  <si>
    <t>8～10月</t>
    <rPh sb="4" eb="5">
      <t>ガツ</t>
    </rPh>
    <phoneticPr fontId="1"/>
  </si>
  <si>
    <t>謝礼金を支払う際に発生すると考えられるため(50周年特別ライブ)</t>
  </si>
  <si>
    <t>つくばお笑いライブ：謝礼金を支払う際に発生するため(夜祭企画)</t>
  </si>
  <si>
    <t>振込手数料予備費</t>
  </si>
  <si>
    <t>9〜12月</t>
  </si>
  <si>
    <t>予備費</t>
  </si>
  <si>
    <t>※振込手数料は財務局予算として一括で計上</t>
    <rPh sb="1" eb="6">
      <t>フリコミ</t>
    </rPh>
    <rPh sb="7" eb="12">
      <t>ザイム</t>
    </rPh>
    <rPh sb="15" eb="17">
      <t>イッカテゥ</t>
    </rPh>
    <phoneticPr fontId="1"/>
  </si>
  <si>
    <t>支払手数料　小計</t>
    <rPh sb="0" eb="2">
      <t>シハラ</t>
    </rPh>
    <rPh sb="2" eb="5">
      <t>テスウリョウ</t>
    </rPh>
    <rPh sb="6" eb="8">
      <t>ショウケイ</t>
    </rPh>
    <phoneticPr fontId="1"/>
  </si>
  <si>
    <t>硬貨計数機送料</t>
  </si>
  <si>
    <t>硬貨計数機の送料のため</t>
  </si>
  <si>
    <t>両替手数料</t>
  </si>
  <si>
    <t>式</t>
  </si>
  <si>
    <t>返金対応やパンフ販売での硬貨処理のため</t>
  </si>
  <si>
    <t>雑費　小計</t>
    <rPh sb="0" eb="2">
      <t>ザッピ</t>
    </rPh>
    <rPh sb="3" eb="5">
      <t>ショウケイ</t>
    </rPh>
    <phoneticPr fontId="1"/>
  </si>
  <si>
    <t>財務局　合計</t>
    <rPh sb="0" eb="3">
      <t>ザイム</t>
    </rPh>
    <rPh sb="4" eb="6">
      <t>ゴウケイ</t>
    </rPh>
    <phoneticPr fontId="1"/>
  </si>
  <si>
    <t>科目</t>
    <rPh sb="0" eb="1">
      <t>カモク</t>
    </rPh>
    <phoneticPr fontId="1"/>
  </si>
  <si>
    <t>番号</t>
    <rPh sb="0" eb="1">
      <t>バンゴウ</t>
    </rPh>
    <phoneticPr fontId="1"/>
  </si>
  <si>
    <t>摘要</t>
    <rPh sb="0" eb="1">
      <t>テキヨウ</t>
    </rPh>
    <phoneticPr fontId="1"/>
  </si>
  <si>
    <t>単価</t>
  </si>
  <si>
    <t>数量</t>
  </si>
  <si>
    <t>単位</t>
  </si>
  <si>
    <t>用途</t>
  </si>
  <si>
    <t>Adobe Creative Cloud コンプリートプラン 100GB(10か月分)</t>
    <rPh sb="40" eb="41">
      <t>ゲツ</t>
    </rPh>
    <rPh sb="41" eb="42">
      <t>ブン</t>
    </rPh>
    <phoneticPr fontId="1"/>
  </si>
  <si>
    <t>ライセンス</t>
    <phoneticPr fontId="1"/>
  </si>
  <si>
    <t>2月~11月</t>
    <rPh sb="1" eb="2">
      <t>ガツ</t>
    </rPh>
    <rPh sb="5" eb="6">
      <t>ガツ</t>
    </rPh>
    <phoneticPr fontId="1"/>
  </si>
  <si>
    <t>名刺・ポスター・パンフレット等デザイン全般で使用するため</t>
    <rPh sb="0" eb="2">
      <t>メイシ</t>
    </rPh>
    <rPh sb="14" eb="15">
      <t>トウ</t>
    </rPh>
    <rPh sb="19" eb="21">
      <t>ゼンパン</t>
    </rPh>
    <rPh sb="22" eb="24">
      <t>シヨウ</t>
    </rPh>
    <phoneticPr fontId="1"/>
  </si>
  <si>
    <t>Adobe Creative Cloud コンプリートプラン(9カ月分)</t>
    <phoneticPr fontId="1"/>
  </si>
  <si>
    <t>3月~11月</t>
    <rPh sb="1" eb="2">
      <t>ガツ</t>
    </rPh>
    <rPh sb="5" eb="6">
      <t>ガツ</t>
    </rPh>
    <phoneticPr fontId="1"/>
  </si>
  <si>
    <t>Adobe Illustlator　月々プラン(2か月分)</t>
  </si>
  <si>
    <t>7月~8月</t>
    <rPh sb="1" eb="2">
      <t>ガツ</t>
    </rPh>
    <rPh sb="4" eb="5">
      <t>ガツ</t>
    </rPh>
    <phoneticPr fontId="1"/>
  </si>
  <si>
    <t>1年生にデザインの仕事に慣れてもらうため)</t>
    <rPh sb="1" eb="3">
      <t>ネンセイ</t>
    </rPh>
    <rPh sb="9" eb="11">
      <t>シゴト</t>
    </rPh>
    <rPh sb="12" eb="13">
      <t>ナ</t>
    </rPh>
    <phoneticPr fontId="1"/>
  </si>
  <si>
    <t>Adobe Illustlator　年間プラン月々払い(2カ月分)</t>
    <rPh sb="18" eb="20">
      <t>ネンカン</t>
    </rPh>
    <rPh sb="23" eb="26">
      <t>ツキヅキバラ</t>
    </rPh>
    <rPh sb="30" eb="31">
      <t>ゲツ</t>
    </rPh>
    <rPh sb="31" eb="32">
      <t>ブン</t>
    </rPh>
    <phoneticPr fontId="1"/>
  </si>
  <si>
    <t>Adobe Creative Cloud　コンプリートプラン 解約手数料(3ヶ月分)</t>
  </si>
  <si>
    <t>ライセンス</t>
  </si>
  <si>
    <t>AdobeCCの解約に際し途中解約金が発生するため</t>
    <rPh sb="8" eb="10">
      <t>カイヤク</t>
    </rPh>
    <rPh sb="11" eb="12">
      <t>サイ</t>
    </rPh>
    <rPh sb="13" eb="18">
      <t>トチュウカイヤクキン</t>
    </rPh>
    <rPh sb="19" eb="21">
      <t>ハッセイ</t>
    </rPh>
    <phoneticPr fontId="1"/>
  </si>
  <si>
    <t>Adobe Creative Cloud　コンプリートプラン 解約手数料(3カ月)</t>
  </si>
  <si>
    <t>Adobe Creative Cloud　コンプリートプラン 解約手数料(2カ月)</t>
  </si>
  <si>
    <t>ガソリン代</t>
  </si>
  <si>
    <t>L</t>
    <phoneticPr fontId="1"/>
  </si>
  <si>
    <t>横断幕やオフィシャルポスターなどの貼りまわりの際に使用するため</t>
  </si>
  <si>
    <t>レンタカー代</t>
  </si>
  <si>
    <t>回</t>
  </si>
  <si>
    <t>交通費　小計</t>
    <rPh sb="0" eb="3">
      <t>コウツウヒ</t>
    </rPh>
    <rPh sb="4" eb="6">
      <t>ショウケイ</t>
    </rPh>
    <phoneticPr fontId="1"/>
  </si>
  <si>
    <t>缶バッチ</t>
    <rPh sb="0" eb="1">
      <t>カン</t>
    </rPh>
    <phoneticPr fontId="1"/>
  </si>
  <si>
    <t>個</t>
    <rPh sb="0" eb="1">
      <t>コ</t>
    </rPh>
    <phoneticPr fontId="1"/>
  </si>
  <si>
    <t>7月</t>
    <rPh sb="1" eb="2">
      <t>ガツ</t>
    </rPh>
    <phoneticPr fontId="1"/>
  </si>
  <si>
    <t>雙峰祭公式グッズとして販売するため</t>
    <rPh sb="0" eb="3">
      <t>ソウホウサイ</t>
    </rPh>
    <rPh sb="3" eb="5">
      <t>コウシキ</t>
    </rPh>
    <rPh sb="11" eb="13">
      <t>ハンバイ</t>
    </rPh>
    <phoneticPr fontId="1"/>
  </si>
  <si>
    <t>枚</t>
    <rPh sb="0" eb="1">
      <t>マイ</t>
    </rPh>
    <phoneticPr fontId="1"/>
  </si>
  <si>
    <t>雙峰祭公式グッズとしての販売及び協賛への返礼品とするため</t>
  </si>
  <si>
    <t>トートバッグ</t>
    <phoneticPr fontId="1"/>
  </si>
  <si>
    <t>7月</t>
  </si>
  <si>
    <t>雙峰祭公式グッズとして販売するため</t>
  </si>
  <si>
    <t>付箋</t>
    <rPh sb="0" eb="2">
      <t>フセン</t>
    </rPh>
    <phoneticPr fontId="1"/>
  </si>
  <si>
    <t>動く耳カチューシャ</t>
    <rPh sb="0" eb="1">
      <t>ウゴ</t>
    </rPh>
    <rPh sb="2" eb="3">
      <t>ミミ</t>
    </rPh>
    <phoneticPr fontId="1"/>
  </si>
  <si>
    <t>動く耳カチューシャサンプル作成代</t>
    <rPh sb="0" eb="1">
      <t>ウゴ</t>
    </rPh>
    <rPh sb="2" eb="3">
      <t>ミミ</t>
    </rPh>
    <rPh sb="13" eb="15">
      <t>サクセイ</t>
    </rPh>
    <rPh sb="15" eb="16">
      <t>ダイ</t>
    </rPh>
    <phoneticPr fontId="1"/>
  </si>
  <si>
    <t>ステッカー</t>
    <phoneticPr fontId="1"/>
  </si>
  <si>
    <t>外注費　小計</t>
    <rPh sb="0" eb="2">
      <t>ガイチュウ</t>
    </rPh>
    <rPh sb="2" eb="3">
      <t>コウツウヒ</t>
    </rPh>
    <rPh sb="4" eb="6">
      <t>ショウケイ</t>
    </rPh>
    <phoneticPr fontId="1"/>
  </si>
  <si>
    <t>テーマ考案者への謝礼</t>
    <rPh sb="3" eb="6">
      <t>コウアンシャ</t>
    </rPh>
    <rPh sb="8" eb="10">
      <t>シャレイ</t>
    </rPh>
    <phoneticPr fontId="1"/>
  </si>
  <si>
    <t>テーマ考案者へ図書カード3000円分を進呈するため</t>
    <rPh sb="3" eb="6">
      <t>コウアンシャ</t>
    </rPh>
    <rPh sb="7" eb="9">
      <t>トショ</t>
    </rPh>
    <rPh sb="16" eb="18">
      <t>エンブン</t>
    </rPh>
    <rPh sb="19" eb="21">
      <t>シンテイ</t>
    </rPh>
    <phoneticPr fontId="1"/>
  </si>
  <si>
    <t>謝礼費　小計</t>
    <rPh sb="0" eb="3">
      <t>シャレイヒ</t>
    </rPh>
    <rPh sb="4" eb="6">
      <t>ショウケイ</t>
    </rPh>
    <phoneticPr fontId="1"/>
  </si>
  <si>
    <t>A2オフィシャルポスター(300枚)</t>
  </si>
  <si>
    <t>学外への学園祭開催の周知のため</t>
    <rPh sb="0" eb="2">
      <t>ガクガイ</t>
    </rPh>
    <rPh sb="4" eb="7">
      <t>ガクエンサイ</t>
    </rPh>
    <rPh sb="7" eb="9">
      <t>カイサイ</t>
    </rPh>
    <rPh sb="10" eb="12">
      <t>シュウチ</t>
    </rPh>
    <phoneticPr fontId="1"/>
  </si>
  <si>
    <t xml:space="preserve"> A4オフィシャルポスター(200枚)</t>
  </si>
  <si>
    <t>B2オフィシャルポスター</t>
    <phoneticPr fontId="1"/>
  </si>
  <si>
    <t>駅ポスター掲示費</t>
  </si>
  <si>
    <t>オフィシャルパンフレット印刷費</t>
  </si>
  <si>
    <t>部</t>
  </si>
  <si>
    <t>学園祭来場者に企画・場所等の周知をするため</t>
  </si>
  <si>
    <t>懸垂幕(日付シール)</t>
    <rPh sb="0" eb="3">
      <t>ケンスイマク</t>
    </rPh>
    <rPh sb="4" eb="6">
      <t>ヒヅケ</t>
    </rPh>
    <phoneticPr fontId="1"/>
  </si>
  <si>
    <t>学内への学園祭の周知のため</t>
    <rPh sb="0" eb="2">
      <t>ガクナイ</t>
    </rPh>
    <rPh sb="4" eb="7">
      <t>ガクエンサイ</t>
    </rPh>
    <rPh sb="8" eb="10">
      <t>シュウチ</t>
    </rPh>
    <phoneticPr fontId="1"/>
  </si>
  <si>
    <t>横断幕</t>
    <phoneticPr fontId="1"/>
  </si>
  <si>
    <t>横断幕(日付部分)</t>
    <rPh sb="4" eb="8">
      <t>ヒヅケブブン</t>
    </rPh>
    <phoneticPr fontId="1"/>
  </si>
  <si>
    <t>広告宣伝費　小計</t>
    <rPh sb="0" eb="5">
      <t>コウコクセンデンヒ</t>
    </rPh>
    <rPh sb="6" eb="8">
      <t>ショウケイ</t>
    </rPh>
    <phoneticPr fontId="1"/>
  </si>
  <si>
    <t>駅ポスター送付費</t>
    <phoneticPr fontId="1"/>
  </si>
  <si>
    <t>駅ポスターを掲示する際に、ポスターを会社へ送付するため</t>
    <phoneticPr fontId="1"/>
  </si>
  <si>
    <t>関係校へのポスター送付費(定形郵便100ｇ)</t>
  </si>
  <si>
    <t>各学校にオフィシャルポスターを送付するため</t>
    <rPh sb="0" eb="3">
      <t>カクガッコウ</t>
    </rPh>
    <rPh sb="15" eb="17">
      <t>ソウフ</t>
    </rPh>
    <phoneticPr fontId="1"/>
  </si>
  <si>
    <t>広報宣伝局　合計</t>
    <rPh sb="0" eb="5">
      <t>コウホウセンデンキョク</t>
    </rPh>
    <rPh sb="6" eb="8">
      <t>ゴウケイ</t>
    </rPh>
    <phoneticPr fontId="1"/>
  </si>
  <si>
    <t>Babenoun製本ブックコートフィルム45cm×20m巻</t>
  </si>
  <si>
    <t>巻</t>
    <rPh sb="0" eb="1">
      <t xml:space="preserve">マキ </t>
    </rPh>
    <phoneticPr fontId="1"/>
  </si>
  <si>
    <t>9~10月</t>
  </si>
  <si>
    <t>ステージ看板の表面を保護する目的で使用するため(Amazonで購入予定)、昨年まで使用していたカバーフィルムの代用</t>
  </si>
  <si>
    <t>ルミナスUVインク 30mL（4,180円）</t>
  </si>
  <si>
    <t>本</t>
    <rPh sb="0" eb="1">
      <t xml:space="preserve">ホン </t>
    </rPh>
    <phoneticPr fontId="1"/>
  </si>
  <si>
    <t>福引所にて参加者の確認を行うため使用するため(Amazonで購入予定)</t>
    <phoneticPr fontId="1"/>
  </si>
  <si>
    <t>角形2号封筒 フレッシュトーン ベージュ 100g/m2 〒枠無</t>
    <phoneticPr fontId="1"/>
  </si>
  <si>
    <t>パック</t>
    <phoneticPr fontId="1"/>
  </si>
  <si>
    <t>個人協賛の返礼品郵送のため(封筒印刷製作所で注文予定)</t>
    <rPh sb="14" eb="18">
      <t>フウトウイン</t>
    </rPh>
    <rPh sb="18" eb="21">
      <t>セイサク</t>
    </rPh>
    <rPh sb="22" eb="26">
      <t>チュウモn</t>
    </rPh>
    <phoneticPr fontId="1"/>
  </si>
  <si>
    <t>消耗品器具費　小計</t>
    <rPh sb="0" eb="3">
      <t>ショウモウ</t>
    </rPh>
    <rPh sb="3" eb="6">
      <t>k</t>
    </rPh>
    <rPh sb="7" eb="9">
      <t>ショウケイ</t>
    </rPh>
    <phoneticPr fontId="1"/>
  </si>
  <si>
    <t>協賛活動のための交通費（つくばー東京近郊分）</t>
  </si>
  <si>
    <t>回(人)</t>
  </si>
  <si>
    <t>5～11月</t>
  </si>
  <si>
    <t>一般協賛に係る協賛企業訪問、物品協賛に係る協賛品受け取りのため</t>
  </si>
  <si>
    <t>協賛活動のための交通費（つくば周辺分）</t>
  </si>
  <si>
    <t>一般協賛 振込手数料</t>
  </si>
  <si>
    <t>5～10月</t>
  </si>
  <si>
    <t>一般協賛 振込手数料を負担するため</t>
  </si>
  <si>
    <t>一般協賛依頼文書等送料（定形外・規格内・100ｇ以内）</t>
  </si>
  <si>
    <t>円</t>
    <rPh sb="0" eb="1">
      <t xml:space="preserve">エン </t>
    </rPh>
    <phoneticPr fontId="1"/>
  </si>
  <si>
    <t>依頼文書・企画書・承諾書の郵送を希望する企業等に依頼文書等を送付するため</t>
  </si>
  <si>
    <t>一般協賛請求書送料（定形内・規格内・50g以内）</t>
  </si>
  <si>
    <t>請求書の郵送を希望する企業に請求書を送付するため</t>
  </si>
  <si>
    <t>一般協賛お礼状等送料（定形内・規格内・50g以内）</t>
  </si>
  <si>
    <t>協賛企業にお礼文書・報告書・パンフレット等を郵送するため</t>
  </si>
  <si>
    <t>一般協賛お礼状等送料（定形外・規格内・150g以内）</t>
  </si>
  <si>
    <t>物品協賛 依頼文書等送料（定形外・規格内・100g以内）</t>
  </si>
  <si>
    <t>依頼文書・企画書・承諾書の郵送を希望する企業に依頼文書等を送付するため</t>
  </si>
  <si>
    <t>物品協賛 お礼文書等送料（定形外・規格内・150g以内）</t>
  </si>
  <si>
    <t>物品協賛 着払い送料・手数料 渉外局負担分（ゆうパック120サイズ・東京→茨城）</t>
  </si>
  <si>
    <t>"協賛品のうち、送料を渉外局が負担するものについての送料・手数料を負担するため ※協賛企業負担が原則"</t>
    <phoneticPr fontId="1"/>
  </si>
  <si>
    <t>物品協賛 レンタル物品協賛送料・返送料・手数料 渉外局負担分（ゆうパック120サイズ・東京←→茨城）</t>
  </si>
  <si>
    <t>"協賛品のうち、レンタルするものについての送料・返送料・手数料を負担するため ※協賛企業負担が原則"</t>
    <phoneticPr fontId="1"/>
  </si>
  <si>
    <t>個人協賛　返礼品等送料（定形外・規格内・100g以内）</t>
  </si>
  <si>
    <t>協賛者に返礼品とお礼の文書を郵送するため</t>
  </si>
  <si>
    <t>個人協賛　返礼品等送料（定形外・規格内・250g以内）</t>
  </si>
  <si>
    <t>渉外局　合計</t>
    <rPh sb="0" eb="3">
      <t>ショウガイキョク</t>
    </rPh>
    <rPh sb="4" eb="6">
      <t>ゴウケイ</t>
    </rPh>
    <phoneticPr fontId="1"/>
  </si>
  <si>
    <t>消耗品器具費</t>
  </si>
  <si>
    <t>【ガス】5Kボンベ充填</t>
    <phoneticPr fontId="1"/>
  </si>
  <si>
    <t>本　</t>
  </si>
  <si>
    <t>調理企画に必要なため</t>
  </si>
  <si>
    <t>【ガス】5Kボンベ容器(交換)</t>
    <phoneticPr fontId="1"/>
  </si>
  <si>
    <t>本</t>
  </si>
  <si>
    <t>【ガス】調整機</t>
    <phoneticPr fontId="1"/>
  </si>
  <si>
    <t>【ガス】ニップル</t>
    <phoneticPr fontId="1"/>
  </si>
  <si>
    <t>【ガス】ゴムホース（50m）</t>
    <phoneticPr fontId="1"/>
  </si>
  <si>
    <t>巻</t>
  </si>
  <si>
    <t>【ガス】１重巻きコンロ（小）</t>
    <phoneticPr fontId="1"/>
  </si>
  <si>
    <t>【ガス】シールテープ</t>
    <phoneticPr fontId="1"/>
  </si>
  <si>
    <t>調整機を保護するため</t>
  </si>
  <si>
    <t>【ガス】消火器の引き取り</t>
    <phoneticPr fontId="1"/>
  </si>
  <si>
    <t>使用済みであるため</t>
  </si>
  <si>
    <t>【ガス】2口コック</t>
    <phoneticPr fontId="1"/>
  </si>
  <si>
    <t>【調理】3点機能付き透明フィルム</t>
    <rPh sb="1" eb="3">
      <t>チョウリ</t>
    </rPh>
    <phoneticPr fontId="1"/>
  </si>
  <si>
    <t>仕込場の机を覆うため</t>
  </si>
  <si>
    <t>【調理】あす楽 色上質紙 厚口 A4 50枚 さくら</t>
    <phoneticPr fontId="1"/>
  </si>
  <si>
    <t>包</t>
  </si>
  <si>
    <t>８月中旬</t>
  </si>
  <si>
    <t>調理企画構成員証を作成するため</t>
  </si>
  <si>
    <t>【テント】鉄骨収納袋</t>
    <rPh sb="0" eb="6">
      <t>テッコテゥ</t>
    </rPh>
    <phoneticPr fontId="1"/>
  </si>
  <si>
    <t>枚</t>
    <rPh sb="0" eb="1">
      <t xml:space="preserve">マイ </t>
    </rPh>
    <phoneticPr fontId="1"/>
  </si>
  <si>
    <t>テントの鉄骨を収納するため</t>
  </si>
  <si>
    <t>消耗品器具費　小計</t>
    <rPh sb="0" eb="6">
      <t>ショウモウヒンキグヒ</t>
    </rPh>
    <rPh sb="7" eb="9">
      <t>ショウケイ</t>
    </rPh>
    <phoneticPr fontId="1"/>
  </si>
  <si>
    <t>【テント】ガソリン代</t>
    <phoneticPr fontId="1"/>
  </si>
  <si>
    <t>10月中旬</t>
  </si>
  <si>
    <t>支援室からテントを借りる際、返す際に使用するため、15km/L*3L=45km</t>
  </si>
  <si>
    <t>推進、総計、広宣が物品の運搬に使用するため、15km/L*20L=300km</t>
  </si>
  <si>
    <t>【テント】トラック借用料</t>
    <phoneticPr fontId="1"/>
  </si>
  <si>
    <t>10月上旬～11月中旬</t>
  </si>
  <si>
    <t>支援室からテントを借りる際、返す際に使用するため</t>
  </si>
  <si>
    <t>【水道】仮設水道レンタル費</t>
    <rPh sb="1" eb="3">
      <t>スイドウ</t>
    </rPh>
    <phoneticPr fontId="1"/>
  </si>
  <si>
    <t>調理企画が使用する仮設水道の設置のため</t>
    <rPh sb="9" eb="11">
      <t>カセテゥ</t>
    </rPh>
    <phoneticPr fontId="1"/>
  </si>
  <si>
    <t>【調理】電子レンジ借用料</t>
    <rPh sb="1" eb="3">
      <t>チョウリ</t>
    </rPh>
    <phoneticPr fontId="1"/>
  </si>
  <si>
    <t>仕込場の環境改善のため</t>
  </si>
  <si>
    <t>【調理】冷蔵庫借用料</t>
    <phoneticPr fontId="1"/>
  </si>
  <si>
    <t>【無線機】無線機本体　TCP-D561</t>
    <rPh sb="1" eb="4">
      <t>ムセn</t>
    </rPh>
    <phoneticPr fontId="1"/>
  </si>
  <si>
    <t>台</t>
    <rPh sb="0" eb="1">
      <t>ダイ</t>
    </rPh>
    <phoneticPr fontId="1"/>
  </si>
  <si>
    <t>学園祭運営研修会で使用方法を確認するため</t>
  </si>
  <si>
    <t>【無線機】耳挿し式イヤホンマイク</t>
    <phoneticPr fontId="1"/>
  </si>
  <si>
    <t>台　</t>
    <rPh sb="0" eb="1">
      <t>ダイ</t>
    </rPh>
    <phoneticPr fontId="1"/>
  </si>
  <si>
    <t>【無線機】連結式充電器(最大6連結)</t>
    <phoneticPr fontId="1"/>
  </si>
  <si>
    <t>【無線機】連結式充電器用アダプター</t>
    <phoneticPr fontId="1"/>
  </si>
  <si>
    <t>【無線機】予備イヤホンマイク(耳挿し式)</t>
    <phoneticPr fontId="1"/>
  </si>
  <si>
    <t>【無線機】予備バッテリー</t>
    <phoneticPr fontId="1"/>
  </si>
  <si>
    <t>【無線機】無線機本体　TCP-D561</t>
    <phoneticPr fontId="1"/>
  </si>
  <si>
    <t>台</t>
    <phoneticPr fontId="1"/>
  </si>
  <si>
    <t>当日連絡を取り合うため</t>
  </si>
  <si>
    <t>【無線機】電源タップ(4個口)</t>
    <phoneticPr fontId="1"/>
  </si>
  <si>
    <t>【水道】仮設水道設営費</t>
    <rPh sb="0" eb="1">
      <t>カセツス</t>
    </rPh>
    <rPh sb="1" eb="3">
      <t>スイドウ</t>
    </rPh>
    <rPh sb="3" eb="6">
      <t>セツエイ</t>
    </rPh>
    <phoneticPr fontId="1"/>
  </si>
  <si>
    <t>式</t>
    <rPh sb="0" eb="1">
      <t xml:space="preserve">シキ </t>
    </rPh>
    <phoneticPr fontId="1"/>
  </si>
  <si>
    <t>外注費　小計</t>
    <rPh sb="0" eb="3">
      <t>ガイチュウヒ</t>
    </rPh>
    <rPh sb="4" eb="6">
      <t>ショウケイ</t>
    </rPh>
    <phoneticPr fontId="1"/>
  </si>
  <si>
    <t>謝礼費</t>
  </si>
  <si>
    <t>【調理】食品衛生講習会謝礼費</t>
    <rPh sb="0" eb="6">
      <t>ショクヒンエイセイコウ</t>
    </rPh>
    <rPh sb="6" eb="9">
      <t>sy</t>
    </rPh>
    <phoneticPr fontId="1"/>
  </si>
  <si>
    <t>回</t>
    <rPh sb="0" eb="1">
      <t xml:space="preserve">カイ </t>
    </rPh>
    <phoneticPr fontId="1"/>
  </si>
  <si>
    <t>7月</t>
    <rPh sb="1" eb="2">
      <t>ガテゥ</t>
    </rPh>
    <phoneticPr fontId="1"/>
  </si>
  <si>
    <t>調理講習会で保健所の方にお渡しする謝礼のため</t>
  </si>
  <si>
    <t>謝礼費　小計</t>
  </si>
  <si>
    <t>【テント】送料(テント収納袋)</t>
    <rPh sb="0" eb="1">
      <t>ソウリョウ</t>
    </rPh>
    <rPh sb="6" eb="9">
      <t>シュウノウ</t>
    </rPh>
    <phoneticPr fontId="1"/>
  </si>
  <si>
    <t>鉄骨収納袋の送料のため</t>
    <rPh sb="0" eb="5">
      <t>テッコテゥ</t>
    </rPh>
    <rPh sb="6" eb="8">
      <t>ソウリョウ</t>
    </rPh>
    <phoneticPr fontId="1"/>
  </si>
  <si>
    <t>【ガス】送料(コンロ)</t>
    <phoneticPr fontId="1"/>
  </si>
  <si>
    <t>コンロの送料のため</t>
  </si>
  <si>
    <t>【無線機】送料(無線機）</t>
    <phoneticPr fontId="1"/>
  </si>
  <si>
    <t>学園祭運営研修会に使用した無線機を返却するため</t>
  </si>
  <si>
    <t>【レンタル】送料（レンタル物品）</t>
    <phoneticPr fontId="1"/>
  </si>
  <si>
    <t>レンタルする物品の配送料のため</t>
  </si>
  <si>
    <t>【水道】仮設水道運搬費</t>
    <rPh sb="0" eb="1">
      <t>カセテゥ</t>
    </rPh>
    <rPh sb="1" eb="3">
      <t>スイドウ</t>
    </rPh>
    <phoneticPr fontId="1"/>
  </si>
  <si>
    <t>調理企画が使用する仮設水道の運搬のため</t>
    <rPh sb="9" eb="11">
      <t>カセテゥ</t>
    </rPh>
    <phoneticPr fontId="1"/>
  </si>
  <si>
    <t>【調理】送料（色画用紙）</t>
    <rPh sb="1" eb="3">
      <t>チョウリ</t>
    </rPh>
    <phoneticPr fontId="1"/>
  </si>
  <si>
    <t>8月中旬</t>
  </si>
  <si>
    <t>色画用紙の送料のため</t>
  </si>
  <si>
    <t>推進局　合計</t>
    <rPh sb="0" eb="3">
      <t>スイシンキョク</t>
    </rPh>
    <rPh sb="4" eb="6">
      <t>ゴウケイ</t>
    </rPh>
    <phoneticPr fontId="1"/>
  </si>
  <si>
    <t>総合計画局</t>
    <rPh sb="0" eb="5">
      <t>ソウゴウケイカクキョク</t>
    </rPh>
    <phoneticPr fontId="1"/>
  </si>
  <si>
    <t>ごみ袋20リットル黒0.015㎜厚10枚</t>
    <phoneticPr fontId="1"/>
  </si>
  <si>
    <t>冊</t>
  </si>
  <si>
    <t>汚物入れとしてトイレに設置するため</t>
  </si>
  <si>
    <t>ごみ袋30リットル0.015mm厚10枚</t>
  </si>
  <si>
    <t>臨時ごみ箱に設置するため</t>
  </si>
  <si>
    <t>ごみ袋120リットル0.020mm厚10枚*30冊</t>
  </si>
  <si>
    <t>箱</t>
  </si>
  <si>
    <t>各企画へ配布するため</t>
    <phoneticPr fontId="1"/>
  </si>
  <si>
    <t>ごみ袋20リットル0.015mm厚10枚</t>
  </si>
  <si>
    <t>各局で使用するため</t>
  </si>
  <si>
    <t>ごみ袋45リットル0.012mm厚10枚</t>
  </si>
  <si>
    <t>ごみ袋70リットル0.012mm厚10枚</t>
  </si>
  <si>
    <t>マルチウェイト</t>
    <phoneticPr fontId="1"/>
  </si>
  <si>
    <t>屋外保管備品の保管のため</t>
  </si>
  <si>
    <t>ラベルシール</t>
    <phoneticPr fontId="1"/>
  </si>
  <si>
    <t>セット</t>
    <phoneticPr fontId="1"/>
  </si>
  <si>
    <t>備品の原状復帰のため</t>
  </si>
  <si>
    <t>会議テーブル</t>
    <rPh sb="0" eb="2">
      <t>カイギ</t>
    </rPh>
    <phoneticPr fontId="1"/>
  </si>
  <si>
    <t>8月</t>
    <rPh sb="1" eb="2">
      <t>ガツ</t>
    </rPh>
    <phoneticPr fontId="1"/>
  </si>
  <si>
    <t>外部団体及び企画へ貸出しのため</t>
  </si>
  <si>
    <t>ブルーシート7.2m*7.2m</t>
    <phoneticPr fontId="1"/>
  </si>
  <si>
    <t>屋外保管の汚損防止のため</t>
  </si>
  <si>
    <t>Adobe CCコンプリートプラン（5ヶ月分）</t>
  </si>
  <si>
    <t xml:space="preserve"> ライセンス </t>
  </si>
  <si>
    <t>7~11月</t>
  </si>
  <si>
    <t>地図作成のため(7月分は無料)</t>
  </si>
  <si>
    <t>Adobe CCコンプリートプラン（6ヶ月分）</t>
  </si>
  <si>
    <t>6~11月</t>
    <rPh sb="4" eb="5">
      <t>ガツ</t>
    </rPh>
    <phoneticPr fontId="1"/>
  </si>
  <si>
    <t>地図作成のため</t>
    <rPh sb="0" eb="2">
      <t>チズ</t>
    </rPh>
    <rPh sb="2" eb="4">
      <t>サクセイ</t>
    </rPh>
    <phoneticPr fontId="1"/>
  </si>
  <si>
    <t>Adobe CCコンプリートプラン（7ヶ月分）</t>
  </si>
  <si>
    <t>5～11月</t>
    <rPh sb="4" eb="5">
      <t>ガツ</t>
    </rPh>
    <phoneticPr fontId="1"/>
  </si>
  <si>
    <t>Adobe CCコンプリートプラン解約料（7ヶ月分）</t>
    <phoneticPr fontId="1"/>
  </si>
  <si>
    <t>12月</t>
    <rPh sb="2" eb="3">
      <t>ガツ</t>
    </rPh>
    <phoneticPr fontId="1"/>
  </si>
  <si>
    <t>年間プランの解約のため</t>
    <rPh sb="0" eb="2">
      <t>ネンカン</t>
    </rPh>
    <rPh sb="6" eb="8">
      <t>カイヤク</t>
    </rPh>
    <phoneticPr fontId="1"/>
  </si>
  <si>
    <t>Adobe CCコンプリートプラン解約料（6ヶ月分）</t>
  </si>
  <si>
    <t>Adobe CCコンプリートプラン解約料（5ヶ月分）</t>
  </si>
  <si>
    <t>年間プランの解約のため</t>
  </si>
  <si>
    <t>Adobe Illustrator（3ヶ月）</t>
  </si>
  <si>
    <t>看板作成のため</t>
    <rPh sb="0" eb="4">
      <t>カンバンサクセイ</t>
    </rPh>
    <phoneticPr fontId="1"/>
  </si>
  <si>
    <t>賃借料</t>
  </si>
  <si>
    <t>発電機レンタル料</t>
    <rPh sb="0" eb="3">
      <t>ハツデンキ</t>
    </rPh>
    <rPh sb="7" eb="8">
      <t>リョウ</t>
    </rPh>
    <phoneticPr fontId="1"/>
  </si>
  <si>
    <t>屋外大電力企画の電力供給補助のため</t>
    <rPh sb="0" eb="2">
      <t>オクガイ</t>
    </rPh>
    <rPh sb="2" eb="5">
      <t>ダイデンリョク</t>
    </rPh>
    <rPh sb="5" eb="7">
      <t>キカク</t>
    </rPh>
    <rPh sb="8" eb="10">
      <t>デンリョク</t>
    </rPh>
    <rPh sb="10" eb="12">
      <t>キョウキュウ</t>
    </rPh>
    <rPh sb="12" eb="14">
      <t>ホジョ</t>
    </rPh>
    <phoneticPr fontId="1"/>
  </si>
  <si>
    <t>仮設電源工事費</t>
    <rPh sb="0" eb="2">
      <t>カセツ</t>
    </rPh>
    <rPh sb="2" eb="4">
      <t>デンゲン</t>
    </rPh>
    <rPh sb="4" eb="7">
      <t>コウジヒ</t>
    </rPh>
    <phoneticPr fontId="1"/>
  </si>
  <si>
    <t>11月</t>
    <rPh sb="2" eb="3">
      <t>ガツ</t>
    </rPh>
    <phoneticPr fontId="1"/>
  </si>
  <si>
    <t>屋外の電力供給のため</t>
    <rPh sb="0" eb="2">
      <t>オクガイ</t>
    </rPh>
    <rPh sb="3" eb="5">
      <t>デンリョク</t>
    </rPh>
    <rPh sb="5" eb="7">
      <t>キョウキュウ</t>
    </rPh>
    <phoneticPr fontId="1"/>
  </si>
  <si>
    <t>仮設コンセント工事費</t>
    <rPh sb="0" eb="2">
      <t>カセツ</t>
    </rPh>
    <rPh sb="7" eb="10">
      <t>コウジヒ</t>
    </rPh>
    <phoneticPr fontId="1"/>
  </si>
  <si>
    <t>屋内電力の補助のため</t>
    <rPh sb="0" eb="2">
      <t>オクナイ</t>
    </rPh>
    <rPh sb="2" eb="4">
      <t>デンリョク</t>
    </rPh>
    <rPh sb="5" eb="7">
      <t>ホジョ</t>
    </rPh>
    <phoneticPr fontId="1"/>
  </si>
  <si>
    <t>発電機送料</t>
    <rPh sb="0" eb="3">
      <t>ハツデンキ</t>
    </rPh>
    <rPh sb="3" eb="5">
      <t>ソウリョウ</t>
    </rPh>
    <phoneticPr fontId="1"/>
  </si>
  <si>
    <t>往復</t>
    <rPh sb="0" eb="2">
      <t>オウフク</t>
    </rPh>
    <phoneticPr fontId="1"/>
  </si>
  <si>
    <t>発電機運送のため</t>
    <rPh sb="0" eb="3">
      <t>ハツデンキ</t>
    </rPh>
    <rPh sb="3" eb="5">
      <t>ウンソウ</t>
    </rPh>
    <phoneticPr fontId="1"/>
  </si>
  <si>
    <t>マルチウェイト送料</t>
    <rPh sb="7" eb="9">
      <t>ソウリョウ</t>
    </rPh>
    <phoneticPr fontId="1"/>
  </si>
  <si>
    <t>マルチウェイト輸送のため</t>
    <rPh sb="7" eb="9">
      <t>ユソウ</t>
    </rPh>
    <phoneticPr fontId="1"/>
  </si>
  <si>
    <t>ブルーシート送料</t>
    <rPh sb="6" eb="8">
      <t>ソウリョウ</t>
    </rPh>
    <phoneticPr fontId="1"/>
  </si>
  <si>
    <t>ブルーシート輸送のため</t>
    <rPh sb="6" eb="8">
      <t>ユソウ</t>
    </rPh>
    <phoneticPr fontId="1"/>
  </si>
  <si>
    <t>総合計画局　合計</t>
    <rPh sb="0" eb="5">
      <t>ソウゴウケイカクキョク</t>
    </rPh>
    <rPh sb="6" eb="8">
      <t>ゴウケイ</t>
    </rPh>
    <phoneticPr fontId="1"/>
  </si>
  <si>
    <t>TUF GAMING B550-PLUS（マザーボード）</t>
  </si>
  <si>
    <t>生配信に必要なパソコンを修理するため</t>
    <rPh sb="0" eb="1">
      <t>ナマ</t>
    </rPh>
    <rPh sb="1" eb="3">
      <t>ハイシン</t>
    </rPh>
    <rPh sb="4" eb="6">
      <t>ヒツヨウ</t>
    </rPh>
    <rPh sb="12" eb="14">
      <t>シュウリ</t>
    </rPh>
    <phoneticPr fontId="1"/>
  </si>
  <si>
    <t>LG 24MR400-B（モニター）</t>
  </si>
  <si>
    <t>生配信・動画編集に使用するため</t>
    <rPh sb="0" eb="3">
      <t>ナマハイシン</t>
    </rPh>
    <rPh sb="4" eb="8">
      <t>ドウガヘンシュウ</t>
    </rPh>
    <rPh sb="9" eb="11">
      <t>シヨウ</t>
    </rPh>
    <phoneticPr fontId="1"/>
  </si>
  <si>
    <t>RATOC SYSTEMS RS-HDSP4P-4KZ （HDMI分配器）</t>
  </si>
  <si>
    <t>生配信に使用するため</t>
    <rPh sb="0" eb="3">
      <t>ナマハイシン</t>
    </rPh>
    <rPh sb="4" eb="6">
      <t>シヨウ</t>
    </rPh>
    <phoneticPr fontId="1"/>
  </si>
  <si>
    <t>Elgato Game Capture HD60 X（キャプチャーボード）</t>
    <phoneticPr fontId="1"/>
  </si>
  <si>
    <t>ARTURIA MINIFUSE 2（オーディオインターフェース）</t>
  </si>
  <si>
    <t>SONY ECM-VG1（マイク）</t>
  </si>
  <si>
    <t>本</t>
    <rPh sb="0" eb="1">
      <t>ホン</t>
    </rPh>
    <phoneticPr fontId="1"/>
  </si>
  <si>
    <t>生配信に使用するため</t>
    <rPh sb="0" eb="4">
      <t>ゼッタイヒツヨウ</t>
    </rPh>
    <phoneticPr fontId="1"/>
  </si>
  <si>
    <t>BOYA BY-C04（ショックマウント）</t>
  </si>
  <si>
    <t>SmallRig スーパークランプ ボールヘッド マジックアーム</t>
  </si>
  <si>
    <t>6.3mm バランスケーブル</t>
  </si>
  <si>
    <t>XLRメス-TRSオスケーブル</t>
  </si>
  <si>
    <t>HDMIケーブル</t>
  </si>
  <si>
    <t>USB-C to USB-A ケーブル</t>
  </si>
  <si>
    <t>オムロン BW40T（無停電電源装置）</t>
  </si>
  <si>
    <t>実委のデータ保存の安全性を高めるため</t>
    <rPh sb="0" eb="2">
      <t>ジツイ</t>
    </rPh>
    <rPh sb="6" eb="8">
      <t>ホゾン</t>
    </rPh>
    <rPh sb="9" eb="12">
      <t>アンゼンセイ</t>
    </rPh>
    <rPh sb="13" eb="14">
      <t>タカ</t>
    </rPh>
    <phoneticPr fontId="1"/>
  </si>
  <si>
    <t>Ryzen 7 5700X BOX</t>
  </si>
  <si>
    <t>パソコンの修理に使用するため</t>
  </si>
  <si>
    <t>D5.5UHWC50-S BLACK（SDIケーブル）</t>
    <phoneticPr fontId="1"/>
  </si>
  <si>
    <t>通信運搬費</t>
  </si>
  <si>
    <t>ドメイン更新料</t>
  </si>
  <si>
    <t>ドメイン</t>
  </si>
  <si>
    <t>公式Webページ公開(sohosai.com)、独自ドメインメールアドレス(*@sohosai.com)のため</t>
    <rPh sb="2" eb="4">
      <t>コウシキ</t>
    </rPh>
    <rPh sb="24" eb="26">
      <t>ドクジ</t>
    </rPh>
    <phoneticPr fontId="1"/>
  </si>
  <si>
    <t>Google Workspace（6アカウント）</t>
    <phoneticPr fontId="1"/>
  </si>
  <si>
    <t>月</t>
    <rPh sb="0" eb="1">
      <t>ツキ</t>
    </rPh>
    <phoneticPr fontId="1"/>
  </si>
  <si>
    <t>1月</t>
    <rPh sb="1" eb="2">
      <t>ガツ</t>
    </rPh>
    <phoneticPr fontId="1"/>
  </si>
  <si>
    <t>メールのため</t>
    <phoneticPr fontId="1"/>
  </si>
  <si>
    <t>Google Workspace（6アカウント）</t>
  </si>
  <si>
    <t>2～12月</t>
    <rPh sb="4" eb="5">
      <t>ガツ</t>
    </rPh>
    <phoneticPr fontId="1"/>
  </si>
  <si>
    <t>メールのため</t>
  </si>
  <si>
    <t>さくらのメールボックス</t>
  </si>
  <si>
    <t>年</t>
    <rPh sb="0" eb="1">
      <t>ネン</t>
    </rPh>
    <phoneticPr fontId="1"/>
  </si>
  <si>
    <t>3月</t>
    <rPh sb="1" eb="2">
      <t>ガツ</t>
    </rPh>
    <phoneticPr fontId="1"/>
  </si>
  <si>
    <t>2023年度のメールのアーカイブのため</t>
    <rPh sb="4" eb="6">
      <t>ネンド</t>
    </rPh>
    <phoneticPr fontId="1"/>
  </si>
  <si>
    <t>SendGrid</t>
  </si>
  <si>
    <t>4～10月</t>
    <rPh sb="4" eb="5">
      <t>ガツ</t>
    </rPh>
    <phoneticPr fontId="1"/>
  </si>
  <si>
    <t>SOSのメールを配信するため</t>
    <rPh sb="8" eb="10">
      <t>ハイシン</t>
    </rPh>
    <phoneticPr fontId="1"/>
  </si>
  <si>
    <t>Cloudflare Worker Paid Plan</t>
  </si>
  <si>
    <t>10~11月</t>
  </si>
  <si>
    <t>クラウドに追加で課金するため</t>
  </si>
  <si>
    <t>SendGrid（超過分）</t>
    <rPh sb="9" eb="12">
      <t>チョウカブン</t>
    </rPh>
    <phoneticPr fontId="1"/>
  </si>
  <si>
    <t>5月</t>
    <rPh sb="1" eb="2">
      <t>ガツ</t>
    </rPh>
    <phoneticPr fontId="1"/>
  </si>
  <si>
    <t>SendGridの月間枠を超えた分の支払いをするため</t>
    <rPh sb="9" eb="11">
      <t>ゲッカン</t>
    </rPh>
    <rPh sb="11" eb="12">
      <t>ワク</t>
    </rPh>
    <rPh sb="13" eb="14">
      <t>コ</t>
    </rPh>
    <rPh sb="16" eb="17">
      <t>ブン</t>
    </rPh>
    <rPh sb="18" eb="20">
      <t>シハラ</t>
    </rPh>
    <phoneticPr fontId="1"/>
  </si>
  <si>
    <t>SONY HXR-NX5R（全部入りパック）</t>
  </si>
  <si>
    <t>日</t>
    <rPh sb="0" eb="1">
      <t>ニチ</t>
    </rPh>
    <phoneticPr fontId="1"/>
  </si>
  <si>
    <t>生配信に使用するため</t>
    <rPh sb="0" eb="1">
      <t>セイ</t>
    </rPh>
    <rPh sb="1" eb="3">
      <t>ハイシン</t>
    </rPh>
    <rPh sb="4" eb="6">
      <t>シヨウ</t>
    </rPh>
    <phoneticPr fontId="1"/>
  </si>
  <si>
    <t>SONY NP-F970</t>
  </si>
  <si>
    <t>mouse(マウス) G-Tune DG-I7G60</t>
  </si>
  <si>
    <t>プロジェクター EB-PU2010B</t>
    <phoneticPr fontId="1"/>
  </si>
  <si>
    <t>台</t>
    <rPh sb="0" eb="1">
      <t xml:space="preserve">ダイ </t>
    </rPh>
    <phoneticPr fontId="1"/>
  </si>
  <si>
    <t>前夜祭、後夜祭で使用するため</t>
    <rPh sb="0" eb="3">
      <t>ゼンヤサイ</t>
    </rPh>
    <rPh sb="4" eb="7">
      <t>コウヤサイ</t>
    </rPh>
    <rPh sb="8" eb="10">
      <t>シヨウ</t>
    </rPh>
    <phoneticPr fontId="1"/>
  </si>
  <si>
    <t>プロジェクター レンズ　超短焦点電動ズーム ELPLU02</t>
  </si>
  <si>
    <t>郵送代</t>
    <rPh sb="0" eb="3">
      <t>ユウソウダイ</t>
    </rPh>
    <phoneticPr fontId="1"/>
  </si>
  <si>
    <t>通</t>
    <rPh sb="0" eb="1">
      <t>ツウ</t>
    </rPh>
    <phoneticPr fontId="1"/>
  </si>
  <si>
    <t>6～12月</t>
    <rPh sb="4" eb="5">
      <t>ガツ</t>
    </rPh>
    <phoneticPr fontId="1"/>
  </si>
  <si>
    <t>著作物の使用許諾の申請に用いるため</t>
    <rPh sb="0" eb="3">
      <t>チョサクブツ</t>
    </rPh>
    <rPh sb="4" eb="8">
      <t>シヨウキョダク</t>
    </rPh>
    <rPh sb="9" eb="11">
      <t>シンセイ</t>
    </rPh>
    <rPh sb="12" eb="13">
      <t>モチ</t>
    </rPh>
    <phoneticPr fontId="1"/>
  </si>
  <si>
    <t>着元払い料</t>
    <rPh sb="0" eb="1">
      <t>チャク</t>
    </rPh>
    <rPh sb="1" eb="3">
      <t>モトバラ</t>
    </rPh>
    <rPh sb="4" eb="5">
      <t>リョウ</t>
    </rPh>
    <phoneticPr fontId="1"/>
  </si>
  <si>
    <t>レンタル品運送のため</t>
    <rPh sb="4" eb="5">
      <t>ヒン</t>
    </rPh>
    <rPh sb="5" eb="7">
      <t>ウンソウ</t>
    </rPh>
    <phoneticPr fontId="1"/>
  </si>
  <si>
    <t>著作権料（2023年度未払い分）</t>
  </si>
  <si>
    <t>未定</t>
  </si>
  <si>
    <t>昨年度未払であった著作権料を支払うため（金額未定、約30万円ほどを想定）</t>
    <rPh sb="0" eb="3">
      <t>サクネンド</t>
    </rPh>
    <rPh sb="3" eb="5">
      <t>ミバライ</t>
    </rPh>
    <rPh sb="9" eb="13">
      <t>チョサクケンリョウ</t>
    </rPh>
    <rPh sb="14" eb="16">
      <t>シハラ</t>
    </rPh>
    <rPh sb="20" eb="22">
      <t>キンガク</t>
    </rPh>
    <rPh sb="22" eb="24">
      <t>ミテイ</t>
    </rPh>
    <rPh sb="25" eb="26">
      <t>ヤク</t>
    </rPh>
    <rPh sb="28" eb="29">
      <t>マン</t>
    </rPh>
    <rPh sb="29" eb="30">
      <t>エン</t>
    </rPh>
    <rPh sb="33" eb="35">
      <t>ソウテイ</t>
    </rPh>
    <phoneticPr fontId="1"/>
  </si>
  <si>
    <t>著作権料（JASRAC）</t>
  </si>
  <si>
    <t>11〜12月</t>
  </si>
  <si>
    <t>ステージの生配信に音楽を使用するため</t>
  </si>
  <si>
    <t>著作権料（NexTone）</t>
  </si>
  <si>
    <t>11～12月</t>
  </si>
  <si>
    <t>著作権料（日本レコード協会）</t>
  </si>
  <si>
    <t>ステージの生配信にCD音源を使用するため</t>
  </si>
  <si>
    <t>Adobe Illustlator　月々プラン(3か月分)</t>
  </si>
  <si>
    <t>8~10月</t>
  </si>
  <si>
    <t>警備図作成のため</t>
  </si>
  <si>
    <t>通信運搬費　小計</t>
  </si>
  <si>
    <t>科目</t>
  </si>
  <si>
    <t>足場講習会の交通費（UNI）</t>
    <rPh sb="0" eb="5">
      <t>アシバコウシュウカイ</t>
    </rPh>
    <rPh sb="6" eb="9">
      <t>コウツウヒ</t>
    </rPh>
    <phoneticPr fontId="1"/>
  </si>
  <si>
    <t>9月又は10月</t>
  </si>
  <si>
    <t>イントレ３階に上る資格獲得のため</t>
  </si>
  <si>
    <t>外注費</t>
    <rPh sb="0" eb="1">
      <t>ガイチュウ</t>
    </rPh>
    <phoneticPr fontId="1"/>
  </si>
  <si>
    <t>United Stage仮設電源一式</t>
  </si>
  <si>
    <t>UNITEDステージ設営のため</t>
  </si>
  <si>
    <t>United Stage 照明一式</t>
  </si>
  <si>
    <t>United Stage 音響一式</t>
  </si>
  <si>
    <t>1Aステージ　ステージ設営費</t>
    <rPh sb="11" eb="14">
      <t>セツエイヒ</t>
    </rPh>
    <phoneticPr fontId="1"/>
  </si>
  <si>
    <t>1Aステージ設営のため</t>
    <rPh sb="6" eb="8">
      <t>セツエイ</t>
    </rPh>
    <phoneticPr fontId="1"/>
  </si>
  <si>
    <t>1Aステージ　トラス設営費</t>
    <rPh sb="10" eb="12">
      <t>セツエイ</t>
    </rPh>
    <phoneticPr fontId="1"/>
  </si>
  <si>
    <t>1Aステージ設営のため</t>
  </si>
  <si>
    <t>1Aステージ　音響費</t>
    <rPh sb="7" eb="10">
      <t>オンキョウヒ</t>
    </rPh>
    <phoneticPr fontId="1"/>
  </si>
  <si>
    <t>大学会館ステージ現場監督費</t>
    <rPh sb="0" eb="4">
      <t>ダイガクカイカン</t>
    </rPh>
    <rPh sb="8" eb="10">
      <t>ゲンバ</t>
    </rPh>
    <rPh sb="10" eb="12">
      <t>カントク</t>
    </rPh>
    <rPh sb="12" eb="13">
      <t>ヒ</t>
    </rPh>
    <phoneticPr fontId="1"/>
  </si>
  <si>
    <t>大学会館ステージ設営のため</t>
    <rPh sb="0" eb="4">
      <t>ダイガクカイカン</t>
    </rPh>
    <rPh sb="8" eb="10">
      <t>セツエイ</t>
    </rPh>
    <phoneticPr fontId="1"/>
  </si>
  <si>
    <t>花火打ち上げ費</t>
  </si>
  <si>
    <t>花火打ち上げのため</t>
    <phoneticPr fontId="1"/>
  </si>
  <si>
    <t>8月19~24に金額が確定</t>
  </si>
  <si>
    <t>United stage イントレ設営費</t>
    <phoneticPr fontId="1"/>
  </si>
  <si>
    <t>United stage イントレ設営のため</t>
    <rPh sb="17" eb="19">
      <t>セツエイ</t>
    </rPh>
    <phoneticPr fontId="1"/>
  </si>
  <si>
    <t>外注費　小計</t>
    <rPh sb="0" eb="1">
      <t>ガイチュウ</t>
    </rPh>
    <rPh sb="4" eb="6">
      <t>ショウケイ</t>
    </rPh>
    <phoneticPr fontId="1"/>
  </si>
  <si>
    <t>菓子折り(UNI)</t>
    <rPh sb="0" eb="3">
      <t>カシオリ</t>
    </rPh>
    <phoneticPr fontId="1"/>
  </si>
  <si>
    <t>業者へのお礼のため</t>
    <rPh sb="0" eb="2">
      <t>ギョウシャ</t>
    </rPh>
    <phoneticPr fontId="1"/>
  </si>
  <si>
    <t>弁当、飲み物等(UNI)</t>
    <rPh sb="0" eb="2">
      <t>ベントウ</t>
    </rPh>
    <rPh sb="3" eb="4">
      <t>ノミモノ</t>
    </rPh>
    <rPh sb="6" eb="7">
      <t xml:space="preserve">トウ </t>
    </rPh>
    <phoneticPr fontId="1"/>
  </si>
  <si>
    <t>業者の食事のため</t>
    <rPh sb="0" eb="1">
      <t>ギョウシャサンン</t>
    </rPh>
    <rPh sb="3" eb="5">
      <t>ショクジ</t>
    </rPh>
    <phoneticPr fontId="1"/>
  </si>
  <si>
    <t>菓子折り（1A)</t>
    <rPh sb="0" eb="3">
      <t>カシオ</t>
    </rPh>
    <phoneticPr fontId="1"/>
  </si>
  <si>
    <t>企業への謝礼のため</t>
    <rPh sb="0" eb="2">
      <t>キギョウ</t>
    </rPh>
    <rPh sb="4" eb="6">
      <t>シャレイ</t>
    </rPh>
    <phoneticPr fontId="1"/>
  </si>
  <si>
    <t>弁当・飲み物(1A)</t>
    <rPh sb="0" eb="2">
      <t>ベントウ</t>
    </rPh>
    <rPh sb="3" eb="4">
      <t>ノ</t>
    </rPh>
    <rPh sb="5" eb="6">
      <t>モノ</t>
    </rPh>
    <phoneticPr fontId="1"/>
  </si>
  <si>
    <t>PAの当日の食事のため</t>
    <rPh sb="3" eb="5">
      <t>トウジツ</t>
    </rPh>
    <rPh sb="6" eb="8">
      <t>ショクジ</t>
    </rPh>
    <phoneticPr fontId="1"/>
  </si>
  <si>
    <t>THKへの謝礼金（大学会館）</t>
  </si>
  <si>
    <t>PA業務を依頼するTHKへの謝礼金</t>
    <rPh sb="14" eb="17">
      <t>シャレイ</t>
    </rPh>
    <phoneticPr fontId="1"/>
  </si>
  <si>
    <t>ケータリング（大学会館）</t>
    <rPh sb="7" eb="11">
      <t>ダイガクカイカン</t>
    </rPh>
    <phoneticPr fontId="1"/>
  </si>
  <si>
    <t>PA業務を依頼するミュージックプラントへのケータリングのため</t>
    <phoneticPr fontId="1"/>
  </si>
  <si>
    <t>お弁当（花火）</t>
    <rPh sb="4" eb="6">
      <t>ハナビ</t>
    </rPh>
    <phoneticPr fontId="1"/>
  </si>
  <si>
    <t>足場講習会費（UNI）</t>
    <rPh sb="0" eb="2">
      <t>アシバ</t>
    </rPh>
    <phoneticPr fontId="1"/>
  </si>
  <si>
    <t>人</t>
    <rPh sb="0" eb="1">
      <t>ヒト</t>
    </rPh>
    <phoneticPr fontId="1"/>
  </si>
  <si>
    <t>イントレ３階に上る資格獲得のため</t>
    <rPh sb="7" eb="8">
      <t>ノボル</t>
    </rPh>
    <rPh sb="9" eb="11">
      <t>シカク</t>
    </rPh>
    <rPh sb="11" eb="13">
      <t>カクトク</t>
    </rPh>
    <phoneticPr fontId="1"/>
  </si>
  <si>
    <t>ワイヤレスマイクレンタル（後夜祭）</t>
  </si>
  <si>
    <t>後夜祭におけるお笑いライブで使用するため</t>
  </si>
  <si>
    <t>50周年特別ライブ</t>
  </si>
  <si>
    <t>科目</t>
    <phoneticPr fontId="1"/>
  </si>
  <si>
    <t>ディックSPフェンス</t>
  </si>
  <si>
    <t>前方有料エリアの区画分けに使用するため</t>
  </si>
  <si>
    <t>フェンスウェイト</t>
  </si>
  <si>
    <t>機材レンタル</t>
    <rPh sb="0" eb="2">
      <t>キザイ</t>
    </rPh>
    <phoneticPr fontId="1"/>
  </si>
  <si>
    <t>出演者が使用する機材のレンタルをする可能性があるため。(不要になる可能性あり)</t>
    <rPh sb="0" eb="3">
      <t>シュツエンシャ</t>
    </rPh>
    <rPh sb="4" eb="6">
      <t>シヨウ</t>
    </rPh>
    <rPh sb="8" eb="10">
      <t>キザイ</t>
    </rPh>
    <rPh sb="18" eb="21">
      <t>カノウセイ</t>
    </rPh>
    <rPh sb="28" eb="30">
      <t>フヨウ</t>
    </rPh>
    <rPh sb="33" eb="36">
      <t>カノウセイ</t>
    </rPh>
    <phoneticPr fontId="1"/>
  </si>
  <si>
    <t>賃借料　小計</t>
    <rPh sb="0" eb="3">
      <t>チンシャク</t>
    </rPh>
    <rPh sb="4" eb="6">
      <t>ショウケイ</t>
    </rPh>
    <phoneticPr fontId="1"/>
  </si>
  <si>
    <t>出演者への謝礼金</t>
  </si>
  <si>
    <t>出演者への謝礼金</t>
    <rPh sb="0" eb="3">
      <t>シュツエンシャ</t>
    </rPh>
    <rPh sb="5" eb="8">
      <t>シャレイ</t>
    </rPh>
    <phoneticPr fontId="1"/>
  </si>
  <si>
    <t>ケータリング</t>
  </si>
  <si>
    <t>10～11月</t>
  </si>
  <si>
    <t>出演者にケータリングを用意するため</t>
    <rPh sb="0" eb="3">
      <t>シュツエンシャ</t>
    </rPh>
    <rPh sb="11" eb="13">
      <t>ヨウイ</t>
    </rPh>
    <phoneticPr fontId="1"/>
  </si>
  <si>
    <t>仲介者への菓子折り</t>
  </si>
  <si>
    <t>謝礼として仲介者に渡すため</t>
  </si>
  <si>
    <t>謝礼費　小計</t>
    <rPh sb="0" eb="2">
      <t>シャレイ</t>
    </rPh>
    <rPh sb="2" eb="3">
      <t>ショウモウヒンキグヒ</t>
    </rPh>
    <rPh sb="4" eb="6">
      <t>ショウケイ</t>
    </rPh>
    <phoneticPr fontId="1"/>
  </si>
  <si>
    <t>契約書送付料金</t>
    <rPh sb="0" eb="3">
      <t>ケイヤクショ</t>
    </rPh>
    <rPh sb="3" eb="5">
      <t>ソウフ</t>
    </rPh>
    <rPh sb="5" eb="7">
      <t>リョウキン</t>
    </rPh>
    <phoneticPr fontId="1"/>
  </si>
  <si>
    <t>契約書を出演者に郵送する必要がある可能性があるため</t>
    <rPh sb="0" eb="3">
      <t>ケイヤクショ</t>
    </rPh>
    <rPh sb="4" eb="7">
      <t>シュツエンシャ</t>
    </rPh>
    <rPh sb="8" eb="10">
      <t>ユウソウ</t>
    </rPh>
    <rPh sb="12" eb="14">
      <t>ヒツヨウ</t>
    </rPh>
    <rPh sb="17" eb="20">
      <t>カノウセイ</t>
    </rPh>
    <phoneticPr fontId="1"/>
  </si>
  <si>
    <t>収入印紙</t>
    <rPh sb="0" eb="4">
      <t>シュウニュウインシ</t>
    </rPh>
    <phoneticPr fontId="1"/>
  </si>
  <si>
    <t>出演者への謝礼金を送るため</t>
    <rPh sb="0" eb="3">
      <t>シュツエンシャ</t>
    </rPh>
    <rPh sb="5" eb="8">
      <t>シャレイキン</t>
    </rPh>
    <rPh sb="9" eb="10">
      <t>オク</t>
    </rPh>
    <phoneticPr fontId="1"/>
  </si>
  <si>
    <t>著作権料</t>
  </si>
  <si>
    <t>11月以降</t>
  </si>
  <si>
    <t>年によって著作権料がJASRACから請求される場合があるため。(https://www.jasrac.or.jp/users/calculation/concert/event1.html)</t>
  </si>
  <si>
    <t>50周年特別ライブ　合計</t>
    <rPh sb="2" eb="4">
      <t>シュウネンキク</t>
    </rPh>
    <rPh sb="4" eb="6">
      <t>トクベテゥ</t>
    </rPh>
    <rPh sb="10" eb="12">
      <t>ゴウケイ</t>
    </rPh>
    <phoneticPr fontId="1"/>
  </si>
  <si>
    <t>50周年企画部門</t>
    <rPh sb="2" eb="8">
      <t>シュウネンキク</t>
    </rPh>
    <phoneticPr fontId="1"/>
  </si>
  <si>
    <t>合計金額</t>
    <rPh sb="0" eb="2">
      <t>ゴウケイ</t>
    </rPh>
    <rPh sb="2" eb="4">
      <t>キンガク</t>
    </rPh>
    <phoneticPr fontId="1"/>
  </si>
  <si>
    <t>荒材束売 6入　1985×30×40mm</t>
    <rPh sb="0" eb="2">
      <t>アラザイ</t>
    </rPh>
    <rPh sb="2" eb="4">
      <t>タバウリ</t>
    </rPh>
    <rPh sb="6" eb="7">
      <t xml:space="preserve">イリ </t>
    </rPh>
    <phoneticPr fontId="1"/>
  </si>
  <si>
    <t>束</t>
    <rPh sb="0" eb="1">
      <t>タバ</t>
    </rPh>
    <phoneticPr fontId="1"/>
  </si>
  <si>
    <t>モニュメント作成のため</t>
    <rPh sb="6" eb="8">
      <t>サクセイ</t>
    </rPh>
    <phoneticPr fontId="1"/>
  </si>
  <si>
    <t>ラベルシール（光沢紙、ノーカット、5シート）</t>
    <rPh sb="7" eb="10">
      <t>コウタク</t>
    </rPh>
    <phoneticPr fontId="1"/>
  </si>
  <si>
    <t>木工用接着剤(100g)</t>
    <rPh sb="0" eb="6">
      <t>モッコウ</t>
    </rPh>
    <phoneticPr fontId="1"/>
  </si>
  <si>
    <t>半紙(練習用、80枚)</t>
    <rPh sb="0" eb="2">
      <t>ハンセィ</t>
    </rPh>
    <rPh sb="3" eb="6">
      <t>レンシュウ</t>
    </rPh>
    <rPh sb="9" eb="10">
      <t>マイ</t>
    </rPh>
    <phoneticPr fontId="1"/>
  </si>
  <si>
    <t>スタンプ消しゴム</t>
    <phoneticPr fontId="1"/>
  </si>
  <si>
    <t>園芸支柱（75cm、３本）</t>
    <phoneticPr fontId="1"/>
  </si>
  <si>
    <t>アサヒペン　水性多用途ＳＤ　１．６Ｌ　オレンジ</t>
  </si>
  <si>
    <t>缶</t>
    <rPh sb="0" eb="1">
      <t>カン</t>
    </rPh>
    <phoneticPr fontId="1"/>
  </si>
  <si>
    <t>アサヒペン　水性多用途ＳＤ　１．６Ｌ　水色</t>
  </si>
  <si>
    <t>アイスタジオ/ブロック状木材　直方体　Ｕ２６　４０×４０×８０ｍｍ</t>
    <phoneticPr fontId="1"/>
  </si>
  <si>
    <t>9月</t>
    <rPh sb="1" eb="2">
      <t>ガテゥ</t>
    </rPh>
    <phoneticPr fontId="1"/>
  </si>
  <si>
    <t>スタンプラリーのスタンプの持ち手として使用するため</t>
    <rPh sb="13" eb="14">
      <t>モチテ</t>
    </rPh>
    <rPh sb="19" eb="21">
      <t>シヨウ</t>
    </rPh>
    <phoneticPr fontId="1"/>
  </si>
  <si>
    <t>50周年企画部門　合計</t>
    <rPh sb="2" eb="4">
      <t>シュウネn</t>
    </rPh>
    <rPh sb="4" eb="6">
      <t>ガクジュツキカク</t>
    </rPh>
    <rPh sb="6" eb="8">
      <t>ブモン</t>
    </rPh>
    <rPh sb="9" eb="11">
      <t>ゴウケイ</t>
    </rPh>
    <phoneticPr fontId="1"/>
  </si>
  <si>
    <t>学術企画部門</t>
    <rPh sb="0" eb="4">
      <t>ガクジュツキカク</t>
    </rPh>
    <rPh sb="4" eb="6">
      <t>ブモン</t>
    </rPh>
    <phoneticPr fontId="1"/>
  </si>
  <si>
    <t>片栗粉</t>
    <rPh sb="0" eb="3">
      <t>カタクリコ</t>
    </rPh>
    <phoneticPr fontId="1"/>
  </si>
  <si>
    <t>実験に使用するため</t>
    <rPh sb="0" eb="2">
      <t>ジッケン</t>
    </rPh>
    <rPh sb="3" eb="5">
      <t>シヨウ</t>
    </rPh>
    <phoneticPr fontId="1"/>
  </si>
  <si>
    <t>ボウル</t>
    <phoneticPr fontId="1"/>
  </si>
  <si>
    <t>９月</t>
    <rPh sb="1" eb="2">
      <t>ガツ</t>
    </rPh>
    <phoneticPr fontId="1"/>
  </si>
  <si>
    <t>島根からつくばまでの交通費</t>
    <rPh sb="0" eb="2">
      <t>シマネ</t>
    </rPh>
    <rPh sb="10" eb="13">
      <t>コウツウヒ</t>
    </rPh>
    <phoneticPr fontId="1"/>
  </si>
  <si>
    <t>つくばイチ受けたい授業の講演者の交通費、往復の飛行機代として</t>
  </si>
  <si>
    <t>交通費　小計</t>
  </si>
  <si>
    <t>軽食</t>
    <rPh sb="0" eb="2">
      <t>ケイショク</t>
    </rPh>
    <phoneticPr fontId="1"/>
  </si>
  <si>
    <t>つくばイチ受けたい授業の講演者のケータリングのため</t>
    <rPh sb="5" eb="6">
      <t>ウ</t>
    </rPh>
    <rPh sb="9" eb="11">
      <t>ジュギョウ</t>
    </rPh>
    <rPh sb="12" eb="15">
      <t>コウエンシャ</t>
    </rPh>
    <phoneticPr fontId="1"/>
  </si>
  <si>
    <t>お茶24本入り</t>
    <rPh sb="1" eb="2">
      <t>チャ</t>
    </rPh>
    <rPh sb="4" eb="5">
      <t>ホン</t>
    </rPh>
    <rPh sb="5" eb="6">
      <t>イ</t>
    </rPh>
    <phoneticPr fontId="1"/>
  </si>
  <si>
    <t>箱</t>
    <rPh sb="0" eb="1">
      <t>ハコ</t>
    </rPh>
    <phoneticPr fontId="1"/>
  </si>
  <si>
    <t>ビラ輸送代</t>
    <rPh sb="2" eb="5">
      <t>ユソウダイ</t>
    </rPh>
    <phoneticPr fontId="1"/>
  </si>
  <si>
    <t>つくばイチ受けたい授業の宣伝のため</t>
    <rPh sb="5" eb="6">
      <t>ウ</t>
    </rPh>
    <rPh sb="9" eb="11">
      <t>ジュギョウ</t>
    </rPh>
    <rPh sb="12" eb="14">
      <t>センデン</t>
    </rPh>
    <phoneticPr fontId="1"/>
  </si>
  <si>
    <t>雑費　小計</t>
    <rPh sb="0" eb="2">
      <t>ザッピ</t>
    </rPh>
    <phoneticPr fontId="1"/>
  </si>
  <si>
    <t>学術企画部門　合計</t>
    <rPh sb="0" eb="4">
      <t>ガクジュツキカク</t>
    </rPh>
    <rPh sb="4" eb="6">
      <t>ブモン</t>
    </rPh>
    <rPh sb="7" eb="9">
      <t>ゴウケイ</t>
    </rPh>
    <phoneticPr fontId="1"/>
  </si>
  <si>
    <t>来場者参加企画部門</t>
    <rPh sb="0" eb="5">
      <t>ライジョウシャサンカ</t>
    </rPh>
    <rPh sb="5" eb="7">
      <t>キカク</t>
    </rPh>
    <rPh sb="7" eb="9">
      <t>ブモン</t>
    </rPh>
    <phoneticPr fontId="1"/>
  </si>
  <si>
    <t>検便代</t>
  </si>
  <si>
    <t>人</t>
  </si>
  <si>
    <t>樽酒企画としてお酒を配布するため</t>
  </si>
  <si>
    <t>ロックグラス（五三の桐）</t>
  </si>
  <si>
    <t xml:space="preserve">10月 </t>
  </si>
  <si>
    <t>前夜祭の鏡開きで使用するため</t>
  </si>
  <si>
    <t>消耗品器具費　小計</t>
    <rPh sb="0" eb="1">
      <t>ショウモウ</t>
    </rPh>
    <rPh sb="7" eb="9">
      <t>ショウケイ</t>
    </rPh>
    <phoneticPr fontId="1"/>
  </si>
  <si>
    <t>L</t>
  </si>
  <si>
    <t>協賛していただいたお酒の回収のため</t>
  </si>
  <si>
    <t>交通費(カーシェア代)</t>
    <rPh sb="0" eb="3">
      <t>コウツウヒ</t>
    </rPh>
    <rPh sb="9" eb="10">
      <t>ダイ</t>
    </rPh>
    <phoneticPr fontId="1"/>
  </si>
  <si>
    <t>9月中旬</t>
    <rPh sb="1" eb="2">
      <t>ガツ</t>
    </rPh>
    <rPh sb="2" eb="4">
      <t>チュウジュン</t>
    </rPh>
    <phoneticPr fontId="1"/>
  </si>
  <si>
    <t>本企小屋に貼る段ボールを集めるため(TOYOTA SHARE 車種クラスC0 220円/15分 ×3時間)</t>
  </si>
  <si>
    <t xml:space="preserve"> 装飾予備費 </t>
  </si>
  <si>
    <t xml:space="preserve">式 </t>
  </si>
  <si>
    <t xml:space="preserve"> 7月 </t>
  </si>
  <si>
    <t xml:space="preserve"> 脱出企画における装飾製作のため、ボタン電池・黒布・ホワイトボードマーカー5本・ブックエンド・筆記用具入れ</t>
  </si>
  <si>
    <t>SHINDEY　3D-333　3D本棚柄</t>
  </si>
  <si>
    <t>枚</t>
  </si>
  <si>
    <t>装飾シール　脱出企画の壁の装飾のため</t>
  </si>
  <si>
    <t>郵送代</t>
  </si>
  <si>
    <t>酒造へのお礼状を送るため</t>
  </si>
  <si>
    <t>来場者参加型企画部門　合計</t>
    <rPh sb="0" eb="6">
      <t>ライジョウセィア</t>
    </rPh>
    <rPh sb="6" eb="8">
      <t>ガクジュツキカク</t>
    </rPh>
    <rPh sb="8" eb="10">
      <t>ブモン</t>
    </rPh>
    <rPh sb="11" eb="13">
      <t>ゴウケイ</t>
    </rPh>
    <phoneticPr fontId="1"/>
  </si>
  <si>
    <t>夜祭企画部門</t>
    <rPh sb="0" eb="2">
      <t>コウヤサイ</t>
    </rPh>
    <rPh sb="2" eb="6">
      <t>キカク</t>
    </rPh>
    <phoneticPr fontId="1"/>
  </si>
  <si>
    <t>たすき</t>
  </si>
  <si>
    <t>TSUKUBA COLLECTION：準グランプリをとった出場者に与えるため</t>
  </si>
  <si>
    <t>花束1</t>
  </si>
  <si>
    <t>束</t>
  </si>
  <si>
    <t>TSUKUBA COLLECTION：グランプリ、準グランプリ、特別賞、協賛賞3つの各受賞者に渡すため</t>
    <rPh sb="25" eb="26">
      <t>ジュン</t>
    </rPh>
    <rPh sb="32" eb="35">
      <t>トクベツショウ</t>
    </rPh>
    <rPh sb="36" eb="39">
      <t>キョウサンショウ</t>
    </rPh>
    <rPh sb="42" eb="43">
      <t>カク</t>
    </rPh>
    <rPh sb="43" eb="46">
      <t>ジュショウシャ</t>
    </rPh>
    <rPh sb="47" eb="48">
      <t>ワタ</t>
    </rPh>
    <phoneticPr fontId="1"/>
  </si>
  <si>
    <t>花束2</t>
    <phoneticPr fontId="1"/>
  </si>
  <si>
    <t>雙峰祭グランプリ：最優秀賞2組、学生賞2組に与えるため
※協賛品がもらえる場合は不要</t>
    <phoneticPr fontId="1"/>
  </si>
  <si>
    <t>景品(最優秀賞)</t>
  </si>
  <si>
    <t>雙峰祭グランプリ：最優秀賞2組に与えるため
※協賛品がもらえる場合は不要</t>
    <phoneticPr fontId="1"/>
  </si>
  <si>
    <t>景品(グランプリ)</t>
  </si>
  <si>
    <t>TSUKUBA COLLECTION：グランプリをとった出場者に与えるため
※協賛品がもらえる場合は不要</t>
    <phoneticPr fontId="1"/>
  </si>
  <si>
    <t>景品(準グランプリ)</t>
  </si>
  <si>
    <t>TSUKUBA COLLECTION：準グランプリをとった出場者に与えるため
※協賛品がもらえる場合は不要</t>
    <phoneticPr fontId="1"/>
  </si>
  <si>
    <t>景品(特別賞)</t>
  </si>
  <si>
    <t>TSUKUBA COLLECTION：特別賞をとった出場者に与えるため
※協賛品がもらえる場合は不要</t>
    <phoneticPr fontId="1"/>
  </si>
  <si>
    <t>景品(参加賞)</t>
  </si>
  <si>
    <t>TSUKUBA COLLECTION：受賞者を除く出場者に与えるため
※協賛品がもらえる場合は不要</t>
    <phoneticPr fontId="1"/>
  </si>
  <si>
    <t xml:space="preserve"> 化粧前鏡 </t>
  </si>
  <si>
    <t xml:space="preserve">個 </t>
    <phoneticPr fontId="1"/>
  </si>
  <si>
    <t xml:space="preserve">10月 </t>
    <phoneticPr fontId="1"/>
  </si>
  <si>
    <t xml:space="preserve"> つくばお笑いライブ：芸人の化粧確認用のため </t>
    <phoneticPr fontId="1"/>
  </si>
  <si>
    <t>企業訪問の交通費</t>
  </si>
  <si>
    <t>8～10月</t>
  </si>
  <si>
    <t>TSUKUBA COLLECTION：担当者が企業へ訪問するため</t>
  </si>
  <si>
    <t>TSUKUBA COLLECTION：雙峰祭当日、美容室への出場者送迎と衣装の運搬をするため</t>
  </si>
  <si>
    <t>TSUKUBA COLLECTION：雙峰祭当日、美容室への出場者送迎と衣装の運搬をする際に必要なため</t>
  </si>
  <si>
    <t>高速道路使用料</t>
  </si>
  <si>
    <t>往復</t>
  </si>
  <si>
    <t>出場者の宣材写真撮影の交通費</t>
    <rPh sb="0" eb="3">
      <t>シュツジョウシャ</t>
    </rPh>
    <rPh sb="4" eb="10">
      <t>センザイシャシンサツエイ</t>
    </rPh>
    <phoneticPr fontId="1"/>
  </si>
  <si>
    <t>6月</t>
    <rPh sb="1" eb="2">
      <t>ガツ</t>
    </rPh>
    <phoneticPr fontId="1"/>
  </si>
  <si>
    <t>TSUKUBA COLLECTION：宣材写真撮影場所が渋谷であったため、つくばからの往復の交通費。</t>
    <rPh sb="19" eb="25">
      <t>センザイシャシンサツエイ</t>
    </rPh>
    <rPh sb="25" eb="27">
      <t>バショ</t>
    </rPh>
    <rPh sb="28" eb="30">
      <t>シブヤ</t>
    </rPh>
    <rPh sb="43" eb="45">
      <t>オウフク</t>
    </rPh>
    <rPh sb="46" eb="49">
      <t>コウツウヒ</t>
    </rPh>
    <phoneticPr fontId="1"/>
  </si>
  <si>
    <t>つくコレ構成員の宣材写真撮影の交通費</t>
    <rPh sb="4" eb="7">
      <t>コウセイイン</t>
    </rPh>
    <rPh sb="8" eb="14">
      <t>センザイシャシンサツエイ</t>
    </rPh>
    <phoneticPr fontId="1"/>
  </si>
  <si>
    <t>協賛企業主催イベントへの出場者様参加のための交通費</t>
    <rPh sb="0" eb="4">
      <t>キョウサンキギョウ</t>
    </rPh>
    <rPh sb="4" eb="6">
      <t>シュサイ</t>
    </rPh>
    <rPh sb="12" eb="16">
      <t>シュツジョウシャサマ</t>
    </rPh>
    <rPh sb="16" eb="18">
      <t>サンカ</t>
    </rPh>
    <rPh sb="22" eb="25">
      <t>コウツウヒ</t>
    </rPh>
    <phoneticPr fontId="1"/>
  </si>
  <si>
    <t>TSUKUBA COLLECTION：協賛企業主催のイベントがお台場で開催されるため、つくばからの往復の交通費。</t>
    <rPh sb="19" eb="21">
      <t>キョウサン</t>
    </rPh>
    <rPh sb="21" eb="23">
      <t>キギョウ</t>
    </rPh>
    <rPh sb="23" eb="25">
      <t>シュサイ</t>
    </rPh>
    <rPh sb="32" eb="34">
      <t>ダイバ</t>
    </rPh>
    <rPh sb="35" eb="37">
      <t>カイサイ</t>
    </rPh>
    <rPh sb="49" eb="51">
      <t>オウフク</t>
    </rPh>
    <rPh sb="52" eb="55">
      <t>コウツウヒ</t>
    </rPh>
    <phoneticPr fontId="1"/>
  </si>
  <si>
    <t>交通費　小計</t>
    <rPh sb="0" eb="3">
      <t>コウツウ</t>
    </rPh>
    <phoneticPr fontId="1"/>
  </si>
  <si>
    <t>出演者の謝礼金</t>
    <rPh sb="0" eb="3">
      <t>シュツエンシャ</t>
    </rPh>
    <rPh sb="4" eb="7">
      <t>シャレイキン</t>
    </rPh>
    <phoneticPr fontId="1"/>
  </si>
  <si>
    <t>つくばお笑いライブ出演者、仲介業者への謝礼金</t>
    <rPh sb="4" eb="5">
      <t>ワラ</t>
    </rPh>
    <rPh sb="9" eb="12">
      <t>シュツエンシャ</t>
    </rPh>
    <rPh sb="13" eb="17">
      <t>チュウカイギョウシャ</t>
    </rPh>
    <rPh sb="19" eb="22">
      <t>シャレイキン</t>
    </rPh>
    <phoneticPr fontId="1"/>
  </si>
  <si>
    <t>つくばお笑いライブ：出演者にケータリングを用意するため</t>
  </si>
  <si>
    <t>御礼品</t>
  </si>
  <si>
    <t>つくばお笑いライブ：出演者に御礼品を用意するため</t>
  </si>
  <si>
    <t>クリーニング費１</t>
  </si>
  <si>
    <t>TSUKUBA COLLECTION：ドレス・タキシードを汚した場合に必要となるため</t>
    <rPh sb="29" eb="30">
      <t>ヨゴ</t>
    </rPh>
    <rPh sb="32" eb="34">
      <t>バアイ</t>
    </rPh>
    <rPh sb="35" eb="37">
      <t>ヒツヨウ</t>
    </rPh>
    <phoneticPr fontId="1"/>
  </si>
  <si>
    <t>送料(たすき)</t>
    <rPh sb="0" eb="2">
      <t>ソウリョウ</t>
    </rPh>
    <phoneticPr fontId="1"/>
  </si>
  <si>
    <t>TSUKUBA COLLECTION：たすきを購入する際に発生するため</t>
    <rPh sb="23" eb="25">
      <t>コウニュウ</t>
    </rPh>
    <rPh sb="27" eb="28">
      <t>サイ</t>
    </rPh>
    <rPh sb="29" eb="31">
      <t>ハッセイ</t>
    </rPh>
    <phoneticPr fontId="1"/>
  </si>
  <si>
    <t>クリーニング費２</t>
    <rPh sb="6" eb="7">
      <t>ヒ</t>
    </rPh>
    <phoneticPr fontId="1"/>
  </si>
  <si>
    <t>つくばお笑いライブ：防寒用で出演者に渡すブランケットをクリーニングするため</t>
    <rPh sb="10" eb="13">
      <t>ボウカンヨウ</t>
    </rPh>
    <rPh sb="14" eb="17">
      <t>シュツエンシャ</t>
    </rPh>
    <rPh sb="18" eb="19">
      <t>ワタ</t>
    </rPh>
    <phoneticPr fontId="1"/>
  </si>
  <si>
    <t>CDレンタル代</t>
    <rPh sb="6" eb="7">
      <t>ダイ</t>
    </rPh>
    <phoneticPr fontId="1"/>
  </si>
  <si>
    <t>曲</t>
    <rPh sb="0" eb="1">
      <t>キョク</t>
    </rPh>
    <phoneticPr fontId="1"/>
  </si>
  <si>
    <t>9～10月</t>
    <rPh sb="4" eb="5">
      <t>ガツ</t>
    </rPh>
    <phoneticPr fontId="1"/>
  </si>
  <si>
    <t>つくばお笑いライブ：雙峰祭当日につかうBGMを利用するため</t>
    <rPh sb="10" eb="15">
      <t>ソウホウサイトウジツ</t>
    </rPh>
    <rPh sb="23" eb="25">
      <t>リヨウ</t>
    </rPh>
    <phoneticPr fontId="1"/>
  </si>
  <si>
    <t>つくばお笑いライブ・TSUKUBA COLLECTION：契約書を業者に郵送するため</t>
    <rPh sb="29" eb="32">
      <t>ケイヤクショ</t>
    </rPh>
    <rPh sb="33" eb="35">
      <t>ギョウシャ</t>
    </rPh>
    <rPh sb="36" eb="38">
      <t>ユウソウ</t>
    </rPh>
    <phoneticPr fontId="1"/>
  </si>
  <si>
    <t>つくばお笑いライブ：謝礼金を送るため</t>
    <rPh sb="10" eb="13">
      <t>シャレイキン</t>
    </rPh>
    <rPh sb="14" eb="15">
      <t>オク</t>
    </rPh>
    <phoneticPr fontId="1"/>
  </si>
  <si>
    <t>夜祭企画部門　合計</t>
    <rPh sb="0" eb="2">
      <t>ヨルサイ</t>
    </rPh>
    <rPh sb="2" eb="6">
      <t>キカクブモン</t>
    </rPh>
    <rPh sb="7" eb="9">
      <t>ゴウケイ</t>
    </rPh>
    <phoneticPr fontId="1"/>
  </si>
  <si>
    <t>本部企画局　合計</t>
    <rPh sb="0" eb="5">
      <t>ホンブキカクキョク</t>
    </rPh>
    <rPh sb="6" eb="8">
      <t>ゴウケイ</t>
    </rPh>
    <phoneticPr fontId="1"/>
  </si>
  <si>
    <t>二次予算支出　合計</t>
  </si>
  <si>
    <t>8.雨天時の変更点</t>
  </si>
  <si>
    <t>1.二次予算クロス集計B49,B50より引用</t>
  </si>
  <si>
    <t>晴天時</t>
    <rPh sb="0" eb="3">
      <t>セイテンジ</t>
    </rPh>
    <phoneticPr fontId="1"/>
  </si>
  <si>
    <t>雨天時</t>
    <rPh sb="0" eb="3">
      <t>ウテンジ</t>
    </rPh>
    <phoneticPr fontId="1"/>
  </si>
  <si>
    <t>(雨天時)ー(晴天時）</t>
    <rPh sb="1" eb="2">
      <t xml:space="preserve">アメ </t>
    </rPh>
    <rPh sb="2" eb="4">
      <t>セイテンジ</t>
    </rPh>
    <rPh sb="8" eb="10">
      <t>ウテンジ</t>
    </rPh>
    <phoneticPr fontId="1"/>
  </si>
  <si>
    <t>詳細</t>
    <rPh sb="0" eb="2">
      <t>ショウサイ</t>
    </rPh>
    <phoneticPr fontId="1"/>
  </si>
  <si>
    <t>当期繰越金</t>
    <rPh sb="0" eb="5">
      <t>トウキクリコシキン</t>
    </rPh>
    <phoneticPr fontId="1"/>
  </si>
  <si>
    <t>雨天時は各局の使用金額が減少するため</t>
    <rPh sb="0" eb="3">
      <t>ウテンジ</t>
    </rPh>
    <rPh sb="5" eb="6">
      <t>カクキョク</t>
    </rPh>
    <rPh sb="7" eb="11">
      <t>シヨウキンガク</t>
    </rPh>
    <rPh sb="12" eb="14">
      <t>ゲンショウ</t>
    </rPh>
    <phoneticPr fontId="1"/>
  </si>
  <si>
    <t>7.二次予算詳細支出D317より引用</t>
  </si>
  <si>
    <t>(雨天時)ー(晴天時)</t>
    <rPh sb="1" eb="2">
      <t xml:space="preserve">アメ </t>
    </rPh>
    <rPh sb="2" eb="4">
      <t>セイテンジ</t>
    </rPh>
    <rPh sb="7" eb="8">
      <t>ハレ</t>
    </rPh>
    <rPh sb="8" eb="10">
      <t>ウテンジ</t>
    </rPh>
    <phoneticPr fontId="1"/>
  </si>
  <si>
    <t>花火打ち上げ費</t>
    <rPh sb="0" eb="3">
      <t>ハナビウ</t>
    </rPh>
    <rPh sb="4" eb="5">
      <t>ア</t>
    </rPh>
    <rPh sb="6" eb="7">
      <t>ヒ</t>
    </rPh>
    <phoneticPr fontId="1"/>
  </si>
  <si>
    <t>花火打ち上げ費が変更されるため</t>
    <rPh sb="0" eb="3">
      <t>ハナビウ</t>
    </rPh>
    <rPh sb="4" eb="5">
      <t>ア</t>
    </rPh>
    <rPh sb="6" eb="7">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</si>
</sst>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quot;¥&quot;#,##0;[Red]&quot;¥&quot;\-#,##0"/>
    <numFmt numFmtId="42" formatCode="_ &quot;¥&quot;* #,##0_ ;_ &quot;¥&quot;* \-#,##0_ ;_ &quot;¥&quot;* &quot;-&quot;_ ;_ @_ "/>
    <numFmt numFmtId="41" formatCode="_ * #,##0_ ;_ * \-#,##0_ ;_ * &quot;-&quot;_ ;_ @_ "/>
  </numFmts>
  <fonts count="2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1"/>
      <color rgb="FF000000"/>
      <name val="游ゴシック"/>
      <family val="3"/>
      <charset val="128"/>
    </font>
    <font>
      <sz val="11"/>
      <color rgb="FFFF0000"/>
      <name val="游ゴシック"/>
      <family val="2"/>
      <charset val="128"/>
      <scheme val="minor"/>
    </font>
    <font>
      <sz val="11"/>
      <color theme="1"/>
      <name val="游ゴシック"/>
      <family val="3"/>
      <charset val="128"/>
      <scheme val="minor"/>
    </font>
    <font>
      <sz val="12"/>
      <color theme="1"/>
      <name val="游ゴシック"/>
      <family val="2"/>
      <charset val="128"/>
      <scheme val="minor"/>
    </font>
    <font>
      <sz val="10"/>
      <color rgb="FF000000"/>
      <name val="Arial"/>
      <family val="2"/>
    </font>
    <font>
      <sz val="11"/>
      <color theme="1"/>
      <name val="游ゴシック"/>
      <family val="2"/>
      <scheme val="minor"/>
    </font>
    <font>
      <sz val="10"/>
      <color rgb="FF000000"/>
      <name val="游ゴシック"/>
      <family val="2"/>
      <scheme val="minor"/>
    </font>
    <font>
      <sz val="11"/>
      <color theme="1"/>
      <name val="游ゴシック"/>
      <family val="3"/>
      <charset val="128"/>
    </font>
    <font>
      <sz val="11"/>
      <color rgb="FF000000"/>
      <name val="游ゴシック"/>
      <family val="3"/>
      <charset val="128"/>
      <scheme val="minor"/>
    </font>
    <font>
      <b/>
      <sz val="11"/>
      <name val="游ゴシック"/>
      <family val="3"/>
      <charset val="128"/>
      <scheme val="minor"/>
    </font>
    <font>
      <sz val="11"/>
      <color rgb="FF000000"/>
      <name val="游ゴシック"/>
      <family val="2"/>
      <charset val="128"/>
      <scheme val="minor"/>
    </font>
    <font>
      <sz val="11"/>
      <color rgb="FF333333"/>
      <name val="游ゴシック"/>
      <family val="3"/>
      <charset val="128"/>
      <scheme val="minor"/>
    </font>
    <font>
      <b/>
      <sz val="11"/>
      <color theme="1"/>
      <name val="游ゴシック"/>
      <family val="2"/>
      <charset val="128"/>
      <scheme val="minor"/>
    </font>
    <font>
      <b/>
      <sz val="11"/>
      <color rgb="FF000000"/>
      <name val="游ゴシック"/>
      <family val="3"/>
      <charset val="128"/>
      <scheme val="minor"/>
    </font>
    <font>
      <sz val="11"/>
      <color rgb="FFC00000"/>
      <name val="游ゴシック"/>
      <family val="2"/>
      <charset val="128"/>
      <scheme val="minor"/>
    </font>
    <font>
      <sz val="12"/>
      <color rgb="FF000000"/>
      <name val="Yu Gothic"/>
      <family val="3"/>
      <charset val="1"/>
    </font>
    <font>
      <sz val="12"/>
      <color rgb="FF000000"/>
      <name val="游ゴシック"/>
      <family val="3"/>
      <charset val="128"/>
    </font>
    <font>
      <u/>
      <sz val="11"/>
      <color theme="10"/>
      <name val="游ゴシック"/>
      <family val="2"/>
      <charset val="128"/>
      <scheme val="minor"/>
    </font>
    <font>
      <b/>
      <sz val="11"/>
      <color rgb="FF242424"/>
      <name val="Yu Gothic"/>
      <family val="3"/>
      <charset val="128"/>
    </font>
  </fonts>
  <fills count="9">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theme="2" tint="-0.249977111117893"/>
        <bgColor indexed="64"/>
      </patternFill>
    </fill>
    <fill>
      <patternFill patternType="solid">
        <fgColor theme="6"/>
        <bgColor indexed="64"/>
      </patternFill>
    </fill>
    <fill>
      <patternFill patternType="solid">
        <fgColor rgb="FFFFFFFF"/>
        <bgColor indexed="64"/>
      </patternFill>
    </fill>
    <fill>
      <patternFill patternType="solid">
        <fgColor rgb="FFFFFFFF"/>
        <bgColor rgb="FF000000"/>
      </patternFill>
    </fill>
  </fills>
  <borders count="202">
    <border>
      <left/>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double">
        <color indexed="64"/>
      </top>
      <bottom style="thick">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thick">
        <color auto="1"/>
      </left>
      <right style="thin">
        <color auto="1"/>
      </right>
      <top/>
      <bottom/>
      <diagonal/>
    </border>
    <border>
      <left/>
      <right/>
      <top style="medium">
        <color auto="1"/>
      </top>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medium">
        <color indexed="64"/>
      </left>
      <right style="thick">
        <color indexed="64"/>
      </right>
      <top/>
      <bottom style="thin">
        <color indexed="64"/>
      </bottom>
      <diagonal/>
    </border>
    <border>
      <left style="thick">
        <color indexed="64"/>
      </left>
      <right style="thick">
        <color indexed="64"/>
      </right>
      <top/>
      <bottom style="thin">
        <color indexed="64"/>
      </bottom>
      <diagonal/>
    </border>
    <border>
      <left style="medium">
        <color auto="1"/>
      </left>
      <right style="medium">
        <color auto="1"/>
      </right>
      <top style="thin">
        <color auto="1"/>
      </top>
      <bottom/>
      <diagonal/>
    </border>
    <border>
      <left style="medium">
        <color indexed="64"/>
      </left>
      <right style="thick">
        <color indexed="64"/>
      </right>
      <top style="thin">
        <color indexed="64"/>
      </top>
      <bottom style="thin">
        <color indexed="64"/>
      </bottom>
      <diagonal/>
    </border>
    <border>
      <left style="medium">
        <color auto="1"/>
      </left>
      <right/>
      <top style="thin">
        <color auto="1"/>
      </top>
      <bottom/>
      <diagonal/>
    </border>
    <border>
      <left style="thin">
        <color indexed="64"/>
      </left>
      <right style="thick">
        <color indexed="64"/>
      </right>
      <top style="thin">
        <color indexed="64"/>
      </top>
      <bottom style="thin">
        <color indexed="64"/>
      </bottom>
      <diagonal/>
    </border>
    <border>
      <left style="medium">
        <color auto="1"/>
      </left>
      <right/>
      <top style="thin">
        <color auto="1"/>
      </top>
      <bottom style="thin">
        <color auto="1"/>
      </bottom>
      <diagonal/>
    </border>
    <border>
      <left style="thick">
        <color auto="1"/>
      </left>
      <right style="thick">
        <color auto="1"/>
      </right>
      <top/>
      <bottom/>
      <diagonal/>
    </border>
    <border>
      <left style="medium">
        <color auto="1"/>
      </left>
      <right/>
      <top style="thin">
        <color indexed="64"/>
      </top>
      <bottom style="double">
        <color indexed="64"/>
      </bottom>
      <diagonal/>
    </border>
    <border>
      <left style="thick">
        <color indexed="64"/>
      </left>
      <right style="thick">
        <color indexed="64"/>
      </right>
      <top style="thin">
        <color indexed="64"/>
      </top>
      <bottom style="double">
        <color indexed="64"/>
      </bottom>
      <diagonal/>
    </border>
    <border>
      <left style="medium">
        <color indexed="64"/>
      </left>
      <right/>
      <top style="double">
        <color indexed="64"/>
      </top>
      <bottom style="medium">
        <color indexed="64"/>
      </bottom>
      <diagonal/>
    </border>
    <border>
      <left style="thick">
        <color auto="1"/>
      </left>
      <right style="thick">
        <color auto="1"/>
      </right>
      <top style="double">
        <color indexed="64"/>
      </top>
      <bottom style="medium">
        <color indexed="64"/>
      </bottom>
      <diagonal/>
    </border>
    <border>
      <left style="thick">
        <color indexed="64"/>
      </left>
      <right style="thick">
        <color indexed="64"/>
      </right>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indexed="64"/>
      </top>
      <bottom/>
      <diagonal/>
    </border>
    <border>
      <left/>
      <right/>
      <top style="thin">
        <color indexed="64"/>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auto="1"/>
      </left>
      <right/>
      <top style="thin">
        <color auto="1"/>
      </top>
      <bottom/>
      <diagonal/>
    </border>
    <border>
      <left style="thin">
        <color auto="1"/>
      </left>
      <right/>
      <top/>
      <bottom style="thin">
        <color auto="1"/>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auto="1"/>
      </right>
      <top style="medium">
        <color rgb="FF000000"/>
      </top>
      <bottom style="medium">
        <color rgb="FF000000"/>
      </bottom>
      <diagonal/>
    </border>
    <border>
      <left style="medium">
        <color auto="1"/>
      </left>
      <right style="medium">
        <color auto="1"/>
      </right>
      <top style="medium">
        <color rgb="FF000000"/>
      </top>
      <bottom style="medium">
        <color rgb="FF000000"/>
      </bottom>
      <diagonal/>
    </border>
    <border>
      <left style="medium">
        <color auto="1"/>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style="double">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style="thin">
        <color rgb="FF000000"/>
      </top>
      <bottom style="medium">
        <color rgb="FF000000"/>
      </bottom>
      <diagonal/>
    </border>
    <border>
      <left/>
      <right/>
      <top/>
      <bottom style="medium">
        <color rgb="FF000000"/>
      </bottom>
      <diagonal/>
    </border>
    <border>
      <left/>
      <right/>
      <top style="thin">
        <color indexed="64"/>
      </top>
      <bottom style="medium">
        <color indexed="64"/>
      </bottom>
      <diagonal/>
    </border>
    <border>
      <left style="thin">
        <color indexed="64"/>
      </left>
      <right style="thin">
        <color indexed="64"/>
      </right>
      <top style="thin">
        <color rgb="FF000000"/>
      </top>
      <bottom/>
      <diagonal/>
    </border>
    <border>
      <left/>
      <right/>
      <top style="thin">
        <color rgb="FF000000"/>
      </top>
      <bottom/>
      <diagonal/>
    </border>
    <border>
      <left style="medium">
        <color indexed="64"/>
      </left>
      <right/>
      <top/>
      <bottom style="medium">
        <color rgb="FF000000"/>
      </bottom>
      <diagonal/>
    </border>
    <border>
      <left style="thick">
        <color indexed="64"/>
      </left>
      <right style="thick">
        <color indexed="64"/>
      </right>
      <top style="thin">
        <color indexed="64"/>
      </top>
      <bottom style="thin">
        <color rgb="FF000000"/>
      </bottom>
      <diagonal/>
    </border>
    <border>
      <left/>
      <right/>
      <top/>
      <bottom style="medium">
        <color indexed="64"/>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top style="medium">
        <color indexed="64"/>
      </top>
      <bottom/>
      <diagonal/>
    </border>
    <border>
      <left/>
      <right/>
      <top style="thin">
        <color rgb="FF000000"/>
      </top>
      <bottom style="thin">
        <color rgb="FF000000"/>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right style="thin">
        <color rgb="FF000000"/>
      </right>
      <top style="thin">
        <color rgb="FF000000"/>
      </top>
      <bottom style="thin">
        <color rgb="FF000000"/>
      </bottom>
      <diagonal/>
    </border>
    <border>
      <left/>
      <right/>
      <top/>
      <bottom style="thin">
        <color rgb="FF000000"/>
      </bottom>
      <diagonal/>
    </border>
    <border>
      <left style="thin">
        <color indexed="64"/>
      </left>
      <right/>
      <top/>
      <bottom style="medium">
        <color rgb="FF000000"/>
      </bottom>
      <diagonal/>
    </border>
    <border>
      <left style="thin">
        <color rgb="FF000000"/>
      </left>
      <right/>
      <top/>
      <bottom style="thin">
        <color rgb="FF000000"/>
      </bottom>
      <diagonal/>
    </border>
    <border>
      <left style="thick">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ck">
        <color indexed="64"/>
      </left>
      <right/>
      <top style="thin">
        <color indexed="64"/>
      </top>
      <bottom style="medium">
        <color indexed="64"/>
      </bottom>
      <diagonal/>
    </border>
    <border>
      <left/>
      <right style="thick">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indexed="64"/>
      </left>
      <right style="thin">
        <color indexed="64"/>
      </right>
      <top style="thin">
        <color indexed="64"/>
      </top>
      <bottom style="double">
        <color indexed="64"/>
      </bottom>
      <diagonal/>
    </border>
    <border>
      <left style="thin">
        <color rgb="FF000000"/>
      </left>
      <right/>
      <top style="thin">
        <color rgb="FF000000"/>
      </top>
      <bottom/>
      <diagonal/>
    </border>
    <border>
      <left style="thin">
        <color indexed="64"/>
      </left>
      <right/>
      <top style="thin">
        <color indexed="64"/>
      </top>
      <bottom style="double">
        <color indexed="64"/>
      </bottom>
      <diagonal/>
    </border>
    <border>
      <left style="thin">
        <color rgb="FF000000"/>
      </left>
      <right style="thin">
        <color indexed="64"/>
      </right>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indexed="64"/>
      </left>
      <right/>
      <top style="medium">
        <color indexed="64"/>
      </top>
      <bottom/>
      <diagonal/>
    </border>
    <border>
      <left style="thin">
        <color rgb="FF000000"/>
      </left>
      <right style="thin">
        <color rgb="FF000000"/>
      </right>
      <top style="thin">
        <color rgb="FF000000"/>
      </top>
      <bottom style="double">
        <color rgb="FF000000"/>
      </bottom>
      <diagonal/>
    </border>
    <border>
      <left style="thin">
        <color indexed="64"/>
      </left>
      <right style="thin">
        <color indexed="64"/>
      </right>
      <top style="thin">
        <color rgb="FF000000"/>
      </top>
      <bottom style="double">
        <color rgb="FF000000"/>
      </bottom>
      <diagonal/>
    </border>
    <border>
      <left style="thin">
        <color rgb="FF000000"/>
      </left>
      <right/>
      <top style="thin">
        <color rgb="FF000000"/>
      </top>
      <bottom style="double">
        <color rgb="FF000000"/>
      </bottom>
      <diagonal/>
    </border>
    <border>
      <left style="thin">
        <color rgb="FF000000"/>
      </left>
      <right/>
      <top/>
      <bottom/>
      <diagonal/>
    </border>
    <border>
      <left/>
      <right/>
      <top style="thin">
        <color rgb="FF000000"/>
      </top>
      <bottom style="double">
        <color rgb="FF000000"/>
      </bottom>
      <diagonal/>
    </border>
    <border>
      <left style="thin">
        <color theme="1"/>
      </left>
      <right style="thin">
        <color theme="1"/>
      </right>
      <top style="thin">
        <color rgb="FF000000"/>
      </top>
      <bottom style="double">
        <color rgb="FF000000"/>
      </bottom>
      <diagonal/>
    </border>
    <border>
      <left style="thin">
        <color theme="1"/>
      </left>
      <right style="thin">
        <color theme="1"/>
      </right>
      <top style="thin">
        <color theme="1"/>
      </top>
      <bottom/>
      <diagonal/>
    </border>
    <border>
      <left style="thin">
        <color rgb="FF000000"/>
      </left>
      <right style="thin">
        <color rgb="FF000000"/>
      </right>
      <top style="medium">
        <color rgb="FF000000"/>
      </top>
      <bottom/>
      <diagonal/>
    </border>
    <border>
      <left/>
      <right style="thin">
        <color indexed="64"/>
      </right>
      <top style="thin">
        <color rgb="FF000000"/>
      </top>
      <bottom style="double">
        <color rgb="FF000000"/>
      </bottom>
      <diagonal/>
    </border>
    <border>
      <left style="thin">
        <color rgb="FF000000"/>
      </left>
      <right style="thin">
        <color rgb="FF000000"/>
      </right>
      <top/>
      <bottom style="thin">
        <color indexed="64"/>
      </bottom>
      <diagonal/>
    </border>
    <border>
      <left style="thin">
        <color auto="1"/>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indexed="64"/>
      </left>
      <right style="thin">
        <color indexed="64"/>
      </right>
      <top/>
      <bottom style="double">
        <color rgb="FF000000"/>
      </bottom>
      <diagonal/>
    </border>
    <border>
      <left style="thin">
        <color rgb="FF000000"/>
      </left>
      <right style="thin">
        <color rgb="FF000000"/>
      </right>
      <top/>
      <bottom style="double">
        <color rgb="FF000000"/>
      </bottom>
      <diagonal/>
    </border>
    <border>
      <left/>
      <right style="thin">
        <color indexed="64"/>
      </right>
      <top/>
      <bottom style="double">
        <color rgb="FF000000"/>
      </bottom>
      <diagonal/>
    </border>
    <border>
      <left/>
      <right/>
      <top/>
      <bottom style="double">
        <color rgb="FF000000"/>
      </bottom>
      <diagonal/>
    </border>
    <border>
      <left style="thin">
        <color auto="1"/>
      </left>
      <right/>
      <top/>
      <bottom style="double">
        <color rgb="FF000000"/>
      </bottom>
      <diagonal/>
    </border>
    <border>
      <left style="medium">
        <color indexed="64"/>
      </left>
      <right/>
      <top style="medium">
        <color rgb="FF000000"/>
      </top>
      <bottom style="medium">
        <color rgb="FF000000"/>
      </bottom>
      <diagonal/>
    </border>
    <border>
      <left style="thin">
        <color rgb="FF000000"/>
      </left>
      <right style="thin">
        <color indexed="64"/>
      </right>
      <top style="thin">
        <color rgb="FF000000"/>
      </top>
      <bottom style="double">
        <color rgb="FF000000"/>
      </bottom>
      <diagonal/>
    </border>
    <border>
      <left/>
      <right/>
      <top style="thick">
        <color auto="1"/>
      </top>
      <bottom/>
      <diagonal/>
    </border>
    <border>
      <left/>
      <right style="thick">
        <color auto="1"/>
      </right>
      <top style="thick">
        <color auto="1"/>
      </top>
      <bottom/>
      <diagonal/>
    </border>
    <border>
      <left/>
      <right/>
      <top/>
      <bottom style="thin">
        <color indexed="64"/>
      </bottom>
      <diagonal/>
    </border>
    <border>
      <left style="thick">
        <color auto="1"/>
      </left>
      <right/>
      <top style="thick">
        <color auto="1"/>
      </top>
      <bottom/>
      <diagonal/>
    </border>
    <border>
      <left style="thick">
        <color rgb="FF000000"/>
      </left>
      <right/>
      <top style="thick">
        <color rgb="FF000000"/>
      </top>
      <bottom/>
      <diagonal/>
    </border>
    <border>
      <left/>
      <right/>
      <top style="thick">
        <color rgb="FF000000"/>
      </top>
      <bottom style="thick">
        <color auto="1"/>
      </bottom>
      <diagonal/>
    </border>
    <border>
      <left/>
      <right/>
      <top style="thick">
        <color rgb="FF000000"/>
      </top>
      <bottom/>
      <diagonal/>
    </border>
    <border>
      <left/>
      <right style="thick">
        <color rgb="FF000000"/>
      </right>
      <top style="thick">
        <color rgb="FF000000"/>
      </top>
      <bottom/>
      <diagonal/>
    </border>
    <border>
      <left/>
      <right style="thick">
        <color rgb="FF000000"/>
      </right>
      <top style="thin">
        <color indexed="64"/>
      </top>
      <bottom style="thin">
        <color indexed="64"/>
      </bottom>
      <diagonal/>
    </border>
    <border>
      <left/>
      <right style="thick">
        <color rgb="FF000000"/>
      </right>
      <top style="thin">
        <color indexed="64"/>
      </top>
      <bottom/>
      <diagonal/>
    </border>
    <border>
      <left style="thin">
        <color rgb="FF000000"/>
      </left>
      <right style="thick">
        <color rgb="FF000000"/>
      </right>
      <top style="thin">
        <color rgb="FF000000"/>
      </top>
      <bottom style="thin">
        <color rgb="FF000000"/>
      </bottom>
      <diagonal/>
    </border>
    <border>
      <left/>
      <right style="thick">
        <color rgb="FF000000"/>
      </right>
      <top/>
      <bottom style="thin">
        <color indexed="64"/>
      </bottom>
      <diagonal/>
    </border>
    <border>
      <left/>
      <right/>
      <top style="thin">
        <color indexed="64"/>
      </top>
      <bottom style="thick">
        <color rgb="FF000000"/>
      </bottom>
      <diagonal/>
    </border>
    <border>
      <left/>
      <right style="thick">
        <color rgb="FF000000"/>
      </right>
      <top style="thin">
        <color indexed="64"/>
      </top>
      <bottom style="thick">
        <color rgb="FF000000"/>
      </bottom>
      <diagonal/>
    </border>
    <border>
      <left style="thick">
        <color rgb="FF000000"/>
      </left>
      <right style="thick">
        <color rgb="FF000000"/>
      </right>
      <top style="thick">
        <color rgb="FF000000"/>
      </top>
      <bottom style="thin">
        <color indexed="64"/>
      </bottom>
      <diagonal/>
    </border>
    <border>
      <left style="thick">
        <color rgb="FF000000"/>
      </left>
      <right style="thick">
        <color rgb="FF000000"/>
      </right>
      <top style="thin">
        <color indexed="64"/>
      </top>
      <bottom style="thin">
        <color indexed="64"/>
      </bottom>
      <diagonal/>
    </border>
    <border>
      <left style="thick">
        <color rgb="FF000000"/>
      </left>
      <right style="thick">
        <color rgb="FF000000"/>
      </right>
      <top style="thin">
        <color indexed="64"/>
      </top>
      <bottom/>
      <diagonal/>
    </border>
    <border>
      <left style="thick">
        <color rgb="FF000000"/>
      </left>
      <right style="thick">
        <color rgb="FF000000"/>
      </right>
      <top style="thin">
        <color rgb="FF000000"/>
      </top>
      <bottom style="thin">
        <color rgb="FF000000"/>
      </bottom>
      <diagonal/>
    </border>
    <border>
      <left style="thick">
        <color rgb="FF000000"/>
      </left>
      <right style="thick">
        <color rgb="FF000000"/>
      </right>
      <top/>
      <bottom style="thin">
        <color indexed="64"/>
      </bottom>
      <diagonal/>
    </border>
    <border>
      <left style="thick">
        <color rgb="FF000000"/>
      </left>
      <right style="thick">
        <color rgb="FF000000"/>
      </right>
      <top style="thin">
        <color indexed="64"/>
      </top>
      <bottom style="thick">
        <color rgb="FF000000"/>
      </bottom>
      <diagonal/>
    </border>
    <border>
      <left style="thick">
        <color rgb="FF000000"/>
      </left>
      <right/>
      <top style="thick">
        <color rgb="FF000000"/>
      </top>
      <bottom style="thin">
        <color indexed="64"/>
      </bottom>
      <diagonal/>
    </border>
    <border>
      <left/>
      <right style="thick">
        <color rgb="FF000000"/>
      </right>
      <top style="thick">
        <color rgb="FF000000"/>
      </top>
      <bottom style="thin">
        <color indexed="64"/>
      </bottom>
      <diagonal/>
    </border>
    <border>
      <left style="thick">
        <color rgb="FF000000"/>
      </left>
      <right/>
      <top style="thin">
        <color indexed="64"/>
      </top>
      <bottom style="thin">
        <color indexed="64"/>
      </bottom>
      <diagonal/>
    </border>
    <border>
      <left style="thick">
        <color rgb="FF000000"/>
      </left>
      <right/>
      <top style="thin">
        <color indexed="64"/>
      </top>
      <bottom/>
      <diagonal/>
    </border>
    <border>
      <left style="thick">
        <color rgb="FF000000"/>
      </left>
      <right style="thin">
        <color rgb="FF000000"/>
      </right>
      <top style="thin">
        <color rgb="FF000000"/>
      </top>
      <bottom style="thin">
        <color rgb="FF000000"/>
      </bottom>
      <diagonal/>
    </border>
    <border>
      <left style="thick">
        <color rgb="FF000000"/>
      </left>
      <right/>
      <top/>
      <bottom style="thin">
        <color indexed="64"/>
      </bottom>
      <diagonal/>
    </border>
    <border>
      <left style="thick">
        <color rgb="FF000000"/>
      </left>
      <right/>
      <top style="thin">
        <color indexed="64"/>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style="thick">
        <color rgb="FF000000"/>
      </bottom>
      <diagonal/>
    </border>
    <border>
      <left style="thick">
        <color rgb="FF000000"/>
      </left>
      <right style="thick">
        <color indexed="64"/>
      </right>
      <top style="thick">
        <color rgb="FF000000"/>
      </top>
      <bottom style="thick">
        <color indexed="64"/>
      </bottom>
      <diagonal/>
    </border>
    <border>
      <left style="thick">
        <color auto="1"/>
      </left>
      <right/>
      <top style="thick">
        <color rgb="FF000000"/>
      </top>
      <bottom style="thick">
        <color auto="1"/>
      </bottom>
      <diagonal/>
    </border>
    <border>
      <left/>
      <right style="thick">
        <color rgb="FF000000"/>
      </right>
      <top style="thick">
        <color rgb="FF000000"/>
      </top>
      <bottom style="thick">
        <color auto="1"/>
      </bottom>
      <diagonal/>
    </border>
    <border>
      <left style="thick">
        <color rgb="FF000000"/>
      </left>
      <right style="thick">
        <color indexed="64"/>
      </right>
      <top style="thick">
        <color indexed="64"/>
      </top>
      <bottom style="thin">
        <color indexed="64"/>
      </bottom>
      <diagonal/>
    </border>
    <border>
      <left/>
      <right style="thick">
        <color rgb="FF000000"/>
      </right>
      <top style="thick">
        <color indexed="64"/>
      </top>
      <bottom style="thin">
        <color indexed="64"/>
      </bottom>
      <diagonal/>
    </border>
    <border>
      <left style="thick">
        <color rgb="FF000000"/>
      </left>
      <right style="thin">
        <color indexed="64"/>
      </right>
      <top style="thin">
        <color indexed="64"/>
      </top>
      <bottom style="thin">
        <color indexed="64"/>
      </bottom>
      <diagonal/>
    </border>
    <border>
      <left style="thick">
        <color rgb="FF000000"/>
      </left>
      <right style="thin">
        <color indexed="64"/>
      </right>
      <top style="thin">
        <color indexed="64"/>
      </top>
      <bottom style="thick">
        <color rgb="FF000000"/>
      </bottom>
      <diagonal/>
    </border>
    <border>
      <left style="thick">
        <color indexed="64"/>
      </left>
      <right/>
      <top style="thin">
        <color indexed="64"/>
      </top>
      <bottom style="thick">
        <color rgb="FF000000"/>
      </bottom>
      <diagonal/>
    </border>
    <border>
      <left style="thick">
        <color rgb="FF000000"/>
      </left>
      <right style="thick">
        <color rgb="FF000000"/>
      </right>
      <top/>
      <bottom style="thin">
        <color rgb="FF000000"/>
      </bottom>
      <diagonal/>
    </border>
    <border>
      <left style="thick">
        <color rgb="FF000000"/>
      </left>
      <right style="thick">
        <color rgb="FF000000"/>
      </right>
      <top style="thin">
        <color rgb="FF000000"/>
      </top>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style="thin">
        <color rgb="FF000000"/>
      </top>
      <bottom style="double">
        <color rgb="FF000000"/>
      </bottom>
      <diagonal/>
    </border>
    <border>
      <left/>
      <right style="thin">
        <color rgb="FF000000"/>
      </right>
      <top/>
      <bottom/>
      <diagonal/>
    </border>
    <border>
      <left style="medium">
        <color indexed="64"/>
      </left>
      <right style="medium">
        <color indexed="64"/>
      </right>
      <top style="thin">
        <color rgb="FF000000"/>
      </top>
      <bottom style="double">
        <color rgb="FF000000"/>
      </bottom>
      <diagonal/>
    </border>
    <border>
      <left style="thick">
        <color indexed="64"/>
      </left>
      <right style="thick">
        <color indexed="64"/>
      </right>
      <top style="thin">
        <color rgb="FF000000"/>
      </top>
      <bottom style="double">
        <color rgb="FF000000"/>
      </bottom>
      <diagonal/>
    </border>
    <border>
      <left/>
      <right style="thick">
        <color indexed="64"/>
      </right>
      <top style="thin">
        <color indexed="64"/>
      </top>
      <bottom/>
      <diagonal/>
    </border>
    <border>
      <left style="thick">
        <color indexed="64"/>
      </left>
      <right style="thick">
        <color indexed="64"/>
      </right>
      <top style="thick">
        <color indexed="64"/>
      </top>
      <bottom/>
      <diagonal/>
    </border>
    <border>
      <left style="thick">
        <color rgb="FF000000"/>
      </left>
      <right style="thick">
        <color rgb="FF000000"/>
      </right>
      <top/>
      <bottom/>
      <diagonal/>
    </border>
    <border>
      <left style="thick">
        <color rgb="FF000000"/>
      </left>
      <right style="thick">
        <color rgb="FF000000"/>
      </right>
      <top style="thick">
        <color rgb="FF000000"/>
      </top>
      <bottom/>
      <diagonal/>
    </border>
    <border>
      <left style="thick">
        <color rgb="FF000000"/>
      </left>
      <right style="thick">
        <color rgb="FF000000"/>
      </right>
      <top style="thick">
        <color rgb="FF000000"/>
      </top>
      <bottom style="thin">
        <color rgb="FF000000"/>
      </bottom>
      <diagonal/>
    </border>
    <border>
      <left style="thick">
        <color rgb="FF000000"/>
      </left>
      <right style="thick">
        <color rgb="FF000000"/>
      </right>
      <top style="double">
        <color indexed="64"/>
      </top>
      <bottom style="thick">
        <color rgb="FF000000"/>
      </bottom>
      <diagonal/>
    </border>
    <border>
      <left/>
      <right style="thick">
        <color indexed="64"/>
      </right>
      <top style="double">
        <color indexed="64"/>
      </top>
      <bottom style="thick">
        <color indexed="64"/>
      </bottom>
      <diagonal/>
    </border>
    <border>
      <left style="thick">
        <color rgb="FF000000"/>
      </left>
      <right/>
      <top style="thick">
        <color rgb="FF000000"/>
      </top>
      <bottom style="thick">
        <color rgb="FF000000"/>
      </bottom>
      <diagonal/>
    </border>
    <border>
      <left style="medium">
        <color rgb="FF000000"/>
      </left>
      <right style="medium">
        <color rgb="FF000000"/>
      </right>
      <top style="thick">
        <color rgb="FF000000"/>
      </top>
      <bottom style="thick">
        <color rgb="FF000000"/>
      </bottom>
      <diagonal/>
    </border>
    <border>
      <left/>
      <right/>
      <top style="thick">
        <color rgb="FF000000"/>
      </top>
      <bottom style="thick">
        <color rgb="FF000000"/>
      </bottom>
      <diagonal/>
    </border>
    <border>
      <left style="medium">
        <color rgb="FF000000"/>
      </left>
      <right/>
      <top style="thick">
        <color rgb="FF000000"/>
      </top>
      <bottom style="thick">
        <color rgb="FF000000"/>
      </bottom>
      <diagonal/>
    </border>
    <border>
      <left style="medium">
        <color rgb="FF000000"/>
      </left>
      <right style="thick">
        <color rgb="FF000000"/>
      </right>
      <top style="thick">
        <color rgb="FF000000"/>
      </top>
      <bottom style="thick">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indexed="64"/>
      </top>
      <bottom style="double">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medium">
        <color indexed="64"/>
      </top>
      <bottom/>
      <diagonal/>
    </border>
    <border>
      <left style="thin">
        <color theme="1"/>
      </left>
      <right style="thin">
        <color theme="1"/>
      </right>
      <top style="thin">
        <color indexed="64"/>
      </top>
      <bottom style="double">
        <color indexed="64"/>
      </bottom>
      <diagonal/>
    </border>
  </borders>
  <cellStyleXfs count="17">
    <xf numFmtId="0" fontId="0" fillId="0" borderId="0">
      <alignment vertical="center"/>
    </xf>
    <xf numFmtId="38" fontId="3" fillId="0" borderId="0" applyFont="0" applyFill="0" applyBorder="0" applyAlignment="0" applyProtection="0">
      <alignment vertical="center"/>
    </xf>
    <xf numFmtId="0" fontId="6" fillId="4" borderId="21" applyFont="0" applyBorder="0" applyAlignment="0">
      <alignment vertical="center"/>
    </xf>
    <xf numFmtId="0" fontId="7" fillId="0" borderId="0">
      <alignment vertical="center"/>
    </xf>
    <xf numFmtId="0" fontId="8" fillId="0" borderId="0"/>
    <xf numFmtId="0" fontId="3" fillId="0" borderId="0">
      <alignment vertical="center"/>
    </xf>
    <xf numFmtId="0" fontId="9" fillId="0" borderId="0"/>
    <xf numFmtId="38" fontId="7" fillId="0" borderId="0" applyFont="0" applyFill="0" applyBorder="0" applyAlignment="0" applyProtection="0">
      <alignment vertical="center"/>
    </xf>
    <xf numFmtId="38" fontId="3" fillId="0" borderId="0" applyFont="0" applyFill="0" applyBorder="0" applyAlignment="0" applyProtection="0">
      <alignment vertical="center"/>
    </xf>
    <xf numFmtId="0" fontId="9" fillId="0" borderId="0"/>
    <xf numFmtId="6"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10" fillId="0" borderId="0"/>
    <xf numFmtId="0" fontId="3" fillId="0" borderId="0">
      <alignment vertical="center"/>
    </xf>
    <xf numFmtId="0" fontId="21" fillId="0" borderId="0" applyNumberFormat="0" applyFill="0" applyBorder="0" applyAlignment="0" applyProtection="0">
      <alignment vertical="center"/>
    </xf>
  </cellStyleXfs>
  <cellXfs count="780">
    <xf numFmtId="0" fontId="0" fillId="0" borderId="0" xfId="0">
      <alignment vertical="center"/>
    </xf>
    <xf numFmtId="41" fontId="2" fillId="2" borderId="1" xfId="0" applyNumberFormat="1" applyFont="1" applyFill="1" applyBorder="1" applyAlignment="1">
      <alignment horizontal="center" vertical="center"/>
    </xf>
    <xf numFmtId="41" fontId="2" fillId="2" borderId="1" xfId="0" applyNumberFormat="1" applyFont="1" applyFill="1" applyBorder="1" applyAlignment="1">
      <alignment horizontal="center" vertical="center" wrapText="1"/>
    </xf>
    <xf numFmtId="41" fontId="2" fillId="0" borderId="2" xfId="0" applyNumberFormat="1" applyFont="1" applyBorder="1">
      <alignment vertical="center"/>
    </xf>
    <xf numFmtId="41" fontId="0" fillId="0" borderId="2" xfId="0" applyNumberFormat="1" applyBorder="1">
      <alignment vertical="center"/>
    </xf>
    <xf numFmtId="41" fontId="2" fillId="0" borderId="3" xfId="0" applyNumberFormat="1" applyFont="1" applyBorder="1">
      <alignment vertical="center"/>
    </xf>
    <xf numFmtId="41" fontId="0" fillId="0" borderId="3" xfId="0" applyNumberFormat="1" applyBorder="1">
      <alignment vertical="center"/>
    </xf>
    <xf numFmtId="41" fontId="2" fillId="0" borderId="4" xfId="0" applyNumberFormat="1" applyFont="1" applyBorder="1">
      <alignment vertical="center"/>
    </xf>
    <xf numFmtId="41" fontId="2" fillId="0" borderId="0" xfId="0" applyNumberFormat="1" applyFont="1">
      <alignment vertical="center"/>
    </xf>
    <xf numFmtId="0" fontId="2" fillId="0" borderId="0" xfId="0" applyFont="1">
      <alignment vertical="center"/>
    </xf>
    <xf numFmtId="41" fontId="2" fillId="0" borderId="5" xfId="0" applyNumberFormat="1" applyFont="1" applyBorder="1">
      <alignment vertical="center"/>
    </xf>
    <xf numFmtId="41" fontId="0" fillId="0" borderId="0" xfId="0" applyNumberFormat="1">
      <alignment vertical="center"/>
    </xf>
    <xf numFmtId="41" fontId="2" fillId="2" borderId="6" xfId="0" applyNumberFormat="1" applyFont="1" applyFill="1" applyBorder="1" applyAlignment="1">
      <alignment horizontal="center" vertical="center"/>
    </xf>
    <xf numFmtId="41" fontId="0" fillId="0" borderId="7" xfId="0" applyNumberFormat="1" applyBorder="1">
      <alignment vertical="center"/>
    </xf>
    <xf numFmtId="41" fontId="0" fillId="0" borderId="8" xfId="0" applyNumberFormat="1" applyBorder="1">
      <alignment vertical="center"/>
    </xf>
    <xf numFmtId="41" fontId="0" fillId="0" borderId="7" xfId="0" applyNumberFormat="1" applyBorder="1" applyAlignment="1">
      <alignment vertical="center" wrapText="1"/>
    </xf>
    <xf numFmtId="41" fontId="2" fillId="0" borderId="9" xfId="0" applyNumberFormat="1" applyFont="1" applyBorder="1">
      <alignment vertical="center"/>
    </xf>
    <xf numFmtId="41" fontId="2" fillId="0" borderId="10" xfId="0" applyNumberFormat="1" applyFont="1" applyBorder="1">
      <alignment vertical="center"/>
    </xf>
    <xf numFmtId="0" fontId="2" fillId="3" borderId="1" xfId="0" applyFont="1" applyFill="1" applyBorder="1">
      <alignment vertical="center"/>
    </xf>
    <xf numFmtId="0" fontId="2" fillId="0" borderId="2" xfId="0" applyFont="1" applyBorder="1">
      <alignment vertical="center"/>
    </xf>
    <xf numFmtId="0" fontId="2" fillId="0" borderId="12" xfId="0" applyFont="1" applyBorder="1">
      <alignment vertical="center"/>
    </xf>
    <xf numFmtId="41" fontId="2" fillId="0" borderId="14" xfId="0" applyNumberFormat="1" applyFont="1" applyBorder="1">
      <alignment vertical="center"/>
    </xf>
    <xf numFmtId="41" fontId="0" fillId="0" borderId="14" xfId="0" applyNumberFormat="1" applyBorder="1">
      <alignment vertical="center"/>
    </xf>
    <xf numFmtId="41" fontId="0" fillId="0" borderId="15" xfId="0" applyNumberFormat="1" applyBorder="1">
      <alignment vertical="center"/>
    </xf>
    <xf numFmtId="41" fontId="0" fillId="0" borderId="16" xfId="0" applyNumberFormat="1" applyBorder="1">
      <alignment vertical="center"/>
    </xf>
    <xf numFmtId="0" fontId="0" fillId="0" borderId="8" xfId="0" applyBorder="1">
      <alignment vertical="center"/>
    </xf>
    <xf numFmtId="0" fontId="0" fillId="0" borderId="14" xfId="0" applyBorder="1">
      <alignment vertical="center"/>
    </xf>
    <xf numFmtId="41" fontId="0" fillId="0" borderId="0" xfId="1" applyNumberFormat="1" applyFont="1">
      <alignment vertical="center"/>
    </xf>
    <xf numFmtId="41" fontId="0" fillId="0" borderId="0" xfId="1" applyNumberFormat="1" applyFont="1" applyBorder="1">
      <alignment vertical="center"/>
    </xf>
    <xf numFmtId="41" fontId="2" fillId="0" borderId="0" xfId="1" applyNumberFormat="1" applyFont="1" applyBorder="1">
      <alignment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4" xfId="0" applyFont="1" applyFill="1" applyBorder="1" applyAlignment="1">
      <alignment horizontal="center" vertical="center" wrapText="1"/>
    </xf>
    <xf numFmtId="0" fontId="2" fillId="0" borderId="25" xfId="0" applyFont="1" applyBorder="1">
      <alignment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3" xfId="0" applyFont="1" applyBorder="1">
      <alignment vertical="center"/>
    </xf>
    <xf numFmtId="0" fontId="2" fillId="0" borderId="35" xfId="0" applyFont="1" applyBorder="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26" xfId="0" applyFont="1" applyBorder="1">
      <alignment vertical="center"/>
    </xf>
    <xf numFmtId="0" fontId="2" fillId="0" borderId="3" xfId="0" applyFont="1" applyBorder="1">
      <alignment vertical="center"/>
    </xf>
    <xf numFmtId="0" fontId="2" fillId="0" borderId="34" xfId="0" applyFont="1" applyBorder="1">
      <alignment vertical="center"/>
    </xf>
    <xf numFmtId="0" fontId="2" fillId="0" borderId="37" xfId="0" applyFont="1" applyBorder="1">
      <alignment vertical="center"/>
    </xf>
    <xf numFmtId="41" fontId="2" fillId="3" borderId="1" xfId="0" applyNumberFormat="1" applyFont="1" applyFill="1" applyBorder="1">
      <alignment vertical="center"/>
    </xf>
    <xf numFmtId="41" fontId="0" fillId="0" borderId="14" xfId="0" applyNumberFormat="1" applyBorder="1" applyAlignment="1">
      <alignment vertical="center" wrapText="1"/>
    </xf>
    <xf numFmtId="0" fontId="0" fillId="3" borderId="44" xfId="0" applyFill="1" applyBorder="1">
      <alignment vertical="center"/>
    </xf>
    <xf numFmtId="41" fontId="0" fillId="3" borderId="44" xfId="1" applyNumberFormat="1" applyFont="1" applyFill="1" applyBorder="1">
      <alignment vertical="center"/>
    </xf>
    <xf numFmtId="0" fontId="0" fillId="0" borderId="44" xfId="0" applyBorder="1">
      <alignment vertical="center"/>
    </xf>
    <xf numFmtId="41" fontId="0" fillId="0" borderId="45" xfId="0" applyNumberFormat="1" applyBorder="1">
      <alignment vertical="center"/>
    </xf>
    <xf numFmtId="41" fontId="0" fillId="0" borderId="8" xfId="0" applyNumberFormat="1" applyBorder="1" applyAlignment="1">
      <alignment vertical="center" wrapText="1"/>
    </xf>
    <xf numFmtId="41" fontId="6" fillId="0" borderId="0" xfId="0" applyNumberFormat="1" applyFont="1">
      <alignment vertical="center"/>
    </xf>
    <xf numFmtId="0" fontId="0" fillId="0" borderId="49" xfId="0" applyBorder="1">
      <alignment vertical="center"/>
    </xf>
    <xf numFmtId="0" fontId="2" fillId="3" borderId="18" xfId="0" applyFont="1" applyFill="1" applyBorder="1" applyAlignment="1">
      <alignment horizontal="center" vertical="center"/>
    </xf>
    <xf numFmtId="0" fontId="2" fillId="3" borderId="44" xfId="0" applyFont="1" applyFill="1" applyBorder="1">
      <alignment vertical="center"/>
    </xf>
    <xf numFmtId="0" fontId="0" fillId="0" borderId="47" xfId="0" applyBorder="1">
      <alignment vertical="center"/>
    </xf>
    <xf numFmtId="0" fontId="2" fillId="0" borderId="0" xfId="0" applyFont="1" applyAlignment="1">
      <alignment vertical="center" wrapText="1"/>
    </xf>
    <xf numFmtId="41" fontId="0" fillId="0" borderId="17" xfId="0" applyNumberFormat="1" applyBorder="1">
      <alignment vertical="center"/>
    </xf>
    <xf numFmtId="41" fontId="0" fillId="0" borderId="45" xfId="0" applyNumberFormat="1" applyBorder="1" applyAlignment="1">
      <alignment vertical="center" wrapText="1"/>
    </xf>
    <xf numFmtId="41" fontId="11" fillId="0" borderId="0" xfId="0" applyNumberFormat="1" applyFont="1">
      <alignment vertical="center"/>
    </xf>
    <xf numFmtId="0" fontId="0" fillId="0" borderId="16" xfId="0" applyBorder="1">
      <alignment vertical="center"/>
    </xf>
    <xf numFmtId="0" fontId="0" fillId="0" borderId="48" xfId="0" applyBorder="1">
      <alignment vertical="center"/>
    </xf>
    <xf numFmtId="0" fontId="0" fillId="0" borderId="50" xfId="0" applyBorder="1">
      <alignment vertical="center"/>
    </xf>
    <xf numFmtId="0" fontId="0" fillId="0" borderId="27" xfId="0" applyBorder="1">
      <alignment vertical="center"/>
    </xf>
    <xf numFmtId="42" fontId="14" fillId="0" borderId="0" xfId="0" applyNumberFormat="1" applyFont="1" applyAlignment="1">
      <alignment vertical="center" wrapText="1"/>
    </xf>
    <xf numFmtId="41" fontId="0" fillId="4" borderId="8" xfId="0" applyNumberFormat="1" applyFill="1" applyBorder="1">
      <alignment vertical="center"/>
    </xf>
    <xf numFmtId="41" fontId="0" fillId="4" borderId="8" xfId="0" applyNumberFormat="1" applyFill="1" applyBorder="1" applyAlignment="1">
      <alignment vertical="center" wrapText="1"/>
    </xf>
    <xf numFmtId="3" fontId="15" fillId="4" borderId="8" xfId="0" applyNumberFormat="1" applyFont="1" applyFill="1" applyBorder="1">
      <alignment vertical="center"/>
    </xf>
    <xf numFmtId="0" fontId="0" fillId="4" borderId="8" xfId="0" applyFill="1" applyBorder="1">
      <alignment vertical="center"/>
    </xf>
    <xf numFmtId="0" fontId="0" fillId="4" borderId="15" xfId="0" applyFill="1" applyBorder="1">
      <alignment vertical="center"/>
    </xf>
    <xf numFmtId="41" fontId="2" fillId="3" borderId="44" xfId="0" applyNumberFormat="1" applyFont="1" applyFill="1" applyBorder="1" applyAlignment="1">
      <alignment horizontal="center" vertical="center"/>
    </xf>
    <xf numFmtId="41" fontId="2" fillId="3" borderId="44" xfId="0" applyNumberFormat="1" applyFont="1" applyFill="1" applyBorder="1" applyAlignment="1">
      <alignment horizontal="center" vertical="center" wrapText="1"/>
    </xf>
    <xf numFmtId="41" fontId="0" fillId="0" borderId="59" xfId="0" applyNumberFormat="1" applyBorder="1">
      <alignment vertical="center"/>
    </xf>
    <xf numFmtId="41" fontId="0" fillId="0" borderId="60" xfId="0" applyNumberFormat="1" applyBorder="1">
      <alignment vertical="center"/>
    </xf>
    <xf numFmtId="41" fontId="0" fillId="4" borderId="7" xfId="0" applyNumberFormat="1" applyFill="1" applyBorder="1">
      <alignment vertical="center"/>
    </xf>
    <xf numFmtId="0" fontId="0" fillId="4" borderId="8" xfId="0" applyFill="1" applyBorder="1" applyAlignment="1">
      <alignment vertical="center" wrapText="1"/>
    </xf>
    <xf numFmtId="41" fontId="0" fillId="0" borderId="58" xfId="0" applyNumberFormat="1" applyBorder="1">
      <alignment vertical="center"/>
    </xf>
    <xf numFmtId="41" fontId="2" fillId="5" borderId="1" xfId="0" applyNumberFormat="1" applyFont="1" applyFill="1" applyBorder="1" applyAlignment="1">
      <alignment horizontal="center" vertical="center"/>
    </xf>
    <xf numFmtId="41" fontId="2" fillId="5" borderId="1" xfId="0" applyNumberFormat="1" applyFont="1" applyFill="1" applyBorder="1" applyAlignment="1">
      <alignment horizontal="center" vertical="center" wrapText="1"/>
    </xf>
    <xf numFmtId="0" fontId="0" fillId="0" borderId="52" xfId="0" applyBorder="1">
      <alignment vertical="center"/>
    </xf>
    <xf numFmtId="41" fontId="0" fillId="0" borderId="52" xfId="0" applyNumberFormat="1" applyBorder="1">
      <alignment vertical="center"/>
    </xf>
    <xf numFmtId="41" fontId="0" fillId="0" borderId="52" xfId="0" applyNumberFormat="1" applyBorder="1" applyAlignment="1">
      <alignment vertical="center" wrapText="1"/>
    </xf>
    <xf numFmtId="41" fontId="0" fillId="0" borderId="17" xfId="0" applyNumberFormat="1" applyBorder="1" applyAlignment="1">
      <alignment vertical="center" wrapText="1"/>
    </xf>
    <xf numFmtId="0" fontId="0" fillId="0" borderId="54" xfId="0" applyBorder="1">
      <alignment vertical="center"/>
    </xf>
    <xf numFmtId="41" fontId="0" fillId="0" borderId="54" xfId="0" applyNumberFormat="1" applyBorder="1">
      <alignment vertical="center"/>
    </xf>
    <xf numFmtId="41" fontId="0" fillId="0" borderId="15" xfId="0" applyNumberFormat="1" applyBorder="1" applyAlignment="1">
      <alignment vertical="center" wrapText="1"/>
    </xf>
    <xf numFmtId="0" fontId="0" fillId="0" borderId="61" xfId="0" applyBorder="1">
      <alignment vertical="center"/>
    </xf>
    <xf numFmtId="41" fontId="0" fillId="4" borderId="52" xfId="0" applyNumberFormat="1" applyFill="1" applyBorder="1">
      <alignment vertical="center"/>
    </xf>
    <xf numFmtId="0" fontId="0" fillId="0" borderId="15" xfId="0" applyBorder="1">
      <alignment vertical="center"/>
    </xf>
    <xf numFmtId="0" fontId="0" fillId="0" borderId="54" xfId="0" applyBorder="1" applyAlignment="1">
      <alignment vertical="center" wrapText="1"/>
    </xf>
    <xf numFmtId="41" fontId="0" fillId="0" borderId="3" xfId="0" applyNumberFormat="1" applyBorder="1" applyAlignment="1">
      <alignment horizontal="right" vertical="center"/>
    </xf>
    <xf numFmtId="0" fontId="0" fillId="0" borderId="62" xfId="0" applyBorder="1">
      <alignment vertical="center"/>
    </xf>
    <xf numFmtId="0" fontId="0" fillId="4" borderId="52" xfId="0" applyFill="1" applyBorder="1" applyAlignment="1">
      <alignment vertical="center" wrapText="1"/>
    </xf>
    <xf numFmtId="0" fontId="0" fillId="4" borderId="54" xfId="0" applyFill="1" applyBorder="1" applyAlignment="1">
      <alignment vertical="center" wrapText="1"/>
    </xf>
    <xf numFmtId="0" fontId="0" fillId="4" borderId="52" xfId="0" applyFill="1" applyBorder="1">
      <alignment vertical="center"/>
    </xf>
    <xf numFmtId="41" fontId="0" fillId="4" borderId="0" xfId="0" applyNumberFormat="1" applyFill="1">
      <alignment vertical="center"/>
    </xf>
    <xf numFmtId="0" fontId="0" fillId="4" borderId="0" xfId="0" applyFill="1">
      <alignment vertical="center"/>
    </xf>
    <xf numFmtId="38" fontId="0" fillId="4" borderId="0" xfId="1" applyFont="1" applyFill="1" applyBorder="1">
      <alignment vertical="center"/>
    </xf>
    <xf numFmtId="0" fontId="0" fillId="4" borderId="62" xfId="0" applyFill="1" applyBorder="1">
      <alignment vertical="center"/>
    </xf>
    <xf numFmtId="41" fontId="0" fillId="0" borderId="62" xfId="0" applyNumberFormat="1" applyBorder="1">
      <alignment vertical="center"/>
    </xf>
    <xf numFmtId="41" fontId="0" fillId="4" borderId="14" xfId="0" applyNumberFormat="1" applyFill="1" applyBorder="1">
      <alignment vertical="center"/>
    </xf>
    <xf numFmtId="0" fontId="0" fillId="4" borderId="14" xfId="0" applyFill="1" applyBorder="1">
      <alignment vertical="center"/>
    </xf>
    <xf numFmtId="0" fontId="0" fillId="4" borderId="14" xfId="0" applyFill="1" applyBorder="1" applyAlignment="1">
      <alignment vertical="center" wrapText="1"/>
    </xf>
    <xf numFmtId="0" fontId="0" fillId="4" borderId="54" xfId="0" applyFill="1" applyBorder="1">
      <alignment vertical="center"/>
    </xf>
    <xf numFmtId="0" fontId="0" fillId="0" borderId="51" xfId="0" applyBorder="1">
      <alignment vertical="center"/>
    </xf>
    <xf numFmtId="0" fontId="0" fillId="0" borderId="52" xfId="0" applyBorder="1" applyAlignment="1"/>
    <xf numFmtId="41" fontId="2" fillId="3" borderId="63" xfId="0" applyNumberFormat="1" applyFont="1" applyFill="1" applyBorder="1" applyAlignment="1">
      <alignment horizontal="center" vertical="center"/>
    </xf>
    <xf numFmtId="41" fontId="2" fillId="3" borderId="64" xfId="0" applyNumberFormat="1" applyFont="1" applyFill="1" applyBorder="1" applyAlignment="1">
      <alignment horizontal="center" vertical="center"/>
    </xf>
    <xf numFmtId="41" fontId="2" fillId="3" borderId="65" xfId="0" applyNumberFormat="1" applyFont="1" applyFill="1" applyBorder="1" applyAlignment="1">
      <alignment horizontal="center" vertical="center" wrapText="1"/>
    </xf>
    <xf numFmtId="0" fontId="0" fillId="0" borderId="54" xfId="0" applyBorder="1" applyAlignment="1"/>
    <xf numFmtId="0" fontId="2" fillId="0" borderId="60" xfId="0" applyFont="1" applyBorder="1">
      <alignment vertical="center"/>
    </xf>
    <xf numFmtId="0" fontId="0" fillId="0" borderId="71" xfId="0" applyBorder="1">
      <alignment vertical="center"/>
    </xf>
    <xf numFmtId="0" fontId="0" fillId="0" borderId="72" xfId="0" applyBorder="1" applyAlignment="1">
      <alignment vertical="center" wrapText="1"/>
    </xf>
    <xf numFmtId="41" fontId="0" fillId="3" borderId="18" xfId="1" applyNumberFormat="1" applyFont="1" applyFill="1" applyBorder="1">
      <alignment vertical="center"/>
    </xf>
    <xf numFmtId="41" fontId="0" fillId="3" borderId="20" xfId="1" applyNumberFormat="1" applyFont="1" applyFill="1" applyBorder="1">
      <alignment vertical="center"/>
    </xf>
    <xf numFmtId="41" fontId="0" fillId="3" borderId="75" xfId="1" applyNumberFormat="1" applyFont="1" applyFill="1" applyBorder="1">
      <alignment vertical="center"/>
    </xf>
    <xf numFmtId="0" fontId="0" fillId="0" borderId="0" xfId="0" applyAlignment="1">
      <alignment vertical="center" wrapText="1"/>
    </xf>
    <xf numFmtId="41" fontId="2" fillId="2" borderId="70" xfId="0" applyNumberFormat="1" applyFont="1" applyFill="1" applyBorder="1" applyAlignment="1">
      <alignment horizontal="center" vertical="center"/>
    </xf>
    <xf numFmtId="41" fontId="2" fillId="2" borderId="11" xfId="0" applyNumberFormat="1" applyFont="1" applyFill="1" applyBorder="1" applyAlignment="1">
      <alignment horizontal="center" vertical="center"/>
    </xf>
    <xf numFmtId="0" fontId="12" fillId="0" borderId="54" xfId="0" applyFont="1" applyBorder="1" applyAlignment="1">
      <alignment vertical="center" wrapText="1"/>
    </xf>
    <xf numFmtId="41" fontId="0" fillId="0" borderId="76" xfId="0" applyNumberFormat="1" applyBorder="1">
      <alignment vertical="center"/>
    </xf>
    <xf numFmtId="41" fontId="2" fillId="0" borderId="62" xfId="0" applyNumberFormat="1" applyFont="1" applyBorder="1">
      <alignment vertical="center"/>
    </xf>
    <xf numFmtId="0" fontId="0" fillId="0" borderId="0" xfId="0" applyAlignment="1">
      <alignment horizontal="left" vertical="center" indent="5"/>
    </xf>
    <xf numFmtId="41" fontId="2" fillId="0" borderId="78" xfId="0" applyNumberFormat="1" applyFont="1" applyBorder="1">
      <alignment vertical="center"/>
    </xf>
    <xf numFmtId="41" fontId="0" fillId="0" borderId="78" xfId="0" applyNumberFormat="1" applyBorder="1">
      <alignment vertical="center"/>
    </xf>
    <xf numFmtId="0" fontId="0" fillId="0" borderId="78" xfId="0" applyBorder="1" applyAlignment="1">
      <alignment vertical="center" wrapText="1"/>
    </xf>
    <xf numFmtId="41" fontId="0" fillId="0" borderId="78" xfId="1" applyNumberFormat="1" applyFont="1" applyBorder="1">
      <alignment vertical="center"/>
    </xf>
    <xf numFmtId="41" fontId="2" fillId="0" borderId="78" xfId="1" applyNumberFormat="1" applyFont="1" applyBorder="1">
      <alignment vertical="center"/>
    </xf>
    <xf numFmtId="41" fontId="0" fillId="0" borderId="52" xfId="0" applyNumberFormat="1" applyBorder="1" applyAlignment="1">
      <alignment horizontal="right" vertical="center"/>
    </xf>
    <xf numFmtId="41" fontId="0" fillId="0" borderId="79" xfId="0" applyNumberFormat="1" applyBorder="1">
      <alignment vertical="center"/>
    </xf>
    <xf numFmtId="41" fontId="2" fillId="4" borderId="66" xfId="0" applyNumberFormat="1" applyFont="1" applyFill="1" applyBorder="1">
      <alignment vertical="center"/>
    </xf>
    <xf numFmtId="41" fontId="2" fillId="4" borderId="67" xfId="0" applyNumberFormat="1" applyFont="1" applyFill="1" applyBorder="1">
      <alignment vertical="center"/>
    </xf>
    <xf numFmtId="41" fontId="0" fillId="0" borderId="80" xfId="0" applyNumberFormat="1" applyBorder="1">
      <alignment vertical="center"/>
    </xf>
    <xf numFmtId="41" fontId="0" fillId="0" borderId="53" xfId="0" applyNumberFormat="1" applyBorder="1">
      <alignment vertical="center"/>
    </xf>
    <xf numFmtId="41" fontId="0" fillId="4" borderId="17" xfId="0" applyNumberFormat="1" applyFill="1" applyBorder="1" applyAlignment="1">
      <alignment vertical="center" wrapText="1"/>
    </xf>
    <xf numFmtId="3" fontId="0" fillId="0" borderId="0" xfId="0" applyNumberFormat="1">
      <alignment vertical="center"/>
    </xf>
    <xf numFmtId="0" fontId="0" fillId="4" borderId="47" xfId="0" applyFill="1" applyBorder="1">
      <alignment vertical="center"/>
    </xf>
    <xf numFmtId="0" fontId="0" fillId="4" borderId="81" xfId="0" applyFill="1" applyBorder="1">
      <alignment vertical="center"/>
    </xf>
    <xf numFmtId="0" fontId="2" fillId="0" borderId="82" xfId="0" applyFont="1" applyBorder="1">
      <alignment vertical="center"/>
    </xf>
    <xf numFmtId="14" fontId="0" fillId="4" borderId="52" xfId="0" applyNumberFormat="1" applyFill="1" applyBorder="1">
      <alignment vertical="center"/>
    </xf>
    <xf numFmtId="0" fontId="0" fillId="3" borderId="89" xfId="0" applyFill="1" applyBorder="1">
      <alignment vertical="center"/>
    </xf>
    <xf numFmtId="0" fontId="0" fillId="4" borderId="86" xfId="0" applyFill="1" applyBorder="1">
      <alignment vertical="center"/>
    </xf>
    <xf numFmtId="0" fontId="0" fillId="4" borderId="66" xfId="0" applyFill="1" applyBorder="1">
      <alignment vertical="center"/>
    </xf>
    <xf numFmtId="41" fontId="0" fillId="0" borderId="2" xfId="0" applyNumberFormat="1" applyBorder="1" applyAlignment="1">
      <alignment horizontal="right" vertical="center"/>
    </xf>
    <xf numFmtId="41" fontId="2" fillId="0" borderId="5" xfId="0" applyNumberFormat="1" applyFont="1" applyBorder="1" applyAlignment="1">
      <alignment horizontal="right" vertical="center"/>
    </xf>
    <xf numFmtId="41" fontId="0" fillId="0" borderId="26" xfId="0" applyNumberFormat="1" applyBorder="1">
      <alignment vertical="center"/>
    </xf>
    <xf numFmtId="41" fontId="0" fillId="0" borderId="27" xfId="0" applyNumberFormat="1" applyBorder="1">
      <alignment vertical="center"/>
    </xf>
    <xf numFmtId="41" fontId="0" fillId="0" borderId="3" xfId="1" applyNumberFormat="1" applyFont="1" applyBorder="1" applyAlignment="1">
      <alignment vertical="center"/>
    </xf>
    <xf numFmtId="41" fontId="0" fillId="4" borderId="4" xfId="1" applyNumberFormat="1" applyFont="1" applyFill="1" applyBorder="1" applyAlignment="1">
      <alignment vertical="center"/>
    </xf>
    <xf numFmtId="41" fontId="0" fillId="0" borderId="36" xfId="0" applyNumberFormat="1" applyBorder="1">
      <alignment vertical="center"/>
    </xf>
    <xf numFmtId="41" fontId="0" fillId="0" borderId="26" xfId="1" applyNumberFormat="1" applyFont="1" applyBorder="1" applyAlignment="1">
      <alignment vertical="center"/>
    </xf>
    <xf numFmtId="38" fontId="0" fillId="0" borderId="3" xfId="0" applyNumberFormat="1" applyBorder="1">
      <alignment vertical="center"/>
    </xf>
    <xf numFmtId="41" fontId="0" fillId="0" borderId="32" xfId="1" applyNumberFormat="1" applyFont="1" applyFill="1" applyBorder="1" applyAlignment="1">
      <alignment vertical="center"/>
    </xf>
    <xf numFmtId="41" fontId="0" fillId="0" borderId="34" xfId="1" applyNumberFormat="1" applyFont="1" applyBorder="1" applyAlignment="1">
      <alignment vertical="center"/>
    </xf>
    <xf numFmtId="41" fontId="0" fillId="4" borderId="5" xfId="1" applyNumberFormat="1" applyFont="1" applyFill="1" applyBorder="1" applyAlignment="1">
      <alignment vertical="center"/>
    </xf>
    <xf numFmtId="41" fontId="0" fillId="0" borderId="36" xfId="1" applyNumberFormat="1" applyFont="1" applyBorder="1" applyAlignment="1">
      <alignment vertical="center"/>
    </xf>
    <xf numFmtId="41" fontId="0" fillId="0" borderId="12" xfId="0" applyNumberFormat="1" applyBorder="1" applyAlignment="1">
      <alignment horizontal="right" vertical="center"/>
    </xf>
    <xf numFmtId="41" fontId="5" fillId="0" borderId="3" xfId="0" applyNumberFormat="1" applyFont="1" applyBorder="1" applyAlignment="1">
      <alignment horizontal="right" vertical="center"/>
    </xf>
    <xf numFmtId="41" fontId="0" fillId="0" borderId="4" xfId="0" applyNumberFormat="1" applyBorder="1" applyAlignment="1">
      <alignment horizontal="right" vertical="center"/>
    </xf>
    <xf numFmtId="41" fontId="0" fillId="0" borderId="46" xfId="0" applyNumberFormat="1" applyBorder="1" applyAlignment="1">
      <alignment horizontal="right" vertical="center"/>
    </xf>
    <xf numFmtId="41" fontId="0" fillId="0" borderId="13" xfId="0" applyNumberFormat="1" applyBorder="1" applyAlignment="1">
      <alignment horizontal="right" vertical="center"/>
    </xf>
    <xf numFmtId="41" fontId="5" fillId="0" borderId="13" xfId="0" applyNumberFormat="1" applyFont="1" applyBorder="1" applyAlignment="1">
      <alignment horizontal="right" vertical="center"/>
    </xf>
    <xf numFmtId="41" fontId="0" fillId="0" borderId="47" xfId="1" applyNumberFormat="1" applyFont="1" applyBorder="1" applyAlignment="1">
      <alignment horizontal="right" vertical="center"/>
    </xf>
    <xf numFmtId="41" fontId="0" fillId="4" borderId="47" xfId="1" applyNumberFormat="1" applyFont="1" applyFill="1" applyBorder="1" applyAlignment="1">
      <alignment horizontal="right" vertical="center"/>
    </xf>
    <xf numFmtId="41" fontId="0" fillId="0" borderId="71" xfId="1" applyNumberFormat="1" applyFont="1" applyBorder="1" applyAlignment="1">
      <alignment horizontal="right" vertical="center"/>
    </xf>
    <xf numFmtId="41" fontId="0" fillId="0" borderId="72" xfId="1" applyNumberFormat="1" applyFont="1" applyBorder="1" applyAlignment="1">
      <alignment horizontal="right" vertical="center"/>
    </xf>
    <xf numFmtId="41" fontId="0" fillId="0" borderId="73" xfId="1" applyNumberFormat="1" applyFont="1" applyBorder="1" applyAlignment="1">
      <alignment horizontal="right" vertical="center"/>
    </xf>
    <xf numFmtId="41" fontId="0" fillId="0" borderId="74" xfId="1" applyNumberFormat="1" applyFont="1" applyBorder="1" applyAlignment="1">
      <alignment horizontal="right" vertical="center"/>
    </xf>
    <xf numFmtId="41" fontId="0" fillId="0" borderId="47" xfId="0" applyNumberFormat="1" applyBorder="1" applyAlignment="1">
      <alignment horizontal="right" vertical="center"/>
    </xf>
    <xf numFmtId="41" fontId="0" fillId="0" borderId="48" xfId="0" applyNumberFormat="1" applyBorder="1" applyAlignment="1">
      <alignment horizontal="right" vertical="center"/>
    </xf>
    <xf numFmtId="41" fontId="0" fillId="0" borderId="27" xfId="0" applyNumberFormat="1" applyBorder="1" applyAlignment="1">
      <alignment horizontal="right" vertical="center"/>
    </xf>
    <xf numFmtId="41" fontId="0" fillId="0" borderId="49" xfId="0" applyNumberFormat="1" applyBorder="1" applyAlignment="1">
      <alignment horizontal="right" vertical="center"/>
    </xf>
    <xf numFmtId="41" fontId="0" fillId="0" borderId="0" xfId="0" applyNumberFormat="1" applyAlignment="1">
      <alignment horizontal="right" vertical="center"/>
    </xf>
    <xf numFmtId="41" fontId="0" fillId="0" borderId="41" xfId="0" applyNumberFormat="1" applyBorder="1" applyAlignment="1">
      <alignment horizontal="right" vertical="center"/>
    </xf>
    <xf numFmtId="41" fontId="0" fillId="0" borderId="7" xfId="0" applyNumberFormat="1" applyBorder="1" applyAlignment="1">
      <alignment horizontal="right" vertical="center"/>
    </xf>
    <xf numFmtId="41" fontId="0" fillId="0" borderId="8" xfId="0" applyNumberFormat="1" applyBorder="1" applyAlignment="1">
      <alignment horizontal="right" vertical="center"/>
    </xf>
    <xf numFmtId="41" fontId="0" fillId="0" borderId="15" xfId="0" applyNumberFormat="1" applyBorder="1" applyAlignment="1">
      <alignment horizontal="right" vertical="center"/>
    </xf>
    <xf numFmtId="0" fontId="0" fillId="0" borderId="52" xfId="0" applyBorder="1" applyAlignment="1">
      <alignment horizontal="right" vertical="center"/>
    </xf>
    <xf numFmtId="41" fontId="0" fillId="0" borderId="54" xfId="0" applyNumberFormat="1" applyBorder="1" applyAlignment="1">
      <alignment horizontal="right" vertical="center"/>
    </xf>
    <xf numFmtId="3" fontId="0" fillId="0" borderId="52" xfId="0" applyNumberFormat="1" applyBorder="1" applyAlignment="1">
      <alignment horizontal="right" vertical="center"/>
    </xf>
    <xf numFmtId="41" fontId="0" fillId="0" borderId="14" xfId="0" applyNumberFormat="1" applyBorder="1" applyAlignment="1">
      <alignment horizontal="right" vertical="center"/>
    </xf>
    <xf numFmtId="41" fontId="0" fillId="0" borderId="45" xfId="0" applyNumberFormat="1" applyBorder="1" applyAlignment="1">
      <alignment horizontal="right" vertical="center"/>
    </xf>
    <xf numFmtId="41" fontId="0" fillId="4" borderId="15" xfId="0" applyNumberFormat="1" applyFill="1" applyBorder="1" applyAlignment="1">
      <alignment horizontal="right" vertical="center"/>
    </xf>
    <xf numFmtId="41" fontId="0" fillId="0" borderId="17" xfId="0" applyNumberFormat="1" applyBorder="1" applyAlignment="1">
      <alignment horizontal="right" vertical="center"/>
    </xf>
    <xf numFmtId="41" fontId="2" fillId="0" borderId="54" xfId="0" applyNumberFormat="1" applyFont="1" applyBorder="1" applyAlignment="1">
      <alignment horizontal="right" vertical="center"/>
    </xf>
    <xf numFmtId="3" fontId="0" fillId="0" borderId="54" xfId="0" applyNumberFormat="1" applyBorder="1" applyAlignment="1">
      <alignment horizontal="right" vertical="center"/>
    </xf>
    <xf numFmtId="0" fontId="0" fillId="0" borderId="54" xfId="0" applyBorder="1" applyAlignment="1">
      <alignment horizontal="right" vertical="center"/>
    </xf>
    <xf numFmtId="41" fontId="0" fillId="4" borderId="8" xfId="0" applyNumberFormat="1" applyFill="1" applyBorder="1" applyAlignment="1">
      <alignment horizontal="right" vertical="center"/>
    </xf>
    <xf numFmtId="0" fontId="0" fillId="4" borderId="8" xfId="0" applyFill="1" applyBorder="1" applyAlignment="1">
      <alignment horizontal="right" vertical="center"/>
    </xf>
    <xf numFmtId="0" fontId="0" fillId="4" borderId="15" xfId="0" applyFill="1" applyBorder="1" applyAlignment="1">
      <alignment horizontal="right" vertical="center"/>
    </xf>
    <xf numFmtId="0" fontId="0" fillId="4" borderId="14" xfId="0" applyFill="1" applyBorder="1" applyAlignment="1">
      <alignment horizontal="right" vertical="center"/>
    </xf>
    <xf numFmtId="38" fontId="0" fillId="4" borderId="59" xfId="1" applyFont="1" applyFill="1" applyBorder="1" applyAlignment="1">
      <alignment horizontal="right" vertical="center"/>
    </xf>
    <xf numFmtId="41" fontId="12" fillId="0" borderId="69" xfId="0" applyNumberFormat="1" applyFont="1" applyBorder="1" applyAlignment="1">
      <alignment horizontal="right" vertical="center"/>
    </xf>
    <xf numFmtId="41" fontId="2" fillId="4" borderId="68" xfId="0" applyNumberFormat="1" applyFont="1" applyFill="1" applyBorder="1" applyAlignment="1">
      <alignment horizontal="right" vertical="center"/>
    </xf>
    <xf numFmtId="41" fontId="0" fillId="0" borderId="52" xfId="0" applyNumberFormat="1" applyBorder="1" applyAlignment="1">
      <alignment horizontal="right" vertical="center" wrapText="1"/>
    </xf>
    <xf numFmtId="41" fontId="2" fillId="0" borderId="11" xfId="0" applyNumberFormat="1" applyFont="1" applyBorder="1" applyAlignment="1">
      <alignment horizontal="right" vertical="center" wrapText="1"/>
    </xf>
    <xf numFmtId="41" fontId="0" fillId="0" borderId="0" xfId="1" applyNumberFormat="1" applyFont="1" applyAlignment="1">
      <alignment horizontal="right" vertical="center"/>
    </xf>
    <xf numFmtId="41" fontId="0" fillId="0" borderId="18" xfId="1" applyNumberFormat="1" applyFont="1" applyBorder="1" applyAlignment="1">
      <alignment horizontal="right" vertical="center"/>
    </xf>
    <xf numFmtId="41" fontId="0" fillId="0" borderId="70" xfId="1" applyNumberFormat="1" applyFont="1" applyBorder="1" applyAlignment="1">
      <alignment horizontal="right" vertical="center"/>
    </xf>
    <xf numFmtId="41" fontId="3" fillId="0" borderId="20" xfId="1" applyNumberFormat="1" applyFont="1" applyBorder="1" applyAlignment="1">
      <alignment horizontal="right" vertical="center"/>
    </xf>
    <xf numFmtId="41" fontId="0" fillId="0" borderId="44" xfId="1" applyNumberFormat="1" applyFont="1" applyBorder="1" applyAlignment="1">
      <alignment horizontal="right" vertical="center"/>
    </xf>
    <xf numFmtId="41" fontId="5" fillId="0" borderId="44" xfId="1" applyNumberFormat="1" applyFont="1" applyBorder="1" applyAlignment="1">
      <alignment horizontal="right" vertical="center"/>
    </xf>
    <xf numFmtId="41" fontId="2" fillId="2" borderId="91" xfId="0" applyNumberFormat="1" applyFont="1" applyFill="1" applyBorder="1" applyAlignment="1">
      <alignment horizontal="center" vertical="center"/>
    </xf>
    <xf numFmtId="41" fontId="2" fillId="2" borderId="66" xfId="0" applyNumberFormat="1" applyFont="1" applyFill="1" applyBorder="1" applyAlignment="1">
      <alignment horizontal="center" vertical="center"/>
    </xf>
    <xf numFmtId="41" fontId="17" fillId="0" borderId="0" xfId="0" applyNumberFormat="1" applyFont="1">
      <alignment vertical="center"/>
    </xf>
    <xf numFmtId="0" fontId="17" fillId="0" borderId="0" xfId="0" applyFont="1">
      <alignment vertical="center"/>
    </xf>
    <xf numFmtId="41" fontId="2" fillId="2" borderId="92" xfId="0" applyNumberFormat="1" applyFont="1" applyFill="1" applyBorder="1" applyAlignment="1">
      <alignment horizontal="center" vertical="center"/>
    </xf>
    <xf numFmtId="41" fontId="0" fillId="4" borderId="17" xfId="0" applyNumberFormat="1" applyFill="1" applyBorder="1">
      <alignment vertical="center"/>
    </xf>
    <xf numFmtId="41" fontId="2" fillId="2" borderId="68" xfId="0" applyNumberFormat="1" applyFont="1" applyFill="1" applyBorder="1" applyAlignment="1">
      <alignment horizontal="center" vertical="center"/>
    </xf>
    <xf numFmtId="41" fontId="0" fillId="0" borderId="60" xfId="0" applyNumberFormat="1" applyBorder="1" applyAlignment="1">
      <alignment horizontal="right" vertical="center" wrapText="1"/>
    </xf>
    <xf numFmtId="41" fontId="0" fillId="0" borderId="17" xfId="0" applyNumberFormat="1" applyBorder="1" applyAlignment="1">
      <alignment horizontal="right" vertical="center" wrapText="1"/>
    </xf>
    <xf numFmtId="41" fontId="2" fillId="2" borderId="19" xfId="0" applyNumberFormat="1" applyFont="1" applyFill="1" applyBorder="1" applyAlignment="1">
      <alignment horizontal="center" vertical="center"/>
    </xf>
    <xf numFmtId="41" fontId="2" fillId="2" borderId="67" xfId="0" applyNumberFormat="1" applyFont="1" applyFill="1" applyBorder="1" applyAlignment="1">
      <alignment horizontal="center" vertical="center"/>
    </xf>
    <xf numFmtId="0" fontId="2" fillId="2" borderId="70" xfId="0" applyFont="1" applyFill="1" applyBorder="1" applyAlignment="1">
      <alignment horizontal="center" vertical="center"/>
    </xf>
    <xf numFmtId="41" fontId="2" fillId="0" borderId="80" xfId="0" applyNumberFormat="1" applyFont="1" applyBorder="1">
      <alignment vertical="center"/>
    </xf>
    <xf numFmtId="0" fontId="0" fillId="0" borderId="17" xfId="0" applyBorder="1">
      <alignment vertical="center"/>
    </xf>
    <xf numFmtId="41" fontId="2" fillId="2" borderId="70" xfId="1" applyNumberFormat="1" applyFont="1" applyFill="1" applyBorder="1" applyAlignment="1">
      <alignment horizontal="center" vertical="center"/>
    </xf>
    <xf numFmtId="41" fontId="2" fillId="3" borderId="70" xfId="0" applyNumberFormat="1" applyFont="1" applyFill="1" applyBorder="1" applyAlignment="1">
      <alignment horizontal="center" vertical="center"/>
    </xf>
    <xf numFmtId="0" fontId="2" fillId="2" borderId="66" xfId="0" applyFont="1" applyFill="1" applyBorder="1" applyAlignment="1">
      <alignment horizontal="center" vertical="center"/>
    </xf>
    <xf numFmtId="0" fontId="2" fillId="2" borderId="92" xfId="0" applyFont="1" applyFill="1" applyBorder="1" applyAlignment="1">
      <alignment horizontal="center" vertical="center"/>
    </xf>
    <xf numFmtId="0" fontId="2" fillId="2" borderId="19" xfId="0" applyFont="1" applyFill="1" applyBorder="1" applyAlignment="1">
      <alignment horizontal="center" vertical="center"/>
    </xf>
    <xf numFmtId="41" fontId="2" fillId="2" borderId="19" xfId="1" applyNumberFormat="1" applyFont="1" applyFill="1" applyBorder="1" applyAlignment="1">
      <alignment horizontal="center" vertical="center"/>
    </xf>
    <xf numFmtId="41" fontId="2" fillId="2" borderId="83" xfId="0" applyNumberFormat="1" applyFont="1" applyFill="1" applyBorder="1" applyAlignment="1">
      <alignment horizontal="center" vertical="center"/>
    </xf>
    <xf numFmtId="41" fontId="2" fillId="2" borderId="83" xfId="1" applyNumberFormat="1" applyFont="1" applyFill="1" applyBorder="1" applyAlignment="1">
      <alignment horizontal="center" vertical="center"/>
    </xf>
    <xf numFmtId="0" fontId="0" fillId="0" borderId="93" xfId="0" applyBorder="1">
      <alignment vertical="center"/>
    </xf>
    <xf numFmtId="41" fontId="0" fillId="0" borderId="93" xfId="1" applyNumberFormat="1" applyFont="1" applyBorder="1">
      <alignment vertical="center"/>
    </xf>
    <xf numFmtId="41" fontId="0" fillId="0" borderId="93" xfId="0" applyNumberFormat="1" applyBorder="1">
      <alignment vertical="center"/>
    </xf>
    <xf numFmtId="41" fontId="0" fillId="4" borderId="14" xfId="0" applyNumberFormat="1" applyFill="1" applyBorder="1" applyAlignment="1">
      <alignment horizontal="right" vertical="center"/>
    </xf>
    <xf numFmtId="41" fontId="12" fillId="0" borderId="57" xfId="0" applyNumberFormat="1" applyFont="1" applyBorder="1" applyAlignment="1">
      <alignment horizontal="right" vertical="center"/>
    </xf>
    <xf numFmtId="41" fontId="12" fillId="0" borderId="57" xfId="0" applyNumberFormat="1" applyFont="1" applyBorder="1">
      <alignment vertical="center"/>
    </xf>
    <xf numFmtId="41" fontId="2" fillId="2" borderId="68" xfId="1" applyNumberFormat="1" applyFont="1" applyFill="1" applyBorder="1" applyAlignment="1">
      <alignment horizontal="center" vertical="center"/>
    </xf>
    <xf numFmtId="0" fontId="0" fillId="0" borderId="62" xfId="0" applyBorder="1" applyAlignment="1"/>
    <xf numFmtId="0" fontId="2" fillId="2" borderId="68" xfId="0" applyFont="1" applyFill="1" applyBorder="1" applyAlignment="1">
      <alignment horizontal="center" vertical="center"/>
    </xf>
    <xf numFmtId="41" fontId="0" fillId="0" borderId="95" xfId="0" applyNumberFormat="1" applyBorder="1">
      <alignment vertical="center"/>
    </xf>
    <xf numFmtId="0" fontId="2" fillId="2" borderId="67" xfId="0" applyFont="1" applyFill="1" applyBorder="1" applyAlignment="1">
      <alignment horizontal="center" vertical="center"/>
    </xf>
    <xf numFmtId="41" fontId="2" fillId="2" borderId="67" xfId="1" applyNumberFormat="1" applyFont="1" applyFill="1" applyBorder="1" applyAlignment="1">
      <alignment horizontal="center" vertical="center"/>
    </xf>
    <xf numFmtId="41" fontId="0" fillId="4" borderId="59" xfId="0" applyNumberFormat="1" applyFill="1" applyBorder="1">
      <alignment vertical="center"/>
    </xf>
    <xf numFmtId="0" fontId="2" fillId="6" borderId="70" xfId="0" applyFont="1" applyFill="1" applyBorder="1" applyAlignment="1">
      <alignment horizontal="center" vertical="center"/>
    </xf>
    <xf numFmtId="3" fontId="15" fillId="4" borderId="14" xfId="0" applyNumberFormat="1" applyFont="1" applyFill="1" applyBorder="1">
      <alignment vertical="center"/>
    </xf>
    <xf numFmtId="41" fontId="2" fillId="6" borderId="70" xfId="1" applyNumberFormat="1" applyFont="1" applyFill="1" applyBorder="1" applyAlignment="1">
      <alignment horizontal="center" vertical="center"/>
    </xf>
    <xf numFmtId="41" fontId="2" fillId="6" borderId="70" xfId="0" applyNumberFormat="1" applyFont="1" applyFill="1" applyBorder="1" applyAlignment="1">
      <alignment horizontal="center" vertical="center"/>
    </xf>
    <xf numFmtId="0" fontId="2" fillId="6" borderId="66" xfId="0" applyFont="1" applyFill="1" applyBorder="1" applyAlignment="1">
      <alignment horizontal="center" vertical="center"/>
    </xf>
    <xf numFmtId="0" fontId="2" fillId="6" borderId="67" xfId="0" applyFont="1" applyFill="1" applyBorder="1" applyAlignment="1">
      <alignment horizontal="center" vertical="center"/>
    </xf>
    <xf numFmtId="41" fontId="2" fillId="6" borderId="67" xfId="0" applyNumberFormat="1" applyFont="1" applyFill="1" applyBorder="1" applyAlignment="1">
      <alignment horizontal="center" vertical="center"/>
    </xf>
    <xf numFmtId="41" fontId="2" fillId="6" borderId="67" xfId="1" applyNumberFormat="1" applyFont="1" applyFill="1" applyBorder="1" applyAlignment="1">
      <alignment horizontal="center" vertical="center"/>
    </xf>
    <xf numFmtId="41" fontId="2" fillId="2" borderId="96" xfId="0" applyNumberFormat="1" applyFont="1" applyFill="1" applyBorder="1" applyAlignment="1">
      <alignment horizontal="center" vertical="center"/>
    </xf>
    <xf numFmtId="41" fontId="2" fillId="2" borderId="60" xfId="0" applyNumberFormat="1" applyFont="1" applyFill="1" applyBorder="1" applyAlignment="1">
      <alignment horizontal="center" vertical="center"/>
    </xf>
    <xf numFmtId="41" fontId="2" fillId="2" borderId="22" xfId="0" applyNumberFormat="1" applyFont="1" applyFill="1" applyBorder="1" applyAlignment="1">
      <alignment horizontal="center" vertical="center"/>
    </xf>
    <xf numFmtId="0" fontId="0" fillId="0" borderId="97" xfId="0" applyBorder="1">
      <alignment vertical="center"/>
    </xf>
    <xf numFmtId="41" fontId="2" fillId="2" borderId="72" xfId="0" applyNumberFormat="1" applyFont="1" applyFill="1" applyBorder="1" applyAlignment="1">
      <alignment horizontal="center" vertical="center"/>
    </xf>
    <xf numFmtId="41" fontId="2" fillId="2" borderId="77" xfId="0" applyNumberFormat="1" applyFont="1" applyFill="1" applyBorder="1" applyAlignment="1">
      <alignment horizontal="center" vertical="center"/>
    </xf>
    <xf numFmtId="41" fontId="2" fillId="2" borderId="74" xfId="0" applyNumberFormat="1" applyFont="1" applyFill="1" applyBorder="1" applyAlignment="1">
      <alignment horizontal="center" vertical="center"/>
    </xf>
    <xf numFmtId="41" fontId="0" fillId="0" borderId="62" xfId="0" applyNumberFormat="1" applyBorder="1" applyAlignment="1">
      <alignment horizontal="right"/>
    </xf>
    <xf numFmtId="41" fontId="0" fillId="0" borderId="54" xfId="1" applyNumberFormat="1" applyFont="1" applyBorder="1">
      <alignment vertical="center"/>
    </xf>
    <xf numFmtId="41" fontId="2" fillId="0" borderId="66" xfId="0" applyNumberFormat="1" applyFont="1" applyBorder="1">
      <alignment vertical="center"/>
    </xf>
    <xf numFmtId="41" fontId="2" fillId="0" borderId="67" xfId="0" applyNumberFormat="1" applyFont="1" applyBorder="1">
      <alignment vertical="center"/>
    </xf>
    <xf numFmtId="41" fontId="2" fillId="0" borderId="68" xfId="0" applyNumberFormat="1" applyFont="1" applyBorder="1" applyAlignment="1">
      <alignment horizontal="right" vertical="center"/>
    </xf>
    <xf numFmtId="41" fontId="2" fillId="0" borderId="68" xfId="0" applyNumberFormat="1" applyFont="1" applyBorder="1">
      <alignment vertical="center"/>
    </xf>
    <xf numFmtId="41" fontId="0" fillId="0" borderId="67" xfId="0" applyNumberFormat="1" applyBorder="1">
      <alignment vertical="center"/>
    </xf>
    <xf numFmtId="0" fontId="2" fillId="0" borderId="66" xfId="0" applyFont="1" applyBorder="1">
      <alignment vertical="center"/>
    </xf>
    <xf numFmtId="0" fontId="0" fillId="0" borderId="67" xfId="0" applyBorder="1">
      <alignment vertical="center"/>
    </xf>
    <xf numFmtId="41" fontId="0" fillId="0" borderId="67" xfId="1" applyNumberFormat="1" applyFont="1" applyBorder="1">
      <alignment vertical="center"/>
    </xf>
    <xf numFmtId="41" fontId="2" fillId="0" borderId="68" xfId="1" applyNumberFormat="1" applyFont="1" applyBorder="1" applyAlignment="1">
      <alignment horizontal="right" vertical="center"/>
    </xf>
    <xf numFmtId="0" fontId="2" fillId="0" borderId="67" xfId="0" applyFont="1" applyBorder="1">
      <alignment vertical="center"/>
    </xf>
    <xf numFmtId="41" fontId="2" fillId="0" borderId="67" xfId="1" applyNumberFormat="1" applyFont="1" applyBorder="1">
      <alignment vertical="center"/>
    </xf>
    <xf numFmtId="41" fontId="2" fillId="0" borderId="68" xfId="0" applyNumberFormat="1" applyFont="1" applyBorder="1" applyAlignment="1">
      <alignment horizontal="right" vertical="center" wrapText="1"/>
    </xf>
    <xf numFmtId="0" fontId="2" fillId="0" borderId="99" xfId="0" applyFont="1" applyBorder="1">
      <alignment vertical="center"/>
    </xf>
    <xf numFmtId="41" fontId="0" fillId="0" borderId="99" xfId="0" applyNumberFormat="1" applyBorder="1" applyAlignment="1">
      <alignment horizontal="right" vertical="center"/>
    </xf>
    <xf numFmtId="41" fontId="0" fillId="0" borderId="98" xfId="0" applyNumberFormat="1" applyBorder="1" applyAlignment="1">
      <alignment horizontal="right" vertical="center"/>
    </xf>
    <xf numFmtId="41" fontId="0" fillId="0" borderId="98" xfId="0" applyNumberFormat="1" applyBorder="1">
      <alignment vertical="center"/>
    </xf>
    <xf numFmtId="41" fontId="2" fillId="0" borderId="37" xfId="0" applyNumberFormat="1" applyFont="1" applyBorder="1">
      <alignment vertical="center"/>
    </xf>
    <xf numFmtId="41" fontId="2" fillId="0" borderId="34" xfId="0" applyNumberFormat="1" applyFont="1" applyBorder="1">
      <alignment vertical="center"/>
    </xf>
    <xf numFmtId="41" fontId="2" fillId="0" borderId="50" xfId="0" applyNumberFormat="1" applyFont="1" applyBorder="1">
      <alignment vertical="center"/>
    </xf>
    <xf numFmtId="41" fontId="2" fillId="0" borderId="48" xfId="0" applyNumberFormat="1" applyFont="1" applyBorder="1">
      <alignment vertical="center"/>
    </xf>
    <xf numFmtId="41" fontId="2" fillId="0" borderId="105" xfId="0" applyNumberFormat="1" applyFont="1" applyBorder="1">
      <alignment vertical="center"/>
    </xf>
    <xf numFmtId="0" fontId="4" fillId="7" borderId="14" xfId="0" applyFont="1" applyFill="1" applyBorder="1">
      <alignment vertical="center"/>
    </xf>
    <xf numFmtId="0" fontId="4" fillId="7" borderId="17" xfId="0" applyFont="1" applyFill="1" applyBorder="1">
      <alignment vertical="center"/>
    </xf>
    <xf numFmtId="41" fontId="0" fillId="0" borderId="106" xfId="0" applyNumberFormat="1" applyBorder="1">
      <alignment vertical="center"/>
    </xf>
    <xf numFmtId="0" fontId="0" fillId="0" borderId="106" xfId="0" applyBorder="1" applyAlignment="1">
      <alignment vertical="center" wrapText="1"/>
    </xf>
    <xf numFmtId="0" fontId="0" fillId="0" borderId="106" xfId="0" applyBorder="1">
      <alignment vertical="center"/>
    </xf>
    <xf numFmtId="0" fontId="0" fillId="0" borderId="107" xfId="0" applyBorder="1">
      <alignment vertical="center"/>
    </xf>
    <xf numFmtId="0" fontId="0" fillId="0" borderId="108" xfId="0" applyBorder="1" applyAlignment="1">
      <alignment vertical="center" wrapText="1"/>
    </xf>
    <xf numFmtId="0" fontId="0" fillId="0" borderId="108" xfId="0" applyBorder="1">
      <alignment vertical="center"/>
    </xf>
    <xf numFmtId="0" fontId="0" fillId="0" borderId="108" xfId="0" applyBorder="1" applyAlignment="1">
      <alignment horizontal="left" vertical="center"/>
    </xf>
    <xf numFmtId="0" fontId="0" fillId="0" borderId="106" xfId="0" applyBorder="1" applyAlignment="1">
      <alignment horizontal="left" vertical="center"/>
    </xf>
    <xf numFmtId="41" fontId="6" fillId="0" borderId="8" xfId="0" applyNumberFormat="1" applyFont="1" applyBorder="1">
      <alignment vertical="center"/>
    </xf>
    <xf numFmtId="0" fontId="6" fillId="0" borderId="8" xfId="0" applyFont="1" applyBorder="1">
      <alignment vertical="center"/>
    </xf>
    <xf numFmtId="41" fontId="6" fillId="0" borderId="8" xfId="0" applyNumberFormat="1" applyFont="1" applyBorder="1" applyAlignment="1">
      <alignment vertical="center" wrapText="1"/>
    </xf>
    <xf numFmtId="41" fontId="6" fillId="0" borderId="8" xfId="0" applyNumberFormat="1" applyFont="1" applyBorder="1" applyAlignment="1">
      <alignment horizontal="right" vertical="center"/>
    </xf>
    <xf numFmtId="41" fontId="18" fillId="0" borderId="0" xfId="0" applyNumberFormat="1" applyFont="1">
      <alignment vertical="center"/>
    </xf>
    <xf numFmtId="0" fontId="0" fillId="0" borderId="62" xfId="0" applyBorder="1" applyAlignment="1">
      <alignment horizontal="right" vertical="center"/>
    </xf>
    <xf numFmtId="38" fontId="0" fillId="0" borderId="54" xfId="0" applyNumberFormat="1" applyBorder="1" applyAlignment="1">
      <alignment horizontal="right" vertical="center"/>
    </xf>
    <xf numFmtId="38" fontId="0" fillId="0" borderId="52" xfId="0" applyNumberFormat="1" applyBorder="1" applyAlignment="1">
      <alignment horizontal="right" vertical="center"/>
    </xf>
    <xf numFmtId="38" fontId="0" fillId="0" borderId="94" xfId="0" applyNumberFormat="1" applyBorder="1" applyAlignment="1">
      <alignment horizontal="right" vertical="center"/>
    </xf>
    <xf numFmtId="38" fontId="0" fillId="0" borderId="62" xfId="0" applyNumberFormat="1" applyBorder="1" applyAlignment="1">
      <alignment horizontal="right" vertical="center"/>
    </xf>
    <xf numFmtId="0" fontId="0" fillId="0" borderId="110" xfId="0" applyBorder="1">
      <alignment vertical="center"/>
    </xf>
    <xf numFmtId="0" fontId="0" fillId="0" borderId="109" xfId="0" applyBorder="1">
      <alignment vertical="center"/>
    </xf>
    <xf numFmtId="38" fontId="0" fillId="4" borderId="52" xfId="0" applyNumberFormat="1" applyFill="1" applyBorder="1" applyAlignment="1">
      <alignment horizontal="right" vertical="center"/>
    </xf>
    <xf numFmtId="0" fontId="0" fillId="4" borderId="52" xfId="0" applyFill="1" applyBorder="1" applyAlignment="1">
      <alignment horizontal="right" vertical="center"/>
    </xf>
    <xf numFmtId="0" fontId="0" fillId="4" borderId="109" xfId="0" applyFill="1" applyBorder="1">
      <alignment vertical="center"/>
    </xf>
    <xf numFmtId="38" fontId="0" fillId="4" borderId="109" xfId="0" applyNumberFormat="1" applyFill="1" applyBorder="1">
      <alignment vertical="center"/>
    </xf>
    <xf numFmtId="41" fontId="0" fillId="4" borderId="54" xfId="0" applyNumberFormat="1" applyFill="1" applyBorder="1" applyAlignment="1">
      <alignment horizontal="right" vertical="center"/>
    </xf>
    <xf numFmtId="0" fontId="0" fillId="4" borderId="111" xfId="0" applyFill="1" applyBorder="1">
      <alignment vertical="center"/>
    </xf>
    <xf numFmtId="0" fontId="0" fillId="4" borderId="109" xfId="0" applyFill="1" applyBorder="1" applyAlignment="1">
      <alignment vertical="center" wrapText="1"/>
    </xf>
    <xf numFmtId="0" fontId="0" fillId="0" borderId="94" xfId="0" applyBorder="1">
      <alignment vertical="center"/>
    </xf>
    <xf numFmtId="38" fontId="0" fillId="0" borderId="8" xfId="0" applyNumberFormat="1" applyBorder="1">
      <alignment vertical="center"/>
    </xf>
    <xf numFmtId="38" fontId="0" fillId="0" borderId="16" xfId="0" applyNumberFormat="1" applyBorder="1">
      <alignment vertical="center"/>
    </xf>
    <xf numFmtId="38" fontId="0" fillId="0" borderId="15" xfId="0" applyNumberFormat="1" applyBorder="1">
      <alignment vertical="center"/>
    </xf>
    <xf numFmtId="0" fontId="0" fillId="0" borderId="114" xfId="0" applyBorder="1">
      <alignment vertical="center"/>
    </xf>
    <xf numFmtId="0" fontId="0" fillId="4" borderId="7" xfId="0" applyFill="1" applyBorder="1">
      <alignment vertical="center"/>
    </xf>
    <xf numFmtId="38" fontId="0" fillId="4" borderId="7" xfId="0" applyNumberFormat="1" applyFill="1" applyBorder="1">
      <alignment vertical="center"/>
    </xf>
    <xf numFmtId="0" fontId="0" fillId="0" borderId="115" xfId="0" applyBorder="1">
      <alignment vertical="center"/>
    </xf>
    <xf numFmtId="41" fontId="2" fillId="0" borderId="0" xfId="1" applyNumberFormat="1" applyFont="1" applyBorder="1" applyAlignment="1">
      <alignment horizontal="right" vertical="center"/>
    </xf>
    <xf numFmtId="0" fontId="12" fillId="0" borderId="8" xfId="0" applyFont="1" applyBorder="1">
      <alignment vertical="center"/>
    </xf>
    <xf numFmtId="41" fontId="12" fillId="0" borderId="8" xfId="0" applyNumberFormat="1" applyFont="1" applyBorder="1">
      <alignment vertical="center"/>
    </xf>
    <xf numFmtId="0" fontId="12" fillId="0" borderId="8" xfId="0" applyFont="1" applyBorder="1" applyAlignment="1">
      <alignment vertical="center" wrapText="1"/>
    </xf>
    <xf numFmtId="0" fontId="12" fillId="0" borderId="15" xfId="0" applyFont="1" applyBorder="1">
      <alignment vertical="center"/>
    </xf>
    <xf numFmtId="0" fontId="12" fillId="0" borderId="15" xfId="0" applyFont="1" applyBorder="1" applyAlignment="1">
      <alignment vertical="center" wrapText="1"/>
    </xf>
    <xf numFmtId="0" fontId="12" fillId="0" borderId="14" xfId="0" applyFont="1" applyBorder="1" applyAlignment="1">
      <alignment vertical="center" wrapText="1"/>
    </xf>
    <xf numFmtId="0" fontId="12" fillId="0" borderId="7" xfId="0" applyFont="1" applyBorder="1">
      <alignment vertical="center"/>
    </xf>
    <xf numFmtId="41" fontId="12" fillId="0" borderId="7" xfId="0" applyNumberFormat="1" applyFont="1" applyBorder="1">
      <alignment vertical="center"/>
    </xf>
    <xf numFmtId="0" fontId="12" fillId="0" borderId="7" xfId="0" applyFont="1" applyBorder="1" applyAlignment="1">
      <alignment vertical="center" wrapText="1"/>
    </xf>
    <xf numFmtId="41" fontId="12" fillId="0" borderId="15" xfId="0" applyNumberFormat="1" applyFont="1" applyBorder="1">
      <alignment vertical="center"/>
    </xf>
    <xf numFmtId="0" fontId="0" fillId="0" borderId="14" xfId="0" applyBorder="1" applyAlignment="1">
      <alignment vertical="center" wrapText="1"/>
    </xf>
    <xf numFmtId="0" fontId="0" fillId="0" borderId="45" xfId="0" applyBorder="1">
      <alignment vertical="center"/>
    </xf>
    <xf numFmtId="0" fontId="0" fillId="0" borderId="45" xfId="0" applyBorder="1" applyAlignment="1">
      <alignment vertical="center" wrapText="1"/>
    </xf>
    <xf numFmtId="0" fontId="0" fillId="0" borderId="51" xfId="0" applyBorder="1" applyAlignment="1">
      <alignment vertical="center" wrapText="1"/>
    </xf>
    <xf numFmtId="41" fontId="0" fillId="0" borderId="8" xfId="1" applyNumberFormat="1" applyFont="1" applyBorder="1" applyAlignment="1">
      <alignment vertical="center"/>
    </xf>
    <xf numFmtId="41" fontId="0" fillId="4" borderId="45" xfId="0" applyNumberFormat="1" applyFill="1" applyBorder="1">
      <alignment vertical="center"/>
    </xf>
    <xf numFmtId="0" fontId="0" fillId="4" borderId="45" xfId="0" applyFill="1" applyBorder="1">
      <alignment vertical="center"/>
    </xf>
    <xf numFmtId="41" fontId="0" fillId="4" borderId="0" xfId="1" applyNumberFormat="1" applyFont="1" applyFill="1" applyBorder="1">
      <alignment vertical="center"/>
    </xf>
    <xf numFmtId="41" fontId="2" fillId="4" borderId="0" xfId="1" applyNumberFormat="1" applyFont="1" applyFill="1" applyBorder="1">
      <alignment vertical="center"/>
    </xf>
    <xf numFmtId="41" fontId="2" fillId="4" borderId="0" xfId="0" applyNumberFormat="1" applyFont="1" applyFill="1">
      <alignment vertical="center"/>
    </xf>
    <xf numFmtId="0" fontId="0" fillId="4" borderId="7" xfId="0" applyFill="1" applyBorder="1" applyAlignment="1">
      <alignment vertical="center" wrapText="1"/>
    </xf>
    <xf numFmtId="41" fontId="0" fillId="4" borderId="54" xfId="0" applyNumberFormat="1" applyFill="1" applyBorder="1">
      <alignment vertical="center"/>
    </xf>
    <xf numFmtId="38" fontId="0" fillId="4" borderId="112" xfId="0" applyNumberFormat="1" applyFill="1" applyBorder="1">
      <alignment vertical="center"/>
    </xf>
    <xf numFmtId="0" fontId="0" fillId="4" borderId="56" xfId="0" applyFill="1" applyBorder="1">
      <alignment vertical="center"/>
    </xf>
    <xf numFmtId="0" fontId="0" fillId="4" borderId="94" xfId="0" applyFill="1" applyBorder="1">
      <alignment vertical="center"/>
    </xf>
    <xf numFmtId="38" fontId="0" fillId="4" borderId="14" xfId="0" applyNumberFormat="1" applyFill="1" applyBorder="1">
      <alignment vertical="center"/>
    </xf>
    <xf numFmtId="38" fontId="0" fillId="4" borderId="8" xfId="0" applyNumberFormat="1" applyFill="1" applyBorder="1">
      <alignment vertical="center"/>
    </xf>
    <xf numFmtId="41" fontId="13" fillId="4" borderId="77" xfId="0" applyNumberFormat="1" applyFont="1" applyFill="1" applyBorder="1">
      <alignment vertical="center"/>
    </xf>
    <xf numFmtId="41" fontId="0" fillId="4" borderId="62" xfId="0" applyNumberFormat="1" applyFill="1" applyBorder="1">
      <alignment vertical="center"/>
    </xf>
    <xf numFmtId="41" fontId="0" fillId="4" borderId="15" xfId="0" applyNumberFormat="1" applyFill="1" applyBorder="1">
      <alignment vertical="center"/>
    </xf>
    <xf numFmtId="41" fontId="0" fillId="4" borderId="62" xfId="0" applyNumberFormat="1" applyFill="1" applyBorder="1" applyAlignment="1">
      <alignment horizontal="right" vertical="center"/>
    </xf>
    <xf numFmtId="41" fontId="0" fillId="4" borderId="62" xfId="0" applyNumberFormat="1" applyFill="1" applyBorder="1" applyAlignment="1">
      <alignment vertical="center" wrapText="1"/>
    </xf>
    <xf numFmtId="0" fontId="0" fillId="0" borderId="69" xfId="0" applyBorder="1" applyAlignment="1">
      <alignment vertical="center" wrapText="1"/>
    </xf>
    <xf numFmtId="41" fontId="0" fillId="0" borderId="15" xfId="1" applyNumberFormat="1" applyFont="1" applyBorder="1" applyAlignment="1">
      <alignment vertical="center"/>
    </xf>
    <xf numFmtId="0" fontId="0" fillId="0" borderId="58" xfId="0" applyBorder="1">
      <alignment vertical="center"/>
    </xf>
    <xf numFmtId="0" fontId="0" fillId="4" borderId="15" xfId="0" applyFill="1" applyBorder="1" applyAlignment="1">
      <alignment vertical="center" wrapText="1"/>
    </xf>
    <xf numFmtId="41" fontId="0" fillId="0" borderId="114" xfId="0" applyNumberFormat="1" applyBorder="1" applyAlignment="1">
      <alignment horizontal="right" vertical="center"/>
    </xf>
    <xf numFmtId="41" fontId="0" fillId="0" borderId="62" xfId="0" applyNumberFormat="1" applyBorder="1" applyAlignment="1">
      <alignment horizontal="right" vertical="center"/>
    </xf>
    <xf numFmtId="41" fontId="2" fillId="0" borderId="54" xfId="1" applyNumberFormat="1" applyFont="1" applyBorder="1" applyAlignment="1">
      <alignment horizontal="right" vertical="center"/>
    </xf>
    <xf numFmtId="41" fontId="0" fillId="0" borderId="14" xfId="1" applyNumberFormat="1" applyFont="1" applyBorder="1">
      <alignment vertical="center"/>
    </xf>
    <xf numFmtId="41" fontId="2" fillId="0" borderId="14" xfId="1" applyNumberFormat="1" applyFont="1" applyBorder="1" applyAlignment="1">
      <alignment horizontal="right" vertical="center"/>
    </xf>
    <xf numFmtId="41" fontId="0" fillId="4" borderId="17" xfId="0" applyNumberFormat="1" applyFill="1" applyBorder="1" applyAlignment="1">
      <alignment horizontal="right" vertical="center"/>
    </xf>
    <xf numFmtId="0" fontId="2" fillId="0" borderId="14" xfId="0" applyFont="1" applyBorder="1">
      <alignment vertical="center"/>
    </xf>
    <xf numFmtId="0" fontId="2" fillId="0" borderId="54" xfId="0" applyFont="1" applyBorder="1">
      <alignment vertical="center"/>
    </xf>
    <xf numFmtId="0" fontId="12" fillId="0" borderId="51" xfId="0" applyFont="1" applyBorder="1">
      <alignment vertical="center"/>
    </xf>
    <xf numFmtId="41" fontId="2" fillId="0" borderId="54" xfId="0" applyNumberFormat="1" applyFont="1" applyBorder="1">
      <alignment vertical="center"/>
    </xf>
    <xf numFmtId="0" fontId="19" fillId="4" borderId="61" xfId="0" applyFont="1" applyFill="1" applyBorder="1">
      <alignment vertical="center"/>
    </xf>
    <xf numFmtId="41" fontId="2" fillId="0" borderId="26" xfId="0" applyNumberFormat="1" applyFont="1" applyBorder="1">
      <alignment vertical="center"/>
    </xf>
    <xf numFmtId="41" fontId="2" fillId="2" borderId="86" xfId="0" applyNumberFormat="1" applyFont="1" applyFill="1" applyBorder="1" applyAlignment="1">
      <alignment horizontal="center" vertical="center"/>
    </xf>
    <xf numFmtId="41" fontId="0" fillId="4" borderId="117" xfId="0" applyNumberFormat="1" applyFill="1" applyBorder="1" applyAlignment="1">
      <alignment horizontal="right" vertical="center"/>
    </xf>
    <xf numFmtId="41" fontId="0" fillId="0" borderId="53" xfId="0" applyNumberFormat="1" applyBorder="1" applyAlignment="1">
      <alignment horizontal="right" vertical="center"/>
    </xf>
    <xf numFmtId="41" fontId="0" fillId="0" borderId="118" xfId="0" applyNumberFormat="1" applyBorder="1">
      <alignment vertical="center"/>
    </xf>
    <xf numFmtId="0" fontId="0" fillId="0" borderId="118" xfId="0" applyBorder="1">
      <alignment vertical="center"/>
    </xf>
    <xf numFmtId="0" fontId="0" fillId="0" borderId="117" xfId="0" applyBorder="1">
      <alignment vertical="center"/>
    </xf>
    <xf numFmtId="38" fontId="0" fillId="0" borderId="117" xfId="0" applyNumberFormat="1" applyBorder="1" applyAlignment="1">
      <alignment horizontal="right" vertical="center"/>
    </xf>
    <xf numFmtId="0" fontId="0" fillId="0" borderId="117" xfId="0" applyBorder="1" applyAlignment="1">
      <alignment horizontal="right" vertical="center"/>
    </xf>
    <xf numFmtId="41" fontId="0" fillId="0" borderId="117" xfId="0" applyNumberFormat="1" applyBorder="1" applyAlignment="1">
      <alignment horizontal="right" vertical="center"/>
    </xf>
    <xf numFmtId="0" fontId="0" fillId="0" borderId="119" xfId="0" applyBorder="1">
      <alignment vertical="center"/>
    </xf>
    <xf numFmtId="0" fontId="0" fillId="0" borderId="117" xfId="0" applyBorder="1" applyAlignment="1">
      <alignment vertical="center" wrapText="1"/>
    </xf>
    <xf numFmtId="0" fontId="0" fillId="0" borderId="53" xfId="0" applyBorder="1">
      <alignment vertical="center"/>
    </xf>
    <xf numFmtId="38" fontId="0" fillId="0" borderId="53" xfId="0" applyNumberFormat="1" applyBorder="1" applyAlignment="1">
      <alignment horizontal="right" vertical="center"/>
    </xf>
    <xf numFmtId="0" fontId="0" fillId="0" borderId="53" xfId="0" applyBorder="1" applyAlignment="1">
      <alignment horizontal="right" vertical="center"/>
    </xf>
    <xf numFmtId="0" fontId="0" fillId="0" borderId="120" xfId="0" applyBorder="1">
      <alignment vertical="center"/>
    </xf>
    <xf numFmtId="0" fontId="0" fillId="0" borderId="53" xfId="0" applyBorder="1" applyAlignment="1">
      <alignment vertical="center" wrapText="1"/>
    </xf>
    <xf numFmtId="41" fontId="0" fillId="0" borderId="97" xfId="0" applyNumberFormat="1" applyBorder="1">
      <alignment vertical="center"/>
    </xf>
    <xf numFmtId="0" fontId="0" fillId="0" borderId="121" xfId="0" applyBorder="1">
      <alignment vertical="center"/>
    </xf>
    <xf numFmtId="0" fontId="0" fillId="0" borderId="122" xfId="0" applyBorder="1" applyAlignment="1">
      <alignment vertical="center" wrapText="1"/>
    </xf>
    <xf numFmtId="0" fontId="0" fillId="0" borderId="122" xfId="0" applyBorder="1">
      <alignment vertical="center"/>
    </xf>
    <xf numFmtId="0" fontId="0" fillId="0" borderId="122" xfId="0" applyBorder="1" applyAlignment="1">
      <alignment horizontal="left" vertical="center"/>
    </xf>
    <xf numFmtId="0" fontId="0" fillId="0" borderId="123" xfId="0" applyBorder="1">
      <alignment vertical="center"/>
    </xf>
    <xf numFmtId="0" fontId="0" fillId="0" borderId="123" xfId="0" applyBorder="1" applyAlignment="1">
      <alignment vertical="center" wrapText="1"/>
    </xf>
    <xf numFmtId="0" fontId="0" fillId="0" borderId="123" xfId="0" applyBorder="1" applyAlignment="1">
      <alignment horizontal="left" vertical="center"/>
    </xf>
    <xf numFmtId="3" fontId="0" fillId="0" borderId="123" xfId="0" applyNumberFormat="1" applyBorder="1">
      <alignment vertical="center"/>
    </xf>
    <xf numFmtId="41" fontId="0" fillId="4" borderId="118" xfId="0" applyNumberFormat="1" applyFill="1" applyBorder="1">
      <alignment vertical="center"/>
    </xf>
    <xf numFmtId="41" fontId="0" fillId="0" borderId="118" xfId="0" applyNumberFormat="1" applyBorder="1" applyAlignment="1">
      <alignment vertical="center" wrapText="1"/>
    </xf>
    <xf numFmtId="41" fontId="11" fillId="0" borderId="121" xfId="0" applyNumberFormat="1" applyFont="1" applyBorder="1">
      <alignment vertical="center"/>
    </xf>
    <xf numFmtId="41" fontId="11" fillId="0" borderId="117" xfId="0" applyNumberFormat="1" applyFont="1" applyBorder="1" applyAlignment="1">
      <alignment horizontal="right" vertical="center"/>
    </xf>
    <xf numFmtId="41" fontId="11" fillId="0" borderId="117" xfId="0" applyNumberFormat="1" applyFont="1" applyBorder="1">
      <alignment vertical="center"/>
    </xf>
    <xf numFmtId="41" fontId="11" fillId="0" borderId="117" xfId="0" applyNumberFormat="1" applyFont="1" applyBorder="1" applyAlignment="1">
      <alignment vertical="center" wrapText="1"/>
    </xf>
    <xf numFmtId="41" fontId="11" fillId="0" borderId="53" xfId="0" applyNumberFormat="1" applyFont="1" applyBorder="1" applyAlignment="1">
      <alignment horizontal="right" vertical="center"/>
    </xf>
    <xf numFmtId="41" fontId="11" fillId="0" borderId="53" xfId="0" applyNumberFormat="1" applyFont="1" applyBorder="1">
      <alignment vertical="center"/>
    </xf>
    <xf numFmtId="41" fontId="11" fillId="0" borderId="53" xfId="0" applyNumberFormat="1" applyFont="1" applyBorder="1" applyAlignment="1">
      <alignment vertical="center" wrapText="1"/>
    </xf>
    <xf numFmtId="41" fontId="2" fillId="2" borderId="75" xfId="0" applyNumberFormat="1" applyFont="1" applyFill="1" applyBorder="1" applyAlignment="1">
      <alignment horizontal="center" vertical="center"/>
    </xf>
    <xf numFmtId="0" fontId="11" fillId="0" borderId="117" xfId="0" applyFont="1" applyBorder="1" applyAlignment="1">
      <alignment vertical="center" wrapText="1"/>
    </xf>
    <xf numFmtId="41" fontId="11" fillId="0" borderId="119" xfId="0" applyNumberFormat="1" applyFont="1" applyBorder="1">
      <alignment vertical="center"/>
    </xf>
    <xf numFmtId="0" fontId="11" fillId="0" borderId="53" xfId="0" applyFont="1" applyBorder="1" applyAlignment="1">
      <alignment vertical="center" wrapText="1"/>
    </xf>
    <xf numFmtId="41" fontId="11" fillId="0" borderId="124" xfId="0" applyNumberFormat="1" applyFont="1" applyBorder="1">
      <alignment vertical="center"/>
    </xf>
    <xf numFmtId="41" fontId="0" fillId="0" borderId="117" xfId="0" applyNumberFormat="1" applyBorder="1">
      <alignment vertical="center"/>
    </xf>
    <xf numFmtId="41" fontId="0" fillId="0" borderId="125" xfId="0" applyNumberFormat="1" applyBorder="1" applyAlignment="1">
      <alignment horizontal="right" vertical="center"/>
    </xf>
    <xf numFmtId="41" fontId="0" fillId="0" borderId="118" xfId="0" applyNumberFormat="1" applyBorder="1" applyAlignment="1">
      <alignment horizontal="right" vertical="center"/>
    </xf>
    <xf numFmtId="41" fontId="2" fillId="0" borderId="14" xfId="0" applyNumberFormat="1" applyFont="1" applyBorder="1" applyAlignment="1">
      <alignment horizontal="right" vertical="center"/>
    </xf>
    <xf numFmtId="41" fontId="2" fillId="2" borderId="88" xfId="0" applyNumberFormat="1" applyFont="1" applyFill="1" applyBorder="1" applyAlignment="1">
      <alignment horizontal="center" vertical="center"/>
    </xf>
    <xf numFmtId="41" fontId="0" fillId="0" borderId="119" xfId="0" applyNumberFormat="1" applyBorder="1">
      <alignment vertical="center"/>
    </xf>
    <xf numFmtId="41" fontId="0" fillId="0" borderId="117" xfId="0" applyNumberFormat="1" applyBorder="1" applyAlignment="1">
      <alignment vertical="center" wrapText="1"/>
    </xf>
    <xf numFmtId="41" fontId="2" fillId="0" borderId="53" xfId="0" applyNumberFormat="1" applyFont="1" applyBorder="1">
      <alignment vertical="center"/>
    </xf>
    <xf numFmtId="41" fontId="0" fillId="0" borderId="126" xfId="0" applyNumberFormat="1" applyBorder="1">
      <alignment vertical="center"/>
    </xf>
    <xf numFmtId="41" fontId="2" fillId="0" borderId="126" xfId="0" applyNumberFormat="1" applyFont="1" applyBorder="1" applyAlignment="1">
      <alignment horizontal="right" vertical="center"/>
    </xf>
    <xf numFmtId="41" fontId="0" fillId="4" borderId="110" xfId="0" applyNumberFormat="1" applyFill="1" applyBorder="1">
      <alignment vertical="center"/>
    </xf>
    <xf numFmtId="41" fontId="0" fillId="0" borderId="62" xfId="0" applyNumberFormat="1" applyBorder="1" applyAlignment="1">
      <alignment vertical="center" wrapText="1"/>
    </xf>
    <xf numFmtId="41" fontId="0" fillId="0" borderId="56" xfId="0" applyNumberFormat="1" applyBorder="1">
      <alignment vertical="center"/>
    </xf>
    <xf numFmtId="41" fontId="0" fillId="0" borderId="122" xfId="0" applyNumberFormat="1" applyBorder="1">
      <alignment vertical="center"/>
    </xf>
    <xf numFmtId="41" fontId="0" fillId="0" borderId="123" xfId="0" applyNumberFormat="1" applyBorder="1">
      <alignment vertical="center"/>
    </xf>
    <xf numFmtId="41" fontId="0" fillId="0" borderId="53" xfId="1" applyNumberFormat="1" applyFont="1" applyBorder="1">
      <alignment vertical="center"/>
    </xf>
    <xf numFmtId="41" fontId="2" fillId="0" borderId="53" xfId="1" applyNumberFormat="1" applyFont="1" applyBorder="1" applyAlignment="1">
      <alignment horizontal="right" vertical="center"/>
    </xf>
    <xf numFmtId="41" fontId="0" fillId="0" borderId="121" xfId="0" applyNumberFormat="1" applyBorder="1">
      <alignment vertical="center"/>
    </xf>
    <xf numFmtId="41" fontId="0" fillId="4" borderId="119" xfId="0" applyNumberFormat="1" applyFill="1" applyBorder="1" applyAlignment="1">
      <alignment vertical="center" wrapText="1"/>
    </xf>
    <xf numFmtId="41" fontId="0" fillId="0" borderId="119" xfId="0" applyNumberFormat="1" applyBorder="1" applyAlignment="1">
      <alignment horizontal="right" vertical="center"/>
    </xf>
    <xf numFmtId="41" fontId="12" fillId="0" borderId="118" xfId="0" applyNumberFormat="1" applyFont="1" applyBorder="1">
      <alignment vertical="center"/>
    </xf>
    <xf numFmtId="0" fontId="12" fillId="0" borderId="118" xfId="0" applyFont="1" applyBorder="1">
      <alignment vertical="center"/>
    </xf>
    <xf numFmtId="38" fontId="0" fillId="0" borderId="118" xfId="0" applyNumberFormat="1" applyBorder="1">
      <alignment vertical="center"/>
    </xf>
    <xf numFmtId="0" fontId="0" fillId="0" borderId="128" xfId="0" applyBorder="1">
      <alignment vertical="center"/>
    </xf>
    <xf numFmtId="0" fontId="0" fillId="4" borderId="118" xfId="0" applyFill="1" applyBorder="1">
      <alignment vertical="center"/>
    </xf>
    <xf numFmtId="0" fontId="0" fillId="4" borderId="117" xfId="0" applyFill="1" applyBorder="1">
      <alignment vertical="center"/>
    </xf>
    <xf numFmtId="3" fontId="0" fillId="0" borderId="62" xfId="0" applyNumberFormat="1" applyBorder="1" applyAlignment="1">
      <alignment horizontal="right" vertical="center"/>
    </xf>
    <xf numFmtId="14" fontId="0" fillId="4" borderId="62" xfId="0" applyNumberFormat="1" applyFill="1" applyBorder="1">
      <alignment vertical="center"/>
    </xf>
    <xf numFmtId="41" fontId="0" fillId="0" borderId="15" xfId="0" applyNumberFormat="1" applyBorder="1" applyAlignment="1">
      <alignment horizontal="center" vertical="center"/>
    </xf>
    <xf numFmtId="41" fontId="6" fillId="0" borderId="118" xfId="0" applyNumberFormat="1" applyFont="1" applyBorder="1" applyAlignment="1">
      <alignment horizontal="right" vertical="center"/>
    </xf>
    <xf numFmtId="41" fontId="6" fillId="0" borderId="118" xfId="0" applyNumberFormat="1" applyFont="1" applyBorder="1">
      <alignment vertical="center"/>
    </xf>
    <xf numFmtId="41" fontId="6" fillId="0" borderId="118" xfId="0" applyNumberFormat="1" applyFont="1" applyBorder="1" applyAlignment="1">
      <alignment vertical="center" wrapText="1"/>
    </xf>
    <xf numFmtId="0" fontId="0" fillId="4" borderId="118" xfId="0" applyFill="1" applyBorder="1" applyAlignment="1">
      <alignment vertical="center" wrapText="1"/>
    </xf>
    <xf numFmtId="41" fontId="0" fillId="4" borderId="14" xfId="1" applyNumberFormat="1" applyFont="1" applyFill="1" applyBorder="1">
      <alignment vertical="center"/>
    </xf>
    <xf numFmtId="41" fontId="2" fillId="4" borderId="14" xfId="1" applyNumberFormat="1" applyFont="1" applyFill="1" applyBorder="1" applyAlignment="1">
      <alignment horizontal="right" vertical="center"/>
    </xf>
    <xf numFmtId="0" fontId="0" fillId="0" borderId="127" xfId="0" applyBorder="1">
      <alignment vertical="center"/>
    </xf>
    <xf numFmtId="0" fontId="0" fillId="0" borderId="95" xfId="0" applyBorder="1">
      <alignment vertical="center"/>
    </xf>
    <xf numFmtId="3" fontId="0" fillId="0" borderId="117" xfId="0" applyNumberFormat="1" applyBorder="1" applyAlignment="1">
      <alignment horizontal="right" vertical="center"/>
    </xf>
    <xf numFmtId="3" fontId="0" fillId="4" borderId="117" xfId="0" applyNumberFormat="1" applyFill="1" applyBorder="1" applyAlignment="1">
      <alignment horizontal="right" vertical="center"/>
    </xf>
    <xf numFmtId="3" fontId="0" fillId="0" borderId="53" xfId="0" applyNumberFormat="1" applyBorder="1" applyAlignment="1">
      <alignment horizontal="right" vertical="center"/>
    </xf>
    <xf numFmtId="3" fontId="0" fillId="4" borderId="53" xfId="0" applyNumberFormat="1" applyFill="1" applyBorder="1" applyAlignment="1">
      <alignment horizontal="right" vertical="center"/>
    </xf>
    <xf numFmtId="41" fontId="2" fillId="0" borderId="59" xfId="0" applyNumberFormat="1" applyFont="1" applyBorder="1">
      <alignment vertical="center"/>
    </xf>
    <xf numFmtId="0" fontId="12" fillId="0" borderId="97" xfId="0" applyFont="1" applyBorder="1">
      <alignment vertical="center"/>
    </xf>
    <xf numFmtId="0" fontId="12" fillId="4" borderId="97" xfId="0" applyFont="1" applyFill="1" applyBorder="1">
      <alignment vertical="center"/>
    </xf>
    <xf numFmtId="0" fontId="12" fillId="0" borderId="54" xfId="0" applyFont="1" applyBorder="1">
      <alignment vertical="center"/>
    </xf>
    <xf numFmtId="41" fontId="0" fillId="4" borderId="118" xfId="0" applyNumberFormat="1" applyFill="1" applyBorder="1" applyAlignment="1">
      <alignment horizontal="right" vertical="center"/>
    </xf>
    <xf numFmtId="0" fontId="0" fillId="4" borderId="117" xfId="0" applyFill="1" applyBorder="1" applyAlignment="1">
      <alignment horizontal="right" vertical="center"/>
    </xf>
    <xf numFmtId="0" fontId="4" fillId="7" borderId="117" xfId="0" applyFont="1" applyFill="1" applyBorder="1">
      <alignment vertical="center"/>
    </xf>
    <xf numFmtId="38" fontId="0" fillId="4" borderId="54" xfId="1" applyFont="1" applyFill="1" applyBorder="1">
      <alignment vertical="center"/>
    </xf>
    <xf numFmtId="38" fontId="16" fillId="4" borderId="54" xfId="1" applyFont="1" applyFill="1" applyBorder="1" applyAlignment="1">
      <alignment horizontal="right" vertical="center"/>
    </xf>
    <xf numFmtId="41" fontId="0" fillId="0" borderId="127" xfId="0" applyNumberFormat="1" applyBorder="1">
      <alignment vertical="center"/>
    </xf>
    <xf numFmtId="0" fontId="0" fillId="4" borderId="118" xfId="0" applyFill="1" applyBorder="1" applyAlignment="1">
      <alignment horizontal="right" vertical="center"/>
    </xf>
    <xf numFmtId="38" fontId="0" fillId="4" borderId="127" xfId="1" applyFont="1" applyFill="1" applyBorder="1" applyAlignment="1">
      <alignment horizontal="right" vertical="center"/>
    </xf>
    <xf numFmtId="38" fontId="0" fillId="4" borderId="60" xfId="1" applyFont="1" applyFill="1" applyBorder="1" applyAlignment="1">
      <alignment horizontal="right" vertical="center"/>
    </xf>
    <xf numFmtId="41" fontId="0" fillId="0" borderId="127" xfId="0" applyNumberFormat="1" applyBorder="1" applyAlignment="1">
      <alignment horizontal="right" vertical="center"/>
    </xf>
    <xf numFmtId="0" fontId="2" fillId="0" borderId="59" xfId="0" applyFont="1" applyBorder="1">
      <alignment vertical="center"/>
    </xf>
    <xf numFmtId="41" fontId="0" fillId="4" borderId="117" xfId="0" applyNumberFormat="1" applyFill="1" applyBorder="1">
      <alignment vertical="center"/>
    </xf>
    <xf numFmtId="0" fontId="0" fillId="4" borderId="17" xfId="0" applyFill="1" applyBorder="1">
      <alignment vertical="center"/>
    </xf>
    <xf numFmtId="41" fontId="2" fillId="0" borderId="17" xfId="0" applyNumberFormat="1" applyFont="1" applyBorder="1">
      <alignment vertical="center"/>
    </xf>
    <xf numFmtId="41" fontId="2" fillId="0" borderId="56" xfId="0" applyNumberFormat="1" applyFont="1" applyBorder="1">
      <alignment vertical="center"/>
    </xf>
    <xf numFmtId="41" fontId="2" fillId="0" borderId="14" xfId="0" applyNumberFormat="1" applyFont="1" applyBorder="1" applyAlignment="1">
      <alignment vertical="center" wrapText="1"/>
    </xf>
    <xf numFmtId="0" fontId="12" fillId="0" borderId="118" xfId="0" applyFont="1" applyBorder="1" applyAlignment="1">
      <alignment vertical="center" wrapText="1"/>
    </xf>
    <xf numFmtId="0" fontId="12" fillId="0" borderId="125" xfId="0" applyFont="1" applyBorder="1">
      <alignment vertical="center"/>
    </xf>
    <xf numFmtId="0" fontId="12" fillId="0" borderId="69" xfId="0" applyFont="1" applyBorder="1">
      <alignment vertical="center"/>
    </xf>
    <xf numFmtId="41" fontId="0" fillId="0" borderId="14" xfId="0" applyNumberFormat="1" applyBorder="1" applyAlignment="1">
      <alignment horizontal="right" vertical="center" wrapText="1"/>
    </xf>
    <xf numFmtId="41" fontId="0" fillId="0" borderId="117" xfId="0" applyNumberFormat="1" applyBorder="1" applyAlignment="1">
      <alignment horizontal="right" vertical="center" wrapText="1"/>
    </xf>
    <xf numFmtId="41" fontId="0" fillId="0" borderId="62" xfId="0" applyNumberFormat="1" applyBorder="1" applyAlignment="1">
      <alignment horizontal="right" vertical="center" wrapText="1"/>
    </xf>
    <xf numFmtId="41" fontId="2" fillId="0" borderId="54" xfId="0" applyNumberFormat="1" applyFont="1" applyBorder="1" applyAlignment="1">
      <alignment horizontal="right" vertical="center" wrapText="1"/>
    </xf>
    <xf numFmtId="41" fontId="0" fillId="0" borderId="129" xfId="0" applyNumberFormat="1" applyBorder="1">
      <alignment vertical="center"/>
    </xf>
    <xf numFmtId="41" fontId="11" fillId="0" borderId="130" xfId="0" applyNumberFormat="1" applyFont="1" applyBorder="1" applyAlignment="1">
      <alignment horizontal="right" vertical="center"/>
    </xf>
    <xf numFmtId="0" fontId="11" fillId="4" borderId="130" xfId="0" applyFont="1" applyFill="1" applyBorder="1" applyAlignment="1">
      <alignment vertical="center" wrapText="1"/>
    </xf>
    <xf numFmtId="41" fontId="11" fillId="0" borderId="130" xfId="0" applyNumberFormat="1" applyFont="1" applyBorder="1">
      <alignment vertical="center"/>
    </xf>
    <xf numFmtId="41" fontId="11" fillId="4" borderId="130" xfId="0" applyNumberFormat="1" applyFont="1" applyFill="1" applyBorder="1">
      <alignment vertical="center"/>
    </xf>
    <xf numFmtId="41" fontId="11" fillId="4" borderId="130" xfId="0" applyNumberFormat="1" applyFont="1" applyFill="1" applyBorder="1" applyAlignment="1">
      <alignment horizontal="left" vertical="center" wrapText="1"/>
    </xf>
    <xf numFmtId="41" fontId="0" fillId="0" borderId="129" xfId="0" applyNumberFormat="1" applyBorder="1" applyAlignment="1">
      <alignment horizontal="right" vertical="center"/>
    </xf>
    <xf numFmtId="41" fontId="0" fillId="0" borderId="129" xfId="0" applyNumberFormat="1" applyBorder="1" applyAlignment="1">
      <alignment vertical="center" wrapText="1"/>
    </xf>
    <xf numFmtId="41" fontId="12" fillId="0" borderId="129" xfId="0" applyNumberFormat="1" applyFont="1" applyBorder="1">
      <alignment vertical="center"/>
    </xf>
    <xf numFmtId="0" fontId="12" fillId="0" borderId="129" xfId="0" applyFont="1" applyBorder="1">
      <alignment vertical="center"/>
    </xf>
    <xf numFmtId="38" fontId="12" fillId="0" borderId="131" xfId="0" applyNumberFormat="1" applyFont="1" applyBorder="1" applyAlignment="1">
      <alignment horizontal="right" vertical="center"/>
    </xf>
    <xf numFmtId="0" fontId="12" fillId="0" borderId="131" xfId="0" applyFont="1" applyBorder="1" applyAlignment="1">
      <alignment horizontal="right" vertical="center"/>
    </xf>
    <xf numFmtId="0" fontId="12" fillId="0" borderId="132" xfId="0" applyFont="1" applyBorder="1">
      <alignment vertical="center"/>
    </xf>
    <xf numFmtId="0" fontId="12" fillId="0" borderId="130" xfId="0" applyFont="1" applyBorder="1" applyAlignment="1">
      <alignment vertical="center" wrapText="1"/>
    </xf>
    <xf numFmtId="0" fontId="0" fillId="0" borderId="129" xfId="0" applyBorder="1">
      <alignment vertical="center"/>
    </xf>
    <xf numFmtId="38" fontId="0" fillId="0" borderId="129" xfId="0" applyNumberFormat="1" applyBorder="1">
      <alignment vertical="center"/>
    </xf>
    <xf numFmtId="0" fontId="0" fillId="0" borderId="130" xfId="0" applyBorder="1">
      <alignment vertical="center"/>
    </xf>
    <xf numFmtId="0" fontId="0" fillId="4" borderId="129" xfId="0" applyFill="1" applyBorder="1">
      <alignment vertical="center"/>
    </xf>
    <xf numFmtId="38" fontId="0" fillId="4" borderId="129" xfId="0" applyNumberFormat="1" applyFill="1" applyBorder="1">
      <alignment vertical="center"/>
    </xf>
    <xf numFmtId="41" fontId="0" fillId="4" borderId="129" xfId="0" applyNumberFormat="1" applyFill="1" applyBorder="1">
      <alignment vertical="center"/>
    </xf>
    <xf numFmtId="0" fontId="0" fillId="4" borderId="130" xfId="0" applyFill="1" applyBorder="1" applyAlignment="1">
      <alignment vertical="center" wrapText="1"/>
    </xf>
    <xf numFmtId="0" fontId="12" fillId="4" borderId="129" xfId="0" applyFont="1" applyFill="1" applyBorder="1">
      <alignment vertical="center"/>
    </xf>
    <xf numFmtId="3" fontId="12" fillId="8" borderId="129" xfId="0" applyNumberFormat="1" applyFont="1" applyFill="1" applyBorder="1">
      <alignment vertical="center"/>
    </xf>
    <xf numFmtId="41" fontId="0" fillId="4" borderId="129" xfId="0" applyNumberFormat="1" applyFill="1" applyBorder="1" applyAlignment="1">
      <alignment horizontal="right" vertical="center"/>
    </xf>
    <xf numFmtId="41" fontId="0" fillId="4" borderId="133" xfId="0" applyNumberFormat="1" applyFill="1" applyBorder="1">
      <alignment vertical="center"/>
    </xf>
    <xf numFmtId="41" fontId="2" fillId="3" borderId="134" xfId="0" applyNumberFormat="1" applyFont="1" applyFill="1" applyBorder="1" applyAlignment="1">
      <alignment horizontal="center" vertical="center"/>
    </xf>
    <xf numFmtId="41" fontId="2" fillId="3" borderId="68" xfId="0" applyNumberFormat="1" applyFont="1" applyFill="1" applyBorder="1" applyAlignment="1">
      <alignment horizontal="center" vertical="center" wrapText="1"/>
    </xf>
    <xf numFmtId="41" fontId="0" fillId="4" borderId="60" xfId="0" applyNumberFormat="1" applyFill="1" applyBorder="1">
      <alignment vertical="center"/>
    </xf>
    <xf numFmtId="0" fontId="0" fillId="4" borderId="53" xfId="0" applyFill="1" applyBorder="1" applyAlignment="1">
      <alignment vertical="center" wrapText="1"/>
    </xf>
    <xf numFmtId="0" fontId="0" fillId="0" borderId="135" xfId="0" applyBorder="1">
      <alignment vertical="center"/>
    </xf>
    <xf numFmtId="41" fontId="14" fillId="0" borderId="118" xfId="0" applyNumberFormat="1" applyFont="1" applyBorder="1">
      <alignment vertical="center"/>
    </xf>
    <xf numFmtId="41" fontId="14" fillId="4" borderId="118" xfId="0" applyNumberFormat="1" applyFont="1" applyFill="1" applyBorder="1">
      <alignment vertical="center"/>
    </xf>
    <xf numFmtId="41" fontId="14" fillId="4" borderId="118" xfId="0" applyNumberFormat="1" applyFont="1" applyFill="1" applyBorder="1" applyAlignment="1">
      <alignment horizontal="right" vertical="center"/>
    </xf>
    <xf numFmtId="41" fontId="14" fillId="4" borderId="127" xfId="0" applyNumberFormat="1" applyFont="1" applyFill="1" applyBorder="1" applyAlignment="1">
      <alignment horizontal="right" vertical="center"/>
    </xf>
    <xf numFmtId="0" fontId="14" fillId="4" borderId="128" xfId="0" applyFont="1" applyFill="1" applyBorder="1" applyAlignment="1">
      <alignment vertical="center" wrapText="1"/>
    </xf>
    <xf numFmtId="0" fontId="14" fillId="0" borderId="14" xfId="0" applyFont="1" applyBorder="1">
      <alignment vertical="center"/>
    </xf>
    <xf numFmtId="41" fontId="14" fillId="0" borderId="14" xfId="1" applyNumberFormat="1" applyFont="1" applyBorder="1">
      <alignment vertical="center"/>
    </xf>
    <xf numFmtId="41" fontId="14" fillId="0" borderId="14" xfId="0" applyNumberFormat="1" applyFont="1" applyBorder="1">
      <alignment vertical="center"/>
    </xf>
    <xf numFmtId="41" fontId="17" fillId="0" borderId="14" xfId="1" applyNumberFormat="1" applyFont="1" applyBorder="1" applyAlignment="1">
      <alignment horizontal="right" vertical="center"/>
    </xf>
    <xf numFmtId="41" fontId="0" fillId="4" borderId="118" xfId="0" applyNumberFormat="1" applyFill="1" applyBorder="1" applyAlignment="1">
      <alignment vertical="center" wrapText="1"/>
    </xf>
    <xf numFmtId="41" fontId="0" fillId="4" borderId="55" xfId="0" applyNumberFormat="1" applyFill="1" applyBorder="1">
      <alignment vertical="center"/>
    </xf>
    <xf numFmtId="41" fontId="0" fillId="0" borderId="55" xfId="0" applyNumberFormat="1" applyBorder="1">
      <alignment vertical="center"/>
    </xf>
    <xf numFmtId="41" fontId="0" fillId="0" borderId="90" xfId="0" applyNumberFormat="1" applyBorder="1">
      <alignment vertical="center"/>
    </xf>
    <xf numFmtId="41" fontId="0" fillId="0" borderId="138" xfId="0" applyNumberFormat="1" applyBorder="1">
      <alignment vertical="center"/>
    </xf>
    <xf numFmtId="41" fontId="0" fillId="0" borderId="148" xfId="0" applyNumberFormat="1" applyBorder="1">
      <alignment vertical="center"/>
    </xf>
    <xf numFmtId="0" fontId="2" fillId="0" borderId="150" xfId="0" applyFont="1" applyBorder="1">
      <alignment vertical="center"/>
    </xf>
    <xf numFmtId="0" fontId="2" fillId="0" borderId="151" xfId="0" applyFont="1" applyBorder="1">
      <alignment vertical="center"/>
    </xf>
    <xf numFmtId="0" fontId="2" fillId="0" borderId="152" xfId="0" applyFont="1" applyBorder="1">
      <alignment vertical="center"/>
    </xf>
    <xf numFmtId="0" fontId="2" fillId="0" borderId="153" xfId="0" applyFont="1" applyBorder="1">
      <alignment vertical="center"/>
    </xf>
    <xf numFmtId="0" fontId="2" fillId="0" borderId="154" xfId="0" applyFont="1" applyBorder="1">
      <alignment vertical="center"/>
    </xf>
    <xf numFmtId="0" fontId="2" fillId="0" borderId="155" xfId="0" applyFont="1" applyBorder="1">
      <alignment vertical="center"/>
    </xf>
    <xf numFmtId="41" fontId="0" fillId="0" borderId="38" xfId="0" applyNumberFormat="1" applyBorder="1" applyAlignment="1">
      <alignment horizontal="right" vertical="center"/>
    </xf>
    <xf numFmtId="41" fontId="0" fillId="0" borderId="40" xfId="0" applyNumberFormat="1" applyBorder="1" applyAlignment="1">
      <alignment horizontal="right" vertical="center"/>
    </xf>
    <xf numFmtId="0" fontId="2" fillId="3" borderId="165" xfId="0" applyFont="1" applyFill="1" applyBorder="1">
      <alignment vertical="center"/>
    </xf>
    <xf numFmtId="41" fontId="2" fillId="3" borderId="166" xfId="0" applyNumberFormat="1" applyFont="1" applyFill="1" applyBorder="1">
      <alignment vertical="center"/>
    </xf>
    <xf numFmtId="41" fontId="2" fillId="3" borderId="167" xfId="0" applyNumberFormat="1" applyFont="1" applyFill="1" applyBorder="1">
      <alignment vertical="center"/>
    </xf>
    <xf numFmtId="0" fontId="2" fillId="0" borderId="168" xfId="0" applyFont="1" applyBorder="1">
      <alignment vertical="center"/>
    </xf>
    <xf numFmtId="41" fontId="0" fillId="0" borderId="169" xfId="0" applyNumberFormat="1" applyBorder="1" applyAlignment="1">
      <alignment horizontal="right" vertical="center"/>
    </xf>
    <xf numFmtId="0" fontId="2" fillId="0" borderId="170" xfId="0" applyFont="1" applyBorder="1">
      <alignment vertical="center"/>
    </xf>
    <xf numFmtId="41" fontId="5" fillId="0" borderId="144" xfId="0" applyNumberFormat="1" applyFont="1" applyBorder="1" applyAlignment="1">
      <alignment horizontal="right" vertical="center"/>
    </xf>
    <xf numFmtId="41" fontId="0" fillId="0" borderId="144" xfId="0" applyNumberFormat="1" applyBorder="1" applyAlignment="1">
      <alignment horizontal="right" vertical="center"/>
    </xf>
    <xf numFmtId="0" fontId="2" fillId="0" borderId="171" xfId="0" applyFont="1" applyBorder="1">
      <alignment vertical="center"/>
    </xf>
    <xf numFmtId="41" fontId="0" fillId="0" borderId="172" xfId="0" applyNumberFormat="1" applyBorder="1" applyAlignment="1">
      <alignment horizontal="right" vertical="center"/>
    </xf>
    <xf numFmtId="41" fontId="0" fillId="0" borderId="149" xfId="0" applyNumberFormat="1" applyBorder="1" applyAlignment="1">
      <alignment horizontal="right" vertical="center"/>
    </xf>
    <xf numFmtId="41" fontId="0" fillId="0" borderId="173" xfId="0" applyNumberFormat="1" applyBorder="1" applyAlignment="1">
      <alignment horizontal="right" vertical="center"/>
    </xf>
    <xf numFmtId="41" fontId="0" fillId="0" borderId="153" xfId="0" applyNumberFormat="1" applyBorder="1" applyAlignment="1">
      <alignment horizontal="right" vertical="center"/>
    </xf>
    <xf numFmtId="41" fontId="0" fillId="0" borderId="174" xfId="0" applyNumberFormat="1" applyBorder="1" applyAlignment="1">
      <alignment horizontal="right" vertical="center"/>
    </xf>
    <xf numFmtId="41" fontId="0" fillId="0" borderId="164" xfId="0" applyNumberFormat="1" applyBorder="1" applyAlignment="1">
      <alignment horizontal="right" vertical="center"/>
    </xf>
    <xf numFmtId="41" fontId="2" fillId="3" borderId="163" xfId="0" applyNumberFormat="1" applyFont="1" applyFill="1" applyBorder="1">
      <alignment vertical="center"/>
    </xf>
    <xf numFmtId="41" fontId="0" fillId="0" borderId="142" xfId="0" applyNumberFormat="1" applyBorder="1">
      <alignment vertical="center"/>
    </xf>
    <xf numFmtId="0" fontId="16" fillId="0" borderId="0" xfId="0" applyFont="1">
      <alignment vertical="center"/>
    </xf>
    <xf numFmtId="41" fontId="0" fillId="0" borderId="0" xfId="0" applyNumberFormat="1" applyAlignment="1">
      <alignment horizontal="center" vertical="center"/>
    </xf>
    <xf numFmtId="41" fontId="0" fillId="0" borderId="17" xfId="0" applyNumberFormat="1" applyBorder="1" applyAlignment="1">
      <alignment horizontal="left" vertical="center"/>
    </xf>
    <xf numFmtId="41" fontId="0" fillId="4" borderId="175" xfId="0" applyNumberFormat="1" applyFill="1" applyBorder="1">
      <alignment vertical="center"/>
    </xf>
    <xf numFmtId="0" fontId="0" fillId="0" borderId="175" xfId="0" applyBorder="1">
      <alignment vertical="center"/>
    </xf>
    <xf numFmtId="41" fontId="0" fillId="0" borderId="79" xfId="0" applyNumberFormat="1" applyBorder="1" applyAlignment="1">
      <alignment horizontal="right" vertical="center"/>
    </xf>
    <xf numFmtId="41" fontId="0" fillId="0" borderId="177" xfId="0" applyNumberFormat="1" applyBorder="1">
      <alignment vertical="center"/>
    </xf>
    <xf numFmtId="38" fontId="0" fillId="0" borderId="53" xfId="1" applyFont="1" applyFill="1" applyBorder="1" applyAlignment="1">
      <alignment horizontal="right" vertical="center"/>
    </xf>
    <xf numFmtId="41" fontId="0" fillId="4" borderId="53" xfId="0" applyNumberFormat="1" applyFill="1" applyBorder="1">
      <alignment vertical="center"/>
    </xf>
    <xf numFmtId="41" fontId="0" fillId="4" borderId="97" xfId="0" applyNumberFormat="1" applyFill="1" applyBorder="1">
      <alignment vertical="center"/>
    </xf>
    <xf numFmtId="41" fontId="0" fillId="4" borderId="119" xfId="0" applyNumberFormat="1" applyFill="1" applyBorder="1">
      <alignment vertical="center"/>
    </xf>
    <xf numFmtId="41" fontId="0" fillId="0" borderId="180" xfId="0" applyNumberFormat="1" applyBorder="1">
      <alignment vertical="center"/>
    </xf>
    <xf numFmtId="41" fontId="0" fillId="0" borderId="128" xfId="0" applyNumberFormat="1" applyBorder="1" applyAlignment="1">
      <alignment horizontal="left" vertical="center"/>
    </xf>
    <xf numFmtId="41" fontId="0" fillId="4" borderId="61" xfId="0" applyNumberFormat="1" applyFill="1" applyBorder="1">
      <alignment vertical="center"/>
    </xf>
    <xf numFmtId="0" fontId="12" fillId="4" borderId="94" xfId="0" applyFont="1" applyFill="1" applyBorder="1" applyAlignment="1">
      <alignment horizontal="left" vertical="center"/>
    </xf>
    <xf numFmtId="0" fontId="12" fillId="4" borderId="57" xfId="0" applyFont="1" applyFill="1" applyBorder="1" applyAlignment="1">
      <alignment horizontal="left" vertical="center"/>
    </xf>
    <xf numFmtId="0" fontId="12" fillId="4" borderId="177" xfId="0" applyFont="1" applyFill="1" applyBorder="1" applyAlignment="1">
      <alignment horizontal="left" vertical="center"/>
    </xf>
    <xf numFmtId="0" fontId="0" fillId="4" borderId="56" xfId="0" applyFill="1" applyBorder="1" applyAlignment="1">
      <alignment horizontal="left" vertical="center"/>
    </xf>
    <xf numFmtId="0" fontId="0" fillId="4" borderId="51" xfId="0" applyFill="1" applyBorder="1" applyAlignment="1">
      <alignment horizontal="left" vertical="center"/>
    </xf>
    <xf numFmtId="0" fontId="0" fillId="4" borderId="69" xfId="0" applyFill="1" applyBorder="1" applyAlignment="1">
      <alignment horizontal="left" vertical="center"/>
    </xf>
    <xf numFmtId="0" fontId="0" fillId="4" borderId="94" xfId="0" applyFill="1" applyBorder="1" applyAlignment="1">
      <alignment horizontal="left" vertical="center"/>
    </xf>
    <xf numFmtId="41" fontId="0" fillId="4" borderId="57" xfId="0" applyNumberFormat="1" applyFill="1" applyBorder="1" applyAlignment="1">
      <alignment horizontal="left" vertical="center"/>
    </xf>
    <xf numFmtId="41" fontId="0" fillId="4" borderId="178" xfId="0" applyNumberFormat="1" applyFill="1" applyBorder="1" applyAlignment="1">
      <alignment horizontal="left" vertical="center"/>
    </xf>
    <xf numFmtId="0" fontId="0" fillId="4" borderId="177" xfId="0" applyFill="1" applyBorder="1" applyAlignment="1">
      <alignment horizontal="left" vertical="center"/>
    </xf>
    <xf numFmtId="0" fontId="0" fillId="4" borderId="57" xfId="0" applyFill="1" applyBorder="1" applyAlignment="1">
      <alignment horizontal="left" vertical="center"/>
    </xf>
    <xf numFmtId="41" fontId="0" fillId="0" borderId="135" xfId="0" applyNumberFormat="1" applyBorder="1" applyAlignment="1">
      <alignment horizontal="left" vertical="center"/>
    </xf>
    <xf numFmtId="0" fontId="0" fillId="4" borderId="14" xfId="0" applyFill="1" applyBorder="1" applyAlignment="1">
      <alignment horizontal="left" vertical="center" wrapText="1"/>
    </xf>
    <xf numFmtId="41" fontId="0" fillId="4" borderId="176" xfId="0" applyNumberFormat="1" applyFill="1" applyBorder="1" applyAlignment="1">
      <alignment horizontal="left" vertical="center" wrapText="1"/>
    </xf>
    <xf numFmtId="0" fontId="0" fillId="0" borderId="52" xfId="0" applyBorder="1" applyAlignment="1">
      <alignment horizontal="left" vertical="center"/>
    </xf>
    <xf numFmtId="0" fontId="0" fillId="0" borderId="62" xfId="0" applyBorder="1" applyAlignment="1">
      <alignment horizontal="left" vertical="center"/>
    </xf>
    <xf numFmtId="41" fontId="0" fillId="0" borderId="17" xfId="0" applyNumberFormat="1" applyBorder="1" applyAlignment="1">
      <alignment horizontal="left" vertical="center" wrapText="1"/>
    </xf>
    <xf numFmtId="41" fontId="0" fillId="0" borderId="79" xfId="0" applyNumberFormat="1" applyBorder="1" applyAlignment="1">
      <alignment horizontal="left" vertical="center" wrapText="1"/>
    </xf>
    <xf numFmtId="0" fontId="0" fillId="0" borderId="176" xfId="0" applyBorder="1" applyAlignment="1">
      <alignment horizontal="left" vertical="center"/>
    </xf>
    <xf numFmtId="0" fontId="0" fillId="0" borderId="17" xfId="0" applyBorder="1" applyAlignment="1">
      <alignment horizontal="left" vertical="center"/>
    </xf>
    <xf numFmtId="41" fontId="0" fillId="0" borderId="176" xfId="0" applyNumberFormat="1" applyBorder="1" applyAlignment="1">
      <alignment horizontal="left" vertical="center" wrapText="1"/>
    </xf>
    <xf numFmtId="41" fontId="0" fillId="0" borderId="179" xfId="0" applyNumberFormat="1" applyBorder="1" applyAlignment="1">
      <alignment horizontal="left" vertical="center" wrapText="1"/>
    </xf>
    <xf numFmtId="3" fontId="0" fillId="4" borderId="52" xfId="0" applyNumberFormat="1" applyFill="1" applyBorder="1" applyAlignment="1">
      <alignment horizontal="right" vertical="center"/>
    </xf>
    <xf numFmtId="41" fontId="0" fillId="4" borderId="52" xfId="0" applyNumberFormat="1" applyFill="1" applyBorder="1" applyAlignment="1">
      <alignment vertical="center" wrapText="1"/>
    </xf>
    <xf numFmtId="41" fontId="0" fillId="4" borderId="120" xfId="0" applyNumberFormat="1" applyFill="1" applyBorder="1">
      <alignment vertical="center"/>
    </xf>
    <xf numFmtId="41" fontId="0" fillId="4" borderId="14" xfId="0" applyNumberFormat="1" applyFill="1" applyBorder="1" applyAlignment="1">
      <alignment vertical="center" wrapText="1"/>
    </xf>
    <xf numFmtId="41" fontId="0" fillId="0" borderId="52" xfId="1" applyNumberFormat="1" applyFont="1" applyBorder="1" applyAlignment="1">
      <alignment vertical="center"/>
    </xf>
    <xf numFmtId="0" fontId="0" fillId="4" borderId="90" xfId="0" applyFill="1" applyBorder="1">
      <alignment vertical="center"/>
    </xf>
    <xf numFmtId="41" fontId="0" fillId="0" borderId="129" xfId="0" applyNumberFormat="1" applyBorder="1" applyAlignment="1">
      <alignment horizontal="right" vertical="center" wrapText="1"/>
    </xf>
    <xf numFmtId="41" fontId="0" fillId="0" borderId="60" xfId="0" applyNumberFormat="1" applyBorder="1" applyAlignment="1">
      <alignment horizontal="left" vertical="center"/>
    </xf>
    <xf numFmtId="0" fontId="0" fillId="0" borderId="182" xfId="0" applyBorder="1">
      <alignment vertical="center"/>
    </xf>
    <xf numFmtId="0" fontId="2" fillId="4" borderId="0" xfId="0" applyFont="1" applyFill="1">
      <alignment vertical="center"/>
    </xf>
    <xf numFmtId="0" fontId="2" fillId="4" borderId="151" xfId="0" applyFont="1" applyFill="1" applyBorder="1">
      <alignment vertical="center"/>
    </xf>
    <xf numFmtId="41" fontId="2" fillId="4" borderId="3" xfId="0" applyNumberFormat="1" applyFont="1" applyFill="1" applyBorder="1">
      <alignment vertical="center"/>
    </xf>
    <xf numFmtId="41" fontId="0" fillId="4" borderId="3" xfId="0" applyNumberFormat="1" applyFill="1" applyBorder="1" applyAlignment="1">
      <alignment horizontal="right" vertical="center"/>
    </xf>
    <xf numFmtId="41" fontId="0" fillId="4" borderId="3" xfId="1" applyNumberFormat="1" applyFont="1" applyFill="1" applyBorder="1" applyAlignment="1">
      <alignment vertical="center"/>
    </xf>
    <xf numFmtId="41" fontId="0" fillId="4" borderId="26" xfId="1" applyNumberFormat="1" applyFont="1" applyFill="1" applyBorder="1" applyAlignment="1">
      <alignment vertical="center"/>
    </xf>
    <xf numFmtId="41" fontId="14" fillId="4" borderId="117" xfId="0" applyNumberFormat="1" applyFont="1" applyFill="1" applyBorder="1">
      <alignment vertical="center"/>
    </xf>
    <xf numFmtId="41" fontId="0" fillId="0" borderId="53" xfId="0" applyNumberFormat="1" applyBorder="1" applyAlignment="1">
      <alignment vertical="center" wrapText="1"/>
    </xf>
    <xf numFmtId="41" fontId="0" fillId="4" borderId="117" xfId="0" applyNumberFormat="1" applyFill="1" applyBorder="1" applyAlignment="1">
      <alignment vertical="center" wrapText="1"/>
    </xf>
    <xf numFmtId="41" fontId="0" fillId="0" borderId="59" xfId="0" applyNumberFormat="1" applyBorder="1" applyAlignment="1">
      <alignment horizontal="right" vertical="center"/>
    </xf>
    <xf numFmtId="41" fontId="0" fillId="0" borderId="57" xfId="0" applyNumberFormat="1" applyBorder="1" applyAlignment="1">
      <alignment horizontal="right" vertical="center"/>
    </xf>
    <xf numFmtId="41" fontId="0" fillId="4" borderId="177" xfId="0" applyNumberFormat="1" applyFill="1" applyBorder="1" applyAlignment="1">
      <alignment horizontal="right" vertical="center"/>
    </xf>
    <xf numFmtId="41" fontId="0" fillId="4" borderId="0" xfId="0" applyNumberFormat="1" applyFill="1" applyAlignment="1">
      <alignment horizontal="right" vertical="center"/>
    </xf>
    <xf numFmtId="41" fontId="0" fillId="4" borderId="90" xfId="0" applyNumberFormat="1" applyFill="1" applyBorder="1" applyAlignment="1">
      <alignment horizontal="right" vertical="center"/>
    </xf>
    <xf numFmtId="41" fontId="0" fillId="0" borderId="51" xfId="0" applyNumberFormat="1" applyBorder="1">
      <alignment vertical="center"/>
    </xf>
    <xf numFmtId="41" fontId="0" fillId="0" borderId="94" xfId="0" applyNumberFormat="1" applyBorder="1">
      <alignment vertical="center"/>
    </xf>
    <xf numFmtId="38" fontId="0" fillId="0" borderId="94" xfId="1" applyFont="1" applyFill="1" applyBorder="1" applyAlignment="1">
      <alignment horizontal="right" vertical="center"/>
    </xf>
    <xf numFmtId="41" fontId="0" fillId="0" borderId="60" xfId="0" applyNumberFormat="1" applyBorder="1" applyAlignment="1">
      <alignment horizontal="right" vertical="center"/>
    </xf>
    <xf numFmtId="41" fontId="0" fillId="0" borderId="178" xfId="0" applyNumberFormat="1" applyBorder="1" applyAlignment="1">
      <alignment horizontal="right" vertical="center"/>
    </xf>
    <xf numFmtId="0" fontId="0" fillId="4" borderId="51" xfId="0" applyFill="1" applyBorder="1">
      <alignment vertical="center"/>
    </xf>
    <xf numFmtId="0" fontId="12" fillId="4" borderId="55" xfId="0" applyFont="1" applyFill="1" applyBorder="1">
      <alignment vertical="center"/>
    </xf>
    <xf numFmtId="0" fontId="12" fillId="4" borderId="93" xfId="0" applyFont="1" applyFill="1" applyBorder="1">
      <alignment vertical="center"/>
    </xf>
    <xf numFmtId="0" fontId="12" fillId="4" borderId="121" xfId="0" applyFont="1" applyFill="1" applyBorder="1">
      <alignment vertical="center"/>
    </xf>
    <xf numFmtId="0" fontId="12" fillId="0" borderId="0" xfId="0" applyFont="1">
      <alignment vertical="center"/>
    </xf>
    <xf numFmtId="41" fontId="0" fillId="4" borderId="114" xfId="0" applyNumberFormat="1" applyFill="1" applyBorder="1">
      <alignment vertical="center"/>
    </xf>
    <xf numFmtId="41" fontId="0" fillId="0" borderId="181" xfId="0" applyNumberFormat="1" applyBorder="1">
      <alignment vertical="center"/>
    </xf>
    <xf numFmtId="0" fontId="12" fillId="4" borderId="117" xfId="0" applyFont="1" applyFill="1" applyBorder="1">
      <alignment vertical="center"/>
    </xf>
    <xf numFmtId="41" fontId="0" fillId="4" borderId="7" xfId="0" applyNumberFormat="1" applyFill="1" applyBorder="1" applyAlignment="1">
      <alignment horizontal="right" vertical="center"/>
    </xf>
    <xf numFmtId="41" fontId="0" fillId="4" borderId="116" xfId="0" applyNumberFormat="1" applyFill="1" applyBorder="1" applyAlignment="1">
      <alignment horizontal="right" vertical="center"/>
    </xf>
    <xf numFmtId="41" fontId="0" fillId="4" borderId="57" xfId="0" applyNumberFormat="1" applyFill="1" applyBorder="1" applyAlignment="1">
      <alignment vertical="center" wrapText="1"/>
    </xf>
    <xf numFmtId="41" fontId="0" fillId="4" borderId="16" xfId="0" applyNumberFormat="1" applyFill="1" applyBorder="1">
      <alignment vertical="center"/>
    </xf>
    <xf numFmtId="41" fontId="0" fillId="4" borderId="61" xfId="0" applyNumberFormat="1" applyFill="1" applyBorder="1" applyAlignment="1">
      <alignment horizontal="right" vertical="center"/>
    </xf>
    <xf numFmtId="41" fontId="0" fillId="4" borderId="94" xfId="0" applyNumberFormat="1" applyFill="1" applyBorder="1" applyAlignment="1">
      <alignment vertical="center" wrapText="1"/>
    </xf>
    <xf numFmtId="41" fontId="0" fillId="4" borderId="58" xfId="0" applyNumberFormat="1" applyFill="1" applyBorder="1">
      <alignment vertical="center"/>
    </xf>
    <xf numFmtId="41" fontId="0" fillId="4" borderId="52" xfId="0" applyNumberFormat="1" applyFill="1" applyBorder="1" applyAlignment="1">
      <alignment horizontal="right" vertical="center"/>
    </xf>
    <xf numFmtId="41" fontId="0" fillId="4" borderId="110" xfId="0" applyNumberFormat="1" applyFill="1" applyBorder="1" applyAlignment="1">
      <alignment horizontal="right" vertical="center"/>
    </xf>
    <xf numFmtId="41" fontId="0" fillId="4" borderId="114" xfId="0" applyNumberFormat="1" applyFill="1" applyBorder="1" applyAlignment="1">
      <alignment vertical="center" wrapText="1"/>
    </xf>
    <xf numFmtId="0" fontId="12" fillId="0" borderId="121" xfId="0" applyFont="1" applyBorder="1">
      <alignment vertical="center"/>
    </xf>
    <xf numFmtId="0" fontId="0" fillId="4" borderId="61" xfId="0" applyFill="1" applyBorder="1">
      <alignment vertical="center"/>
    </xf>
    <xf numFmtId="0" fontId="0" fillId="0" borderId="113" xfId="0" applyBorder="1">
      <alignment vertical="center"/>
    </xf>
    <xf numFmtId="0" fontId="0" fillId="0" borderId="52" xfId="0" applyBorder="1" applyAlignment="1">
      <alignment vertical="center" wrapText="1"/>
    </xf>
    <xf numFmtId="0" fontId="0" fillId="0" borderId="80" xfId="0" applyBorder="1">
      <alignment vertical="center"/>
    </xf>
    <xf numFmtId="0" fontId="11" fillId="0" borderId="8" xfId="0" applyFont="1" applyBorder="1">
      <alignment vertical="center"/>
    </xf>
    <xf numFmtId="0" fontId="20" fillId="4" borderId="90" xfId="0" applyFont="1" applyFill="1" applyBorder="1">
      <alignment vertical="center"/>
    </xf>
    <xf numFmtId="0" fontId="0" fillId="0" borderId="59" xfId="0" applyBorder="1">
      <alignment vertical="center"/>
    </xf>
    <xf numFmtId="0" fontId="12" fillId="0" borderId="14" xfId="0" applyFont="1" applyBorder="1">
      <alignment vertical="center"/>
    </xf>
    <xf numFmtId="41" fontId="12" fillId="4" borderId="57" xfId="0" applyNumberFormat="1" applyFont="1" applyFill="1" applyBorder="1" applyAlignment="1">
      <alignment vertical="center" wrapText="1"/>
    </xf>
    <xf numFmtId="41" fontId="0" fillId="0" borderId="118" xfId="0" applyNumberFormat="1" applyBorder="1" applyAlignment="1">
      <alignment vertical="top" wrapText="1"/>
    </xf>
    <xf numFmtId="41" fontId="14" fillId="0" borderId="3" xfId="0" applyNumberFormat="1" applyFont="1" applyBorder="1" applyAlignment="1">
      <alignment horizontal="right" vertical="center"/>
    </xf>
    <xf numFmtId="0" fontId="0" fillId="4" borderId="122" xfId="0" applyFill="1" applyBorder="1" applyAlignment="1">
      <alignment vertical="center" wrapText="1"/>
    </xf>
    <xf numFmtId="41" fontId="0" fillId="4" borderId="122" xfId="0" applyNumberFormat="1" applyFill="1" applyBorder="1">
      <alignment vertical="center"/>
    </xf>
    <xf numFmtId="41" fontId="0" fillId="4" borderId="119" xfId="0" applyNumberFormat="1" applyFill="1" applyBorder="1" applyAlignment="1">
      <alignment horizontal="right" vertical="center"/>
    </xf>
    <xf numFmtId="41" fontId="0" fillId="4" borderId="128" xfId="0" applyNumberFormat="1" applyFill="1" applyBorder="1" applyAlignment="1">
      <alignment vertical="center" wrapText="1"/>
    </xf>
    <xf numFmtId="41" fontId="0" fillId="4" borderId="51" xfId="0" applyNumberFormat="1" applyFill="1" applyBorder="1">
      <alignment vertical="center"/>
    </xf>
    <xf numFmtId="41" fontId="0" fillId="4" borderId="69" xfId="0" applyNumberFormat="1" applyFill="1" applyBorder="1">
      <alignment vertical="center"/>
    </xf>
    <xf numFmtId="0" fontId="21" fillId="0" borderId="0" xfId="16">
      <alignment vertical="center"/>
    </xf>
    <xf numFmtId="41" fontId="2" fillId="0" borderId="183" xfId="0" applyNumberFormat="1" applyFont="1" applyBorder="1">
      <alignment vertical="center"/>
    </xf>
    <xf numFmtId="41" fontId="2" fillId="4" borderId="4" xfId="0" applyNumberFormat="1" applyFont="1" applyFill="1" applyBorder="1">
      <alignment vertical="center"/>
    </xf>
    <xf numFmtId="41" fontId="0" fillId="4" borderId="182" xfId="0" applyNumberFormat="1" applyFill="1" applyBorder="1" applyAlignment="1">
      <alignment horizontal="right" vertical="center"/>
    </xf>
    <xf numFmtId="0" fontId="2" fillId="4" borderId="0" xfId="0" applyFont="1" applyFill="1" applyAlignment="1">
      <alignment horizontal="center" vertical="center"/>
    </xf>
    <xf numFmtId="41" fontId="12" fillId="4" borderId="17" xfId="0" applyNumberFormat="1" applyFont="1" applyFill="1" applyBorder="1">
      <alignment vertical="center"/>
    </xf>
    <xf numFmtId="41" fontId="12" fillId="4" borderId="57" xfId="0" applyNumberFormat="1" applyFont="1" applyFill="1" applyBorder="1">
      <alignment vertical="center"/>
    </xf>
    <xf numFmtId="0" fontId="4" fillId="0" borderId="129" xfId="0" applyFont="1" applyBorder="1" applyAlignment="1">
      <alignment vertical="center" wrapText="1"/>
    </xf>
    <xf numFmtId="41" fontId="0" fillId="4" borderId="45" xfId="0" applyNumberFormat="1" applyFill="1" applyBorder="1" applyAlignment="1">
      <alignment horizontal="right" vertical="center"/>
    </xf>
    <xf numFmtId="41" fontId="0" fillId="0" borderId="51" xfId="0" applyNumberFormat="1" applyBorder="1" applyAlignment="1">
      <alignment horizontal="right" vertical="center"/>
    </xf>
    <xf numFmtId="41" fontId="0" fillId="0" borderId="184" xfId="0" applyNumberFormat="1" applyBorder="1" applyAlignment="1">
      <alignment horizontal="right" vertical="center"/>
    </xf>
    <xf numFmtId="41" fontId="0" fillId="0" borderId="43" xfId="0" applyNumberFormat="1" applyBorder="1" applyAlignment="1">
      <alignment horizontal="right" vertical="center"/>
    </xf>
    <xf numFmtId="41" fontId="2" fillId="3" borderId="137" xfId="0" applyNumberFormat="1" applyFont="1" applyFill="1" applyBorder="1">
      <alignment vertical="center"/>
    </xf>
    <xf numFmtId="0" fontId="22" fillId="0" borderId="153" xfId="0" applyFont="1" applyBorder="1">
      <alignment vertical="center"/>
    </xf>
    <xf numFmtId="0" fontId="2" fillId="0" borderId="186" xfId="0" applyFont="1" applyBorder="1">
      <alignment vertical="center"/>
    </xf>
    <xf numFmtId="41" fontId="0" fillId="0" borderId="157" xfId="0" applyNumberFormat="1" applyBorder="1" applyAlignment="1">
      <alignment horizontal="right" vertical="center"/>
    </xf>
    <xf numFmtId="41" fontId="0" fillId="0" borderId="145" xfId="0" applyNumberFormat="1" applyBorder="1" applyAlignment="1">
      <alignment horizontal="right" vertical="center"/>
    </xf>
    <xf numFmtId="0" fontId="2" fillId="3" borderId="187" xfId="0" applyFont="1" applyFill="1" applyBorder="1">
      <alignment vertical="center"/>
    </xf>
    <xf numFmtId="41" fontId="0" fillId="4" borderId="41" xfId="0" applyNumberFormat="1" applyFill="1" applyBorder="1">
      <alignment vertical="center"/>
    </xf>
    <xf numFmtId="0" fontId="22" fillId="0" borderId="186" xfId="0" applyFont="1" applyBorder="1">
      <alignment vertical="center"/>
    </xf>
    <xf numFmtId="41" fontId="0" fillId="0" borderId="41" xfId="0" applyNumberFormat="1" applyBorder="1">
      <alignment vertical="center"/>
    </xf>
    <xf numFmtId="41" fontId="0" fillId="0" borderId="184" xfId="0" applyNumberFormat="1" applyBorder="1">
      <alignment vertical="center"/>
    </xf>
    <xf numFmtId="41" fontId="0" fillId="0" borderId="43" xfId="0" applyNumberFormat="1" applyBorder="1">
      <alignment vertical="center"/>
    </xf>
    <xf numFmtId="0" fontId="2" fillId="4" borderId="186" xfId="0" applyFont="1" applyFill="1" applyBorder="1">
      <alignment vertical="center"/>
    </xf>
    <xf numFmtId="0" fontId="2" fillId="0" borderId="188" xfId="0" applyFont="1" applyBorder="1">
      <alignment vertical="center"/>
    </xf>
    <xf numFmtId="41" fontId="0" fillId="4" borderId="51" xfId="0" applyNumberFormat="1" applyFill="1" applyBorder="1" applyAlignment="1">
      <alignment horizontal="right" vertical="center"/>
    </xf>
    <xf numFmtId="0" fontId="2" fillId="3" borderId="185" xfId="0" applyFont="1" applyFill="1" applyBorder="1">
      <alignment vertical="center"/>
    </xf>
    <xf numFmtId="41" fontId="2" fillId="2" borderId="185" xfId="0" applyNumberFormat="1" applyFont="1" applyFill="1" applyBorder="1" applyAlignment="1">
      <alignment horizontal="center" vertical="center"/>
    </xf>
    <xf numFmtId="41" fontId="2" fillId="0" borderId="154" xfId="0" applyNumberFormat="1" applyFont="1" applyBorder="1">
      <alignment vertical="center"/>
    </xf>
    <xf numFmtId="41" fontId="2" fillId="0" borderId="151" xfId="0" applyNumberFormat="1" applyFont="1" applyBorder="1">
      <alignment vertical="center"/>
    </xf>
    <xf numFmtId="41" fontId="2" fillId="0" borderId="152" xfId="0" applyNumberFormat="1" applyFont="1" applyBorder="1">
      <alignment vertical="center"/>
    </xf>
    <xf numFmtId="41" fontId="2" fillId="0" borderId="189" xfId="0" applyNumberFormat="1" applyFont="1" applyBorder="1">
      <alignment vertical="center"/>
    </xf>
    <xf numFmtId="41" fontId="2" fillId="0" borderId="190" xfId="0" applyNumberFormat="1" applyFont="1" applyBorder="1" applyAlignment="1">
      <alignment horizontal="right" vertical="center"/>
    </xf>
    <xf numFmtId="41" fontId="2" fillId="4" borderId="188" xfId="0" applyNumberFormat="1" applyFont="1" applyFill="1" applyBorder="1">
      <alignment vertical="center"/>
    </xf>
    <xf numFmtId="41" fontId="16" fillId="0" borderId="102" xfId="0" applyNumberFormat="1" applyFont="1" applyBorder="1">
      <alignment vertical="center"/>
    </xf>
    <xf numFmtId="41" fontId="16" fillId="0" borderId="103" xfId="0" applyNumberFormat="1" applyFont="1" applyBorder="1">
      <alignment vertical="center"/>
    </xf>
    <xf numFmtId="41" fontId="16" fillId="0" borderId="104" xfId="0" applyNumberFormat="1" applyFont="1" applyBorder="1">
      <alignment vertical="center"/>
    </xf>
    <xf numFmtId="41" fontId="0" fillId="0" borderId="79" xfId="0" applyNumberFormat="1" applyBorder="1" applyAlignment="1">
      <alignment vertical="center" wrapText="1"/>
    </xf>
    <xf numFmtId="41" fontId="0" fillId="0" borderId="125" xfId="0" applyNumberFormat="1" applyBorder="1">
      <alignment vertical="center"/>
    </xf>
    <xf numFmtId="41" fontId="2" fillId="2" borderId="191" xfId="0" applyNumberFormat="1" applyFont="1" applyFill="1" applyBorder="1" applyAlignment="1">
      <alignment horizontal="center" vertical="center"/>
    </xf>
    <xf numFmtId="41" fontId="2" fillId="2" borderId="192" xfId="0" applyNumberFormat="1" applyFont="1" applyFill="1" applyBorder="1" applyAlignment="1">
      <alignment horizontal="center" vertical="center"/>
    </xf>
    <xf numFmtId="41" fontId="2" fillId="2" borderId="193" xfId="0" applyNumberFormat="1" applyFont="1" applyFill="1" applyBorder="1" applyAlignment="1">
      <alignment horizontal="center" vertical="center"/>
    </xf>
    <xf numFmtId="41" fontId="2" fillId="2" borderId="194" xfId="0" applyNumberFormat="1" applyFont="1" applyFill="1" applyBorder="1" applyAlignment="1">
      <alignment horizontal="center" vertical="center"/>
    </xf>
    <xf numFmtId="41" fontId="2" fillId="2" borderId="195" xfId="0" applyNumberFormat="1" applyFont="1" applyFill="1" applyBorder="1" applyAlignment="1">
      <alignment horizontal="center" vertical="center"/>
    </xf>
    <xf numFmtId="41" fontId="16" fillId="0" borderId="102" xfId="0" applyNumberFormat="1" applyFont="1" applyBorder="1" applyAlignment="1">
      <alignment horizontal="right" vertical="center"/>
    </xf>
    <xf numFmtId="0" fontId="0" fillId="4" borderId="108" xfId="0" applyFill="1" applyBorder="1">
      <alignment vertical="center"/>
    </xf>
    <xf numFmtId="0" fontId="0" fillId="4" borderId="106" xfId="0" applyFill="1" applyBorder="1">
      <alignment vertical="center"/>
    </xf>
    <xf numFmtId="3" fontId="0" fillId="4" borderId="106" xfId="0" applyNumberFormat="1" applyFill="1" applyBorder="1">
      <alignment vertical="center"/>
    </xf>
    <xf numFmtId="0" fontId="0" fillId="4" borderId="123" xfId="0" applyFill="1" applyBorder="1">
      <alignment vertical="center"/>
    </xf>
    <xf numFmtId="0" fontId="0" fillId="4" borderId="122" xfId="0" applyFill="1" applyBorder="1">
      <alignment vertical="center"/>
    </xf>
    <xf numFmtId="41" fontId="0" fillId="4" borderId="123" xfId="0" applyNumberFormat="1" applyFill="1" applyBorder="1">
      <alignment vertical="center"/>
    </xf>
    <xf numFmtId="0" fontId="0" fillId="4" borderId="123" xfId="0" applyFill="1" applyBorder="1" applyAlignment="1">
      <alignment vertical="center" wrapText="1"/>
    </xf>
    <xf numFmtId="0" fontId="0" fillId="4" borderId="113" xfId="0" applyFill="1" applyBorder="1">
      <alignment vertical="center"/>
    </xf>
    <xf numFmtId="0" fontId="12" fillId="0" borderId="8" xfId="0" applyFont="1" applyBorder="1" applyAlignment="1">
      <alignment horizontal="right" vertical="center"/>
    </xf>
    <xf numFmtId="0" fontId="0" fillId="0" borderId="196" xfId="0" applyBorder="1">
      <alignment vertical="center"/>
    </xf>
    <xf numFmtId="0" fontId="0" fillId="0" borderId="197" xfId="0" applyBorder="1">
      <alignment vertical="center"/>
    </xf>
    <xf numFmtId="3" fontId="0" fillId="0" borderId="50" xfId="0" applyNumberFormat="1" applyBorder="1">
      <alignment vertical="center"/>
    </xf>
    <xf numFmtId="3" fontId="0" fillId="0" borderId="48" xfId="0" applyNumberFormat="1" applyBorder="1">
      <alignment vertical="center"/>
    </xf>
    <xf numFmtId="3" fontId="0" fillId="0" borderId="197" xfId="0" applyNumberFormat="1" applyBorder="1">
      <alignment vertical="center"/>
    </xf>
    <xf numFmtId="41" fontId="0" fillId="0" borderId="50" xfId="0" applyNumberFormat="1" applyBorder="1">
      <alignment vertical="center"/>
    </xf>
    <xf numFmtId="41" fontId="0" fillId="0" borderId="47" xfId="0" applyNumberFormat="1" applyBorder="1">
      <alignment vertical="center"/>
    </xf>
    <xf numFmtId="41" fontId="0" fillId="0" borderId="197" xfId="0" applyNumberFormat="1" applyBorder="1">
      <alignment vertical="center"/>
    </xf>
    <xf numFmtId="41" fontId="0" fillId="0" borderId="49" xfId="0" applyNumberFormat="1" applyBorder="1">
      <alignment vertical="center"/>
    </xf>
    <xf numFmtId="0" fontId="0" fillId="0" borderId="198" xfId="0" applyBorder="1" applyAlignment="1">
      <alignment horizontal="left" vertical="center"/>
    </xf>
    <xf numFmtId="0" fontId="0" fillId="0" borderId="199" xfId="0" applyBorder="1">
      <alignment vertical="center"/>
    </xf>
    <xf numFmtId="3" fontId="17" fillId="8" borderId="54" xfId="0" applyNumberFormat="1" applyFont="1" applyFill="1" applyBorder="1">
      <alignment vertical="center"/>
    </xf>
    <xf numFmtId="41" fontId="0" fillId="0" borderId="109" xfId="0" applyNumberFormat="1" applyBorder="1">
      <alignment vertical="center"/>
    </xf>
    <xf numFmtId="0" fontId="12" fillId="0" borderId="109" xfId="0" applyFont="1" applyBorder="1">
      <alignment vertical="center"/>
    </xf>
    <xf numFmtId="41" fontId="12" fillId="0" borderId="109" xfId="0" applyNumberFormat="1" applyFont="1" applyBorder="1">
      <alignment vertical="center"/>
    </xf>
    <xf numFmtId="0" fontId="12" fillId="0" borderId="109" xfId="0" applyFont="1" applyBorder="1" applyAlignment="1">
      <alignment vertical="center" wrapText="1"/>
    </xf>
    <xf numFmtId="41" fontId="2" fillId="0" borderId="0" xfId="0" applyNumberFormat="1" applyFont="1" applyAlignment="1">
      <alignment horizontal="right" vertical="center"/>
    </xf>
    <xf numFmtId="41" fontId="5" fillId="4" borderId="3" xfId="0" applyNumberFormat="1" applyFont="1" applyFill="1" applyBorder="1" applyAlignment="1">
      <alignment horizontal="right" vertical="center"/>
    </xf>
    <xf numFmtId="41" fontId="14" fillId="0" borderId="144" xfId="0" applyNumberFormat="1" applyFont="1" applyBorder="1" applyAlignment="1">
      <alignment horizontal="right" vertical="center"/>
    </xf>
    <xf numFmtId="41" fontId="0" fillId="4" borderId="8" xfId="1" applyNumberFormat="1" applyFont="1" applyFill="1" applyBorder="1" applyAlignment="1">
      <alignment horizontal="right" vertical="center"/>
    </xf>
    <xf numFmtId="41" fontId="0" fillId="4" borderId="117" xfId="1" applyNumberFormat="1" applyFont="1" applyFill="1" applyBorder="1" applyAlignment="1">
      <alignment horizontal="right" vertical="center"/>
    </xf>
    <xf numFmtId="41" fontId="0" fillId="4" borderId="118" xfId="1" applyNumberFormat="1" applyFont="1" applyFill="1" applyBorder="1" applyAlignment="1">
      <alignment horizontal="right" vertical="center"/>
    </xf>
    <xf numFmtId="41" fontId="0" fillId="4" borderId="14" xfId="1" applyNumberFormat="1" applyFont="1" applyFill="1" applyBorder="1" applyAlignment="1">
      <alignment horizontal="right" vertical="center"/>
    </xf>
    <xf numFmtId="41" fontId="12" fillId="0" borderId="8" xfId="0" applyNumberFormat="1" applyFont="1" applyBorder="1" applyAlignment="1">
      <alignment horizontal="right" vertical="center"/>
    </xf>
    <xf numFmtId="41" fontId="12" fillId="0" borderId="178" xfId="0" applyNumberFormat="1" applyFont="1" applyBorder="1" applyAlignment="1">
      <alignment horizontal="left" vertical="center"/>
    </xf>
    <xf numFmtId="41" fontId="12" fillId="0" borderId="130" xfId="0" applyNumberFormat="1" applyFont="1" applyBorder="1">
      <alignment vertical="center"/>
    </xf>
    <xf numFmtId="41" fontId="0" fillId="0" borderId="200" xfId="0" applyNumberFormat="1" applyBorder="1">
      <alignment vertical="center"/>
    </xf>
    <xf numFmtId="41" fontId="0" fillId="0" borderId="201" xfId="0" applyNumberFormat="1" applyBorder="1">
      <alignment vertical="center"/>
    </xf>
    <xf numFmtId="41" fontId="16" fillId="0" borderId="54" xfId="0" applyNumberFormat="1" applyFont="1" applyBorder="1" applyAlignment="1">
      <alignment horizontal="right" vertical="center"/>
    </xf>
    <xf numFmtId="0" fontId="0" fillId="4" borderId="17" xfId="0" applyFill="1" applyBorder="1" applyAlignment="1">
      <alignment vertical="center" wrapText="1"/>
    </xf>
    <xf numFmtId="0" fontId="0" fillId="4" borderId="129" xfId="0" applyFill="1" applyBorder="1" applyAlignment="1">
      <alignment vertical="center" wrapText="1"/>
    </xf>
    <xf numFmtId="0" fontId="2" fillId="0" borderId="0" xfId="0" applyFont="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41" fontId="0" fillId="4" borderId="158" xfId="0" applyNumberFormat="1" applyFill="1" applyBorder="1" applyAlignment="1">
      <alignment horizontal="center" vertical="center"/>
    </xf>
    <xf numFmtId="41" fontId="0" fillId="4" borderId="144" xfId="0" applyNumberFormat="1" applyFill="1" applyBorder="1" applyAlignment="1">
      <alignment horizontal="center" vertical="center"/>
    </xf>
    <xf numFmtId="0" fontId="2" fillId="3" borderId="140" xfId="0" applyFont="1" applyFill="1" applyBorder="1" applyAlignment="1">
      <alignment horizontal="center" vertical="center"/>
    </xf>
    <xf numFmtId="0" fontId="2" fillId="3" borderId="141" xfId="0" applyFont="1" applyFill="1" applyBorder="1" applyAlignment="1">
      <alignment horizontal="center" vertical="center"/>
    </xf>
    <xf numFmtId="0" fontId="2" fillId="3" borderId="142" xfId="0" applyFont="1" applyFill="1" applyBorder="1" applyAlignment="1">
      <alignment horizontal="center" vertical="center"/>
    </xf>
    <xf numFmtId="0" fontId="2" fillId="3" borderId="143" xfId="0" applyFont="1" applyFill="1" applyBorder="1" applyAlignment="1">
      <alignment horizontal="center" vertical="center"/>
    </xf>
    <xf numFmtId="41" fontId="0" fillId="0" borderId="156" xfId="0" applyNumberFormat="1" applyBorder="1" applyAlignment="1">
      <alignment horizontal="center" vertical="center"/>
    </xf>
    <xf numFmtId="41" fontId="0" fillId="0" borderId="157" xfId="0" applyNumberFormat="1" applyBorder="1" applyAlignment="1">
      <alignment horizontal="center" vertical="center"/>
    </xf>
    <xf numFmtId="41" fontId="0" fillId="0" borderId="158" xfId="0" applyNumberFormat="1" applyBorder="1" applyAlignment="1">
      <alignment horizontal="center" vertical="center"/>
    </xf>
    <xf numFmtId="41" fontId="0" fillId="0" borderId="144" xfId="0" applyNumberFormat="1" applyBorder="1" applyAlignment="1">
      <alignment horizontal="center" vertical="center"/>
    </xf>
    <xf numFmtId="41" fontId="0" fillId="0" borderId="159" xfId="0" applyNumberFormat="1" applyBorder="1" applyAlignment="1">
      <alignment horizontal="center" vertical="center"/>
    </xf>
    <xf numFmtId="41" fontId="0" fillId="0" borderId="145" xfId="0" applyNumberFormat="1" applyBorder="1" applyAlignment="1">
      <alignment horizontal="center" vertical="center"/>
    </xf>
    <xf numFmtId="41" fontId="0" fillId="0" borderId="160" xfId="0" applyNumberFormat="1" applyBorder="1" applyAlignment="1">
      <alignment horizontal="center" vertical="center"/>
    </xf>
    <xf numFmtId="41" fontId="0" fillId="0" borderId="146" xfId="0" applyNumberFormat="1" applyBorder="1" applyAlignment="1">
      <alignment horizontal="center" vertical="center"/>
    </xf>
    <xf numFmtId="41" fontId="0" fillId="0" borderId="161" xfId="0" applyNumberFormat="1" applyBorder="1" applyAlignment="1">
      <alignment horizontal="center" vertical="center"/>
    </xf>
    <xf numFmtId="41" fontId="0" fillId="0" borderId="147" xfId="0" applyNumberFormat="1" applyBorder="1" applyAlignment="1">
      <alignment horizontal="center" vertical="center"/>
    </xf>
    <xf numFmtId="41" fontId="0" fillId="0" borderId="162" xfId="0" applyNumberFormat="1" applyBorder="1" applyAlignment="1">
      <alignment horizontal="center" vertical="center"/>
    </xf>
    <xf numFmtId="41" fontId="0" fillId="0" borderId="149" xfId="0" applyNumberFormat="1" applyBorder="1" applyAlignment="1">
      <alignment horizontal="center" vertical="center"/>
    </xf>
    <xf numFmtId="0" fontId="2" fillId="3" borderId="139" xfId="0" applyFont="1" applyFill="1" applyBorder="1" applyAlignment="1">
      <alignment horizontal="center" vertical="center"/>
    </xf>
    <xf numFmtId="0" fontId="2" fillId="3" borderId="136" xfId="0" applyFont="1" applyFill="1" applyBorder="1" applyAlignment="1">
      <alignment horizontal="center" vertical="center"/>
    </xf>
    <xf numFmtId="0" fontId="2" fillId="3" borderId="137" xfId="0" applyFont="1" applyFill="1" applyBorder="1" applyAlignment="1">
      <alignment horizontal="center" vertical="center"/>
    </xf>
    <xf numFmtId="41" fontId="0" fillId="4" borderId="156" xfId="0" applyNumberFormat="1" applyFill="1" applyBorder="1" applyAlignment="1">
      <alignment horizontal="center" vertical="center"/>
    </xf>
    <xf numFmtId="41" fontId="0" fillId="4" borderId="157" xfId="0" applyNumberFormat="1" applyFill="1" applyBorder="1" applyAlignment="1">
      <alignment horizontal="center" vertical="center"/>
    </xf>
    <xf numFmtId="41" fontId="0" fillId="4" borderId="162" xfId="0" applyNumberFormat="1" applyFill="1" applyBorder="1" applyAlignment="1">
      <alignment horizontal="center" vertical="center"/>
    </xf>
    <xf numFmtId="41" fontId="0" fillId="4" borderId="149" xfId="0" applyNumberFormat="1" applyFill="1" applyBorder="1" applyAlignment="1">
      <alignment horizontal="center" vertical="center"/>
    </xf>
    <xf numFmtId="41" fontId="0" fillId="0" borderId="40" xfId="0" applyNumberFormat="1" applyBorder="1" applyAlignment="1">
      <alignment horizontal="center" vertical="center"/>
    </xf>
    <xf numFmtId="41" fontId="0" fillId="0" borderId="41" xfId="0" applyNumberFormat="1" applyBorder="1" applyAlignment="1">
      <alignment horizontal="center" vertical="center"/>
    </xf>
    <xf numFmtId="41" fontId="0" fillId="0" borderId="100" xfId="0" applyNumberFormat="1" applyBorder="1" applyAlignment="1">
      <alignment horizontal="center" vertical="center"/>
    </xf>
    <xf numFmtId="41" fontId="0" fillId="0" borderId="101" xfId="0" applyNumberFormat="1" applyBorder="1" applyAlignment="1">
      <alignment horizontal="center" vertical="center"/>
    </xf>
    <xf numFmtId="41" fontId="0" fillId="0" borderId="38" xfId="0" applyNumberFormat="1" applyBorder="1" applyAlignment="1">
      <alignment horizontal="center" vertical="center"/>
    </xf>
    <xf numFmtId="41" fontId="0" fillId="0" borderId="39" xfId="0" applyNumberFormat="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41" fontId="0" fillId="0" borderId="42" xfId="0" applyNumberFormat="1" applyBorder="1" applyAlignment="1">
      <alignment horizontal="center" vertical="center"/>
    </xf>
    <xf numFmtId="41" fontId="0" fillId="0" borderId="43" xfId="0" applyNumberFormat="1" applyBorder="1" applyAlignment="1">
      <alignment horizontal="center" vertical="center"/>
    </xf>
    <xf numFmtId="41" fontId="0" fillId="4" borderId="40" xfId="0" applyNumberFormat="1" applyFill="1" applyBorder="1" applyAlignment="1">
      <alignment horizontal="center" vertical="center"/>
    </xf>
    <xf numFmtId="41" fontId="0" fillId="4" borderId="41" xfId="0" applyNumberFormat="1" applyFill="1" applyBorder="1" applyAlignment="1">
      <alignment horizontal="center" vertical="center"/>
    </xf>
    <xf numFmtId="0" fontId="16" fillId="4" borderId="0" xfId="0" applyFont="1" applyFill="1">
      <alignment vertical="center"/>
    </xf>
    <xf numFmtId="41" fontId="0" fillId="3" borderId="86" xfId="1" applyNumberFormat="1" applyFont="1" applyFill="1" applyBorder="1" applyAlignment="1">
      <alignment vertical="center"/>
    </xf>
    <xf numFmtId="41" fontId="0" fillId="3" borderId="87" xfId="1" applyNumberFormat="1" applyFont="1" applyFill="1" applyBorder="1" applyAlignment="1">
      <alignment vertical="center"/>
    </xf>
    <xf numFmtId="41" fontId="0" fillId="3" borderId="88" xfId="1" applyNumberFormat="1" applyFont="1" applyFill="1" applyBorder="1" applyAlignment="1">
      <alignment vertical="center"/>
    </xf>
    <xf numFmtId="41" fontId="0" fillId="0" borderId="72" xfId="1" applyNumberFormat="1" applyFont="1" applyBorder="1" applyAlignment="1">
      <alignment vertical="center"/>
    </xf>
    <xf numFmtId="41" fontId="0" fillId="0" borderId="77" xfId="1" applyNumberFormat="1" applyFont="1" applyBorder="1" applyAlignment="1">
      <alignment vertical="center"/>
    </xf>
    <xf numFmtId="41" fontId="0" fillId="0" borderId="74" xfId="1" applyNumberFormat="1" applyFont="1" applyBorder="1" applyAlignment="1">
      <alignment vertical="center"/>
    </xf>
    <xf numFmtId="41" fontId="0" fillId="0" borderId="66" xfId="1" applyNumberFormat="1" applyFont="1" applyBorder="1" applyAlignment="1">
      <alignment vertical="center"/>
    </xf>
    <xf numFmtId="41" fontId="0" fillId="0" borderId="67" xfId="1" applyNumberFormat="1" applyFont="1" applyBorder="1" applyAlignment="1">
      <alignment vertical="center"/>
    </xf>
    <xf numFmtId="41" fontId="0" fillId="0" borderId="68" xfId="1" applyNumberFormat="1" applyFont="1" applyBorder="1" applyAlignment="1">
      <alignment vertical="center"/>
    </xf>
    <xf numFmtId="41" fontId="0" fillId="0" borderId="84" xfId="1" applyNumberFormat="1" applyFont="1" applyBorder="1" applyAlignment="1">
      <alignment vertical="center"/>
    </xf>
    <xf numFmtId="41" fontId="0" fillId="0" borderId="0" xfId="1" applyNumberFormat="1" applyFont="1" applyBorder="1" applyAlignment="1">
      <alignment vertical="center"/>
    </xf>
    <xf numFmtId="41" fontId="0" fillId="0" borderId="85" xfId="1" applyNumberFormat="1" applyFont="1" applyBorder="1" applyAlignment="1">
      <alignment vertical="center"/>
    </xf>
  </cellXfs>
  <cellStyles count="17">
    <cellStyle name="Hyperlink" xfId="16" xr:uid="{00000000-000B-0000-0000-000008000000}"/>
    <cellStyle name="white" xfId="2" xr:uid="{4976B8F2-1E93-4DA9-BDBE-AC7E82DD634E}"/>
    <cellStyle name="桁区切り" xfId="1" builtinId="6"/>
    <cellStyle name="桁区切り 2" xfId="7" xr:uid="{BC01986E-AC11-46C0-BF25-9A42A985D424}"/>
    <cellStyle name="桁区切り 2 3" xfId="8" xr:uid="{40865169-4B72-43D7-90E6-FF8A4D0A22DF}"/>
    <cellStyle name="桁区切り 4" xfId="13" xr:uid="{C125326B-3764-4B24-AB0A-C4CDA738D9C0}"/>
    <cellStyle name="通貨 2" xfId="10" xr:uid="{AE6801BA-9D2F-4DB7-B0A1-49F8B78F2101}"/>
    <cellStyle name="標準" xfId="0" builtinId="0"/>
    <cellStyle name="標準 2" xfId="5" xr:uid="{62F669AA-2ECC-4551-9DE7-02699952F022}"/>
    <cellStyle name="標準 2 2" xfId="15" xr:uid="{E3AA32EF-726A-4F88-BC04-98764955811D}"/>
    <cellStyle name="標準 3" xfId="6" xr:uid="{28916D4F-6FC3-4625-A75C-183541360287}"/>
    <cellStyle name="標準 4" xfId="4" xr:uid="{9EAB0D0D-265B-43B4-9605-7CED79C47808}"/>
    <cellStyle name="標準 4 2" xfId="9" xr:uid="{22A33361-08CC-44D7-9257-51E76ED316D9}"/>
    <cellStyle name="標準 5" xfId="3" xr:uid="{4C36B933-E046-4943-BE13-F9604BABA731}"/>
    <cellStyle name="標準 6" xfId="12" xr:uid="{28D54AC2-30C5-4C35-A07B-5B9FA0BFDC83}"/>
    <cellStyle name="標準 7" xfId="14" xr:uid="{A0290D77-EA08-4C02-9165-63C5025D14EB}"/>
    <cellStyle name="標準 8" xfId="11" xr:uid="{E3126C57-0989-4D6E-96CB-59BA1DE3B918}"/>
  </cellStyles>
  <dxfs count="0"/>
  <tableStyles count="1" defaultTableStyle="TableStyleMedium2" defaultPivotStyle="PivotStyleLight16">
    <tableStyle name="テーブル スタイル 1" pivot="0" count="0" xr9:uid="{38C7D0FF-1C77-4CFA-8E52-5323B049222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1041B-DE23-43E1-BF88-BE72A8B2615D}">
  <sheetPr>
    <pageSetUpPr fitToPage="1"/>
  </sheetPr>
  <dimension ref="A3:I12"/>
  <sheetViews>
    <sheetView workbookViewId="0">
      <selection activeCell="A3" sqref="A3:H4"/>
    </sheetView>
  </sheetViews>
  <sheetFormatPr baseColWidth="10" defaultColWidth="8.83203125" defaultRowHeight="18"/>
  <sheetData>
    <row r="3" spans="1:9">
      <c r="A3" s="726" t="s">
        <v>0</v>
      </c>
      <c r="B3" s="726"/>
      <c r="C3" s="726"/>
      <c r="D3" s="726"/>
      <c r="E3" s="726"/>
      <c r="F3" s="726"/>
      <c r="G3" s="726"/>
      <c r="H3" s="726"/>
    </row>
    <row r="4" spans="1:9">
      <c r="A4" s="726"/>
      <c r="B4" s="726"/>
      <c r="C4" s="726"/>
      <c r="D4" s="726"/>
      <c r="E4" s="726"/>
      <c r="F4" s="726"/>
      <c r="G4" s="726"/>
      <c r="H4" s="726"/>
    </row>
    <row r="5" spans="1:9">
      <c r="A5" s="726" t="s">
        <v>1</v>
      </c>
      <c r="B5" s="726"/>
      <c r="C5" s="726"/>
      <c r="D5" s="726"/>
      <c r="E5" s="726"/>
      <c r="F5" s="726"/>
      <c r="G5" s="726"/>
      <c r="H5" s="726"/>
    </row>
    <row r="6" spans="1:9">
      <c r="A6" s="726"/>
      <c r="B6" s="726"/>
      <c r="C6" s="726"/>
      <c r="D6" s="726"/>
      <c r="E6" s="726"/>
      <c r="F6" s="726"/>
      <c r="G6" s="726"/>
      <c r="H6" s="726"/>
    </row>
    <row r="11" spans="1:9">
      <c r="F11" s="727"/>
      <c r="G11" s="728"/>
      <c r="H11" s="728"/>
      <c r="I11" s="728"/>
    </row>
    <row r="12" spans="1:9">
      <c r="F12" s="728" t="s">
        <v>2</v>
      </c>
      <c r="G12" s="728"/>
      <c r="H12" s="728"/>
      <c r="I12" s="728"/>
    </row>
  </sheetData>
  <sheetProtection algorithmName="SHA-512" hashValue="POPHNcddPR1t54r31AwWWbMHMmfW0jwWU0O6mM9GjCLkx2PZqP35I5WtmJCrOEQuzFG27vA33XbjGv+aPNLStw==" saltValue="PqGqlywc0hAOpA695N94Qg==" spinCount="100000" sheet="1" objects="1" scenarios="1"/>
  <mergeCells count="4">
    <mergeCell ref="A3:H4"/>
    <mergeCell ref="A5:H6"/>
    <mergeCell ref="F11:I11"/>
    <mergeCell ref="F12:I12"/>
  </mergeCells>
  <phoneticPr fontId="1"/>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4E34B-0411-489F-90E4-7091B4E14FCF}">
  <dimension ref="A1:G13"/>
  <sheetViews>
    <sheetView tabSelected="1" workbookViewId="0">
      <selection activeCell="H10" sqref="H10"/>
    </sheetView>
  </sheetViews>
  <sheetFormatPr baseColWidth="10" defaultColWidth="8.83203125" defaultRowHeight="18"/>
  <cols>
    <col min="1" max="1" width="9.83203125" customWidth="1"/>
    <col min="3" max="6" width="15.5" customWidth="1"/>
    <col min="7" max="7" width="35.5" customWidth="1"/>
  </cols>
  <sheetData>
    <row r="1" spans="1:7">
      <c r="A1" s="208" t="s">
        <v>864</v>
      </c>
      <c r="D1" s="27"/>
      <c r="E1" s="27"/>
      <c r="F1" s="27"/>
    </row>
    <row r="2" spans="1:7">
      <c r="A2" s="208"/>
      <c r="D2" s="27"/>
      <c r="E2" s="27"/>
      <c r="F2" s="27"/>
    </row>
    <row r="3" spans="1:7">
      <c r="A3" s="609" t="s">
        <v>865</v>
      </c>
      <c r="D3" s="27"/>
      <c r="E3" s="27"/>
      <c r="F3" s="27"/>
    </row>
    <row r="4" spans="1:7">
      <c r="A4" s="9" t="s">
        <v>27</v>
      </c>
      <c r="D4" s="27"/>
      <c r="E4" s="27"/>
      <c r="F4" s="27"/>
    </row>
    <row r="5" spans="1:7">
      <c r="A5" s="49" t="s">
        <v>25</v>
      </c>
      <c r="B5" s="49" t="s">
        <v>267</v>
      </c>
      <c r="C5" s="49" t="s">
        <v>268</v>
      </c>
      <c r="D5" s="116" t="s">
        <v>866</v>
      </c>
      <c r="E5" s="118" t="s">
        <v>867</v>
      </c>
      <c r="F5" s="117" t="s">
        <v>868</v>
      </c>
      <c r="G5" s="49" t="s">
        <v>869</v>
      </c>
    </row>
    <row r="6" spans="1:7">
      <c r="A6" s="51"/>
      <c r="B6" s="51"/>
      <c r="C6" s="51" t="s">
        <v>870</v>
      </c>
      <c r="D6" s="200">
        <f>'1.　二次予算クロス集計'!B49</f>
        <v>8708573</v>
      </c>
      <c r="E6" s="201">
        <f>'1.　二次予算クロス集計'!B50</f>
        <v>9008573</v>
      </c>
      <c r="F6" s="202">
        <f>-SUM(F11)</f>
        <v>300000</v>
      </c>
      <c r="G6" s="51" t="s">
        <v>871</v>
      </c>
    </row>
    <row r="7" spans="1:7">
      <c r="D7" s="27"/>
      <c r="F7" s="27"/>
    </row>
    <row r="8" spans="1:7">
      <c r="A8" t="s">
        <v>872</v>
      </c>
      <c r="D8" s="27"/>
      <c r="F8" s="27"/>
    </row>
    <row r="9" spans="1:7">
      <c r="A9" s="9" t="s">
        <v>34</v>
      </c>
      <c r="D9" s="27"/>
      <c r="E9" s="199"/>
      <c r="F9" s="27"/>
    </row>
    <row r="10" spans="1:7" ht="19" thickBot="1">
      <c r="A10" s="49" t="s">
        <v>25</v>
      </c>
      <c r="B10" s="49" t="s">
        <v>267</v>
      </c>
      <c r="C10" s="49" t="s">
        <v>268</v>
      </c>
      <c r="D10" s="50" t="s">
        <v>866</v>
      </c>
      <c r="E10" s="50" t="s">
        <v>867</v>
      </c>
      <c r="F10" s="50" t="s">
        <v>873</v>
      </c>
      <c r="G10" s="49" t="s">
        <v>869</v>
      </c>
    </row>
    <row r="11" spans="1:7" ht="19" thickBot="1">
      <c r="A11" s="51" t="s">
        <v>56</v>
      </c>
      <c r="B11" s="51">
        <v>9</v>
      </c>
      <c r="C11" s="51" t="s">
        <v>874</v>
      </c>
      <c r="D11" s="203">
        <f>'7．二次予算詳細支出の部'!D319</f>
        <v>1000000</v>
      </c>
      <c r="E11" s="203">
        <v>700000</v>
      </c>
      <c r="F11" s="204">
        <f>E11-D11</f>
        <v>-300000</v>
      </c>
      <c r="G11" s="51" t="s">
        <v>875</v>
      </c>
    </row>
    <row r="12" spans="1:7">
      <c r="D12" s="27"/>
      <c r="E12" s="27"/>
      <c r="F12" s="27"/>
    </row>
    <row r="13" spans="1:7">
      <c r="A13" s="9"/>
      <c r="D13" s="27"/>
      <c r="E13" s="27"/>
      <c r="F13" s="27"/>
    </row>
  </sheetData>
  <sheetProtection algorithmName="SHA-512" hashValue="pGd5p/dJaSzRloL+O+Ugspu50vhVxtGRNo2HStwQ9uERy7ZsG8hpbo6ohVUPvlpZtVu76Y1JXeOT5IuDINhgxA==" saltValue="v2kBJkNLwdKcwf+UVrhOeQ==" spinCount="100000" sheet="1" objects="1" scenarios="1"/>
  <phoneticPr fontId="1"/>
  <pageMargins left="0.7" right="0.7" top="0.75" bottom="0.75" header="0.3" footer="0.3"/>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F595-C5A7-4E8B-91D2-09200495A45C}">
  <dimension ref="A1:L28"/>
  <sheetViews>
    <sheetView workbookViewId="0"/>
  </sheetViews>
  <sheetFormatPr baseColWidth="10" defaultColWidth="8.83203125" defaultRowHeight="18"/>
  <cols>
    <col min="1" max="1" width="11.33203125" customWidth="1"/>
    <col min="12" max="12" width="8.83203125" style="125" customWidth="1"/>
  </cols>
  <sheetData>
    <row r="1" spans="1:1">
      <c r="A1" s="9" t="s">
        <v>3</v>
      </c>
    </row>
    <row r="2" spans="1:1">
      <c r="A2" t="s">
        <v>4</v>
      </c>
    </row>
    <row r="3" spans="1:1">
      <c r="A3" t="s">
        <v>5</v>
      </c>
    </row>
    <row r="4" spans="1:1">
      <c r="A4" t="s">
        <v>6</v>
      </c>
    </row>
    <row r="5" spans="1:1">
      <c r="A5" t="s">
        <v>7</v>
      </c>
    </row>
    <row r="7" spans="1:1">
      <c r="A7" s="9" t="s">
        <v>8</v>
      </c>
    </row>
    <row r="8" spans="1:1">
      <c r="A8" t="s">
        <v>9</v>
      </c>
    </row>
    <row r="9" spans="1:1">
      <c r="A9" t="s">
        <v>10</v>
      </c>
    </row>
    <row r="10" spans="1:1">
      <c r="A10" t="s">
        <v>11</v>
      </c>
    </row>
    <row r="12" spans="1:1">
      <c r="A12" s="541" t="s">
        <v>12</v>
      </c>
    </row>
    <row r="13" spans="1:1">
      <c r="A13" t="s">
        <v>13</v>
      </c>
    </row>
    <row r="14" spans="1:1">
      <c r="A14" t="s">
        <v>14</v>
      </c>
    </row>
    <row r="16" spans="1:1">
      <c r="A16" s="9" t="s">
        <v>15</v>
      </c>
    </row>
    <row r="17" spans="1:1">
      <c r="A17" t="s">
        <v>16</v>
      </c>
    </row>
    <row r="18" spans="1:1">
      <c r="A18" t="s">
        <v>17</v>
      </c>
    </row>
    <row r="20" spans="1:1">
      <c r="A20" s="541" t="s">
        <v>18</v>
      </c>
    </row>
    <row r="21" spans="1:1">
      <c r="A21" t="s">
        <v>19</v>
      </c>
    </row>
    <row r="22" spans="1:1">
      <c r="A22" t="s">
        <v>20</v>
      </c>
    </row>
    <row r="24" spans="1:1">
      <c r="A24" s="9" t="s">
        <v>21</v>
      </c>
    </row>
    <row r="26" spans="1:1">
      <c r="A26" s="9" t="s">
        <v>22</v>
      </c>
    </row>
    <row r="28" spans="1:1">
      <c r="A28" s="9" t="s">
        <v>23</v>
      </c>
    </row>
  </sheetData>
  <sheetProtection algorithmName="SHA-512" hashValue="PmGr1WqlHiisHxZXKFxkRrdTivGJNsUSW7Zy2PmJ8cgAspuvtjDvdYclP2igydHxZpGlAINjVVq/4563hcQqMg==" saltValue="SPMYd1ySeztn9Wc5FY8VuQ==" spinCount="100000" sheet="1" objects="1" scenarios="1"/>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62C0E-73E5-40C3-A5CC-8DD0D8FAB371}">
  <dimension ref="A1:L50"/>
  <sheetViews>
    <sheetView workbookViewId="0"/>
  </sheetViews>
  <sheetFormatPr baseColWidth="10" defaultColWidth="8.83203125" defaultRowHeight="18"/>
  <cols>
    <col min="1" max="1" width="42.6640625" customWidth="1"/>
    <col min="2" max="8" width="12.5" customWidth="1"/>
    <col min="9" max="9" width="13.1640625" customWidth="1"/>
    <col min="10" max="11" width="12.5" customWidth="1"/>
    <col min="12" max="12" width="14.6640625" customWidth="1"/>
  </cols>
  <sheetData>
    <row r="1" spans="1:12">
      <c r="A1" s="9" t="s">
        <v>24</v>
      </c>
    </row>
    <row r="2" spans="1:12" ht="38">
      <c r="A2" s="668" t="s">
        <v>25</v>
      </c>
      <c r="B2" s="1" t="s">
        <v>26</v>
      </c>
      <c r="C2" s="1" t="s">
        <v>27</v>
      </c>
      <c r="D2" s="1" t="s">
        <v>28</v>
      </c>
      <c r="E2" s="1" t="s">
        <v>29</v>
      </c>
      <c r="F2" s="1" t="s">
        <v>30</v>
      </c>
      <c r="G2" s="1" t="s">
        <v>31</v>
      </c>
      <c r="H2" s="1" t="s">
        <v>32</v>
      </c>
      <c r="I2" s="2" t="s">
        <v>33</v>
      </c>
      <c r="J2" s="1" t="s">
        <v>34</v>
      </c>
      <c r="K2" s="1" t="s">
        <v>35</v>
      </c>
      <c r="L2" s="1" t="s">
        <v>36</v>
      </c>
    </row>
    <row r="3" spans="1:12">
      <c r="A3" s="674" t="s">
        <v>37</v>
      </c>
      <c r="B3" s="176">
        <f>'6．二次予算詳細収入の部'!B3</f>
        <v>0</v>
      </c>
      <c r="C3" s="93">
        <f>'6．二次予算詳細収入の部'!C3</f>
        <v>153</v>
      </c>
      <c r="D3" s="93">
        <f>'6．二次予算詳細収入の部'!D3</f>
        <v>0</v>
      </c>
      <c r="E3" s="93">
        <f>'6．二次予算詳細収入の部'!E3</f>
        <v>0</v>
      </c>
      <c r="F3" s="93">
        <f>'6．二次予算詳細収入の部'!F3</f>
        <v>0</v>
      </c>
      <c r="G3" s="93">
        <f>'6．二次予算詳細収入の部'!G3</f>
        <v>0</v>
      </c>
      <c r="H3" s="93">
        <f>'6．二次予算詳細収入の部'!H3</f>
        <v>0</v>
      </c>
      <c r="I3" s="93">
        <f>'6．二次予算詳細収入の部'!I3</f>
        <v>0</v>
      </c>
      <c r="J3" s="93">
        <f>'6．二次予算詳細収入の部'!J3</f>
        <v>0</v>
      </c>
      <c r="K3" s="93">
        <f>'6．二次予算詳細収入の部'!K3</f>
        <v>0</v>
      </c>
      <c r="L3" s="93">
        <f t="shared" ref="L3:L14" si="0">SUM(B3:K3)</f>
        <v>153</v>
      </c>
    </row>
    <row r="4" spans="1:12">
      <c r="A4" s="669" t="s">
        <v>38</v>
      </c>
      <c r="B4" s="176">
        <f>'6．二次予算詳細収入の部'!B4</f>
        <v>0</v>
      </c>
      <c r="C4" s="93">
        <f>'6．二次予算詳細収入の部'!C4</f>
        <v>5543244</v>
      </c>
      <c r="D4" s="93">
        <f>'6．二次予算詳細収入の部'!D4</f>
        <v>0</v>
      </c>
      <c r="E4" s="93">
        <f>'6．二次予算詳細収入の部'!E4</f>
        <v>0</v>
      </c>
      <c r="F4" s="93">
        <f>'6．二次予算詳細収入の部'!F4</f>
        <v>0</v>
      </c>
      <c r="G4" s="93">
        <f>'6．二次予算詳細収入の部'!G4</f>
        <v>0</v>
      </c>
      <c r="H4" s="93">
        <f>'6．二次予算詳細収入の部'!H4</f>
        <v>0</v>
      </c>
      <c r="I4" s="93">
        <f>'6．二次予算詳細収入の部'!I4</f>
        <v>0</v>
      </c>
      <c r="J4" s="93">
        <f>'6．二次予算詳細収入の部'!J4</f>
        <v>0</v>
      </c>
      <c r="K4" s="93">
        <f>'6．二次予算詳細収入の部'!K4</f>
        <v>0</v>
      </c>
      <c r="L4" s="93">
        <f t="shared" si="0"/>
        <v>5543244</v>
      </c>
    </row>
    <row r="5" spans="1:12">
      <c r="A5" s="670" t="s">
        <v>39</v>
      </c>
      <c r="B5" s="176">
        <f>'6．二次予算詳細収入の部'!B5</f>
        <v>0</v>
      </c>
      <c r="C5" s="93">
        <f>'6．二次予算詳細収入の部'!C5</f>
        <v>0</v>
      </c>
      <c r="D5" s="93">
        <f>'6．二次予算詳細収入の部'!D5</f>
        <v>0</v>
      </c>
      <c r="E5" s="93">
        <f>'6．二次予算詳細収入の部'!E5</f>
        <v>0</v>
      </c>
      <c r="F5" s="93">
        <f>'6．二次予算詳細収入の部'!F5</f>
        <v>1033166</v>
      </c>
      <c r="G5" s="93">
        <f>'6．二次予算詳細収入の部'!G5</f>
        <v>0</v>
      </c>
      <c r="H5" s="93">
        <f>'6．二次予算詳細収入の部'!H5</f>
        <v>0</v>
      </c>
      <c r="I5" s="93">
        <f>'6．二次予算詳細収入の部'!I5</f>
        <v>0</v>
      </c>
      <c r="J5" s="93">
        <f>'6．二次予算詳細収入の部'!J5</f>
        <v>0</v>
      </c>
      <c r="K5" s="93">
        <f>'6．二次予算詳細収入の部'!K5</f>
        <v>0</v>
      </c>
      <c r="L5" s="93">
        <f t="shared" si="0"/>
        <v>1033166</v>
      </c>
    </row>
    <row r="6" spans="1:12">
      <c r="A6" s="670" t="s">
        <v>40</v>
      </c>
      <c r="B6" s="176"/>
      <c r="C6" s="93">
        <f>'6．二次予算詳細収入の部'!C6</f>
        <v>0</v>
      </c>
      <c r="D6" s="93"/>
      <c r="E6" s="93">
        <f>'6．二次予算詳細収入の部'!E6</f>
        <v>0</v>
      </c>
      <c r="F6" s="93">
        <f>'6．二次予算詳細収入の部'!F6</f>
        <v>2159133</v>
      </c>
      <c r="G6" s="93">
        <f>'6．二次予算詳細収入の部'!G6</f>
        <v>0</v>
      </c>
      <c r="H6" s="93">
        <f>'6．二次予算詳細収入の部'!H6</f>
        <v>0</v>
      </c>
      <c r="I6" s="93">
        <f>'6．二次予算詳細収入の部'!I6</f>
        <v>0</v>
      </c>
      <c r="J6" s="93">
        <f>'6．二次予算詳細収入の部'!J6</f>
        <v>0</v>
      </c>
      <c r="K6" s="93">
        <f>'6．二次予算詳細収入の部'!K6</f>
        <v>0</v>
      </c>
      <c r="L6" s="93">
        <f t="shared" si="0"/>
        <v>2159133</v>
      </c>
    </row>
    <row r="7" spans="1:12">
      <c r="A7" s="670" t="s">
        <v>41</v>
      </c>
      <c r="B7" s="176">
        <f>'6．二次予算詳細収入の部'!B7</f>
        <v>0</v>
      </c>
      <c r="C7" s="93">
        <f>'6．二次予算詳細収入の部'!C7</f>
        <v>1000000</v>
      </c>
      <c r="D7" s="93">
        <f>'6．二次予算詳細収入の部'!D7</f>
        <v>0</v>
      </c>
      <c r="E7" s="93">
        <f>'6．二次予算詳細収入の部'!E7</f>
        <v>0</v>
      </c>
      <c r="F7" s="93">
        <f>'6．二次予算詳細収入の部'!F7</f>
        <v>0</v>
      </c>
      <c r="G7" s="93">
        <f>'6．二次予算詳細収入の部'!G7</f>
        <v>0</v>
      </c>
      <c r="H7" s="93">
        <f>'6．二次予算詳細収入の部'!H7</f>
        <v>0</v>
      </c>
      <c r="I7" s="93">
        <f>'6．二次予算詳細収入の部'!I7</f>
        <v>0</v>
      </c>
      <c r="J7" s="93">
        <f>'6．二次予算詳細収入の部'!J7</f>
        <v>0</v>
      </c>
      <c r="K7" s="93">
        <f>'6．二次予算詳細収入の部'!K7</f>
        <v>0</v>
      </c>
      <c r="L7" s="93">
        <f t="shared" si="0"/>
        <v>1000000</v>
      </c>
    </row>
    <row r="8" spans="1:12">
      <c r="A8" s="670" t="s">
        <v>42</v>
      </c>
      <c r="B8" s="176">
        <f>'6．二次予算詳細収入の部'!B8</f>
        <v>0</v>
      </c>
      <c r="C8" s="93">
        <f>'6．二次予算詳細収入の部'!C8</f>
        <v>1000000</v>
      </c>
      <c r="D8" s="93">
        <f>'6．二次予算詳細収入の部'!D8</f>
        <v>0</v>
      </c>
      <c r="E8" s="93">
        <f>'6．二次予算詳細収入の部'!E8</f>
        <v>0</v>
      </c>
      <c r="F8" s="93">
        <f>'6．二次予算詳細収入の部'!F8</f>
        <v>0</v>
      </c>
      <c r="G8" s="93">
        <f>'6．二次予算詳細収入の部'!G8</f>
        <v>0</v>
      </c>
      <c r="H8" s="93">
        <f>'6．二次予算詳細収入の部'!H8</f>
        <v>0</v>
      </c>
      <c r="I8" s="93">
        <f>'6．二次予算詳細収入の部'!I8</f>
        <v>0</v>
      </c>
      <c r="J8" s="93">
        <f>'6．二次予算詳細収入の部'!J8</f>
        <v>0</v>
      </c>
      <c r="K8" s="93">
        <f>'6．二次予算詳細収入の部'!K8</f>
        <v>0</v>
      </c>
      <c r="L8" s="93">
        <f t="shared" si="0"/>
        <v>1000000</v>
      </c>
    </row>
    <row r="9" spans="1:12">
      <c r="A9" s="670" t="s">
        <v>43</v>
      </c>
      <c r="B9" s="176">
        <f>'6．二次予算詳細収入の部'!B9</f>
        <v>0</v>
      </c>
      <c r="C9" s="93">
        <f>'6．二次予算詳細収入の部'!C9</f>
        <v>100000</v>
      </c>
      <c r="D9" s="93">
        <f>'6．二次予算詳細収入の部'!D9</f>
        <v>0</v>
      </c>
      <c r="E9" s="93">
        <f>'6．二次予算詳細収入の部'!E9</f>
        <v>0</v>
      </c>
      <c r="F9" s="93">
        <f>'6．二次予算詳細収入の部'!F9</f>
        <v>0</v>
      </c>
      <c r="G9" s="93">
        <f>'6．二次予算詳細収入の部'!G9</f>
        <v>0</v>
      </c>
      <c r="H9" s="93">
        <f>'6．二次予算詳細収入の部'!H9</f>
        <v>0</v>
      </c>
      <c r="I9" s="93">
        <f>'6．二次予算詳細収入の部'!I9</f>
        <v>0</v>
      </c>
      <c r="J9" s="93">
        <f>'6．二次予算詳細収入の部'!J9</f>
        <v>0</v>
      </c>
      <c r="K9" s="93">
        <f>'6．二次予算詳細収入の部'!K9</f>
        <v>0</v>
      </c>
      <c r="L9" s="93">
        <f t="shared" si="0"/>
        <v>100000</v>
      </c>
    </row>
    <row r="10" spans="1:12">
      <c r="A10" s="670" t="s">
        <v>44</v>
      </c>
      <c r="B10" s="176">
        <f>'6．二次予算詳細収入の部'!B10</f>
        <v>0</v>
      </c>
      <c r="C10" s="93">
        <f>'6．二次予算詳細収入の部'!C10</f>
        <v>0</v>
      </c>
      <c r="D10" s="93">
        <f>'6．二次予算詳細収入の部'!D10</f>
        <v>0</v>
      </c>
      <c r="E10" s="93">
        <f>'6．二次予算詳細収入の部'!E10</f>
        <v>1995200</v>
      </c>
      <c r="F10" s="93">
        <f>'6．二次予算詳細収入の部'!F10</f>
        <v>0</v>
      </c>
      <c r="G10" s="93">
        <f>'6．二次予算詳細収入の部'!G10</f>
        <v>0</v>
      </c>
      <c r="H10" s="93">
        <f>'6．二次予算詳細収入の部'!H10</f>
        <v>0</v>
      </c>
      <c r="I10" s="93">
        <f>'6．二次予算詳細収入の部'!I10</f>
        <v>0</v>
      </c>
      <c r="J10" s="93">
        <f>'6．二次予算詳細収入の部'!J10</f>
        <v>0</v>
      </c>
      <c r="K10" s="93">
        <f>'6．二次予算詳細収入の部'!K10</f>
        <v>0</v>
      </c>
      <c r="L10" s="93">
        <f t="shared" si="0"/>
        <v>1995200</v>
      </c>
    </row>
    <row r="11" spans="1:12">
      <c r="A11" s="670" t="s">
        <v>45</v>
      </c>
      <c r="B11" s="176">
        <f>'6．二次予算詳細収入の部'!B11</f>
        <v>0</v>
      </c>
      <c r="C11" s="93">
        <f>'6．二次予算詳細収入の部'!C11</f>
        <v>0</v>
      </c>
      <c r="D11" s="93">
        <f>'6．二次予算詳細収入の部'!D11</f>
        <v>0</v>
      </c>
      <c r="E11" s="93">
        <f>'6．二次予算詳細収入の部'!E11</f>
        <v>2200000</v>
      </c>
      <c r="F11" s="93">
        <f>'6．二次予算詳細収入の部'!F11</f>
        <v>0</v>
      </c>
      <c r="G11" s="93">
        <f>'6．二次予算詳細収入の部'!G11</f>
        <v>0</v>
      </c>
      <c r="H11" s="93">
        <f>'6．二次予算詳細収入の部'!H11</f>
        <v>0</v>
      </c>
      <c r="I11" s="93">
        <f>'6．二次予算詳細収入の部'!I11</f>
        <v>0</v>
      </c>
      <c r="J11" s="93">
        <f>'6．二次予算詳細収入の部'!J11</f>
        <v>0</v>
      </c>
      <c r="K11" s="93">
        <f>'6．二次予算詳細収入の部'!K11</f>
        <v>0</v>
      </c>
      <c r="L11" s="93">
        <f t="shared" si="0"/>
        <v>2200000</v>
      </c>
    </row>
    <row r="12" spans="1:12">
      <c r="A12" s="670" t="s">
        <v>46</v>
      </c>
      <c r="B12" s="176">
        <f>'6．二次予算詳細収入の部'!B12</f>
        <v>0</v>
      </c>
      <c r="C12" s="93">
        <f>'6．二次予算詳細収入の部'!C12</f>
        <v>0</v>
      </c>
      <c r="D12" s="93">
        <f>'6．二次予算詳細収入の部'!D12</f>
        <v>0</v>
      </c>
      <c r="E12" s="93">
        <f>'6．二次予算詳細収入の部'!E12</f>
        <v>0</v>
      </c>
      <c r="F12" s="93">
        <f>'6．二次予算詳細収入の部'!F12</f>
        <v>0</v>
      </c>
      <c r="G12" s="93">
        <f>'6．二次予算詳細収入の部'!G12</f>
        <v>760000</v>
      </c>
      <c r="H12" s="93">
        <f>'6．二次予算詳細収入の部'!H12</f>
        <v>0</v>
      </c>
      <c r="I12" s="93">
        <f>'6．二次予算詳細収入の部'!I12</f>
        <v>0</v>
      </c>
      <c r="J12" s="93">
        <f>'6．二次予算詳細収入の部'!J12</f>
        <v>0</v>
      </c>
      <c r="K12" s="93">
        <f>'6．二次予算詳細収入の部'!K12</f>
        <v>0</v>
      </c>
      <c r="L12" s="93">
        <f t="shared" si="0"/>
        <v>760000</v>
      </c>
    </row>
    <row r="13" spans="1:12">
      <c r="A13" s="670" t="s">
        <v>47</v>
      </c>
      <c r="B13" s="176">
        <f>'6．二次予算詳細収入の部'!B13</f>
        <v>0</v>
      </c>
      <c r="C13" s="93">
        <f>'6．二次予算詳細収入の部'!C13</f>
        <v>0</v>
      </c>
      <c r="D13" s="93">
        <f>'6．二次予算詳細収入の部'!D13</f>
        <v>0</v>
      </c>
      <c r="E13" s="93">
        <f>'6．二次予算詳細収入の部'!E13</f>
        <v>0</v>
      </c>
      <c r="F13" s="93">
        <f>'6．二次予算詳細収入の部'!F13</f>
        <v>0</v>
      </c>
      <c r="G13" s="93">
        <f>'6．二次予算詳細収入の部'!G13</f>
        <v>0</v>
      </c>
      <c r="H13" s="93">
        <f>'6．二次予算詳細収入の部'!H13</f>
        <v>0</v>
      </c>
      <c r="I13" s="93">
        <f>'6．二次予算詳細収入の部'!I13</f>
        <v>0</v>
      </c>
      <c r="J13" s="93">
        <f>'6．二次予算詳細収入の部'!J13</f>
        <v>0</v>
      </c>
      <c r="K13" s="93">
        <f>'6．二次予算詳細収入の部'!K13</f>
        <v>875000</v>
      </c>
      <c r="L13" s="93">
        <f t="shared" si="0"/>
        <v>875000</v>
      </c>
    </row>
    <row r="14" spans="1:12">
      <c r="A14" s="671" t="s">
        <v>48</v>
      </c>
      <c r="B14" s="176">
        <f>'6．二次予算詳細収入の部'!B14</f>
        <v>0</v>
      </c>
      <c r="C14" s="93">
        <f>'6．二次予算詳細収入の部'!C14</f>
        <v>0</v>
      </c>
      <c r="D14" s="93">
        <f>'6．二次予算詳細収入の部'!D14</f>
        <v>0</v>
      </c>
      <c r="E14" s="93">
        <f>'6．二次予算詳細収入の部'!E14</f>
        <v>0</v>
      </c>
      <c r="F14" s="93">
        <f>'6．二次予算詳細収入の部'!F14</f>
        <v>0</v>
      </c>
      <c r="G14" s="93">
        <f>'6．二次予算詳細収入の部'!G14</f>
        <v>0</v>
      </c>
      <c r="H14" s="93">
        <f>'6．二次予算詳細収入の部'!H14</f>
        <v>0</v>
      </c>
      <c r="I14" s="93">
        <f>'6．二次予算詳細収入の部'!I14</f>
        <v>0</v>
      </c>
      <c r="J14" s="93">
        <f>'6．二次予算詳細収入の部'!J14</f>
        <v>0</v>
      </c>
      <c r="K14" s="93">
        <f>'6．二次予算詳細収入の部'!K14</f>
        <v>42000</v>
      </c>
      <c r="L14" s="93">
        <f t="shared" si="0"/>
        <v>42000</v>
      </c>
    </row>
    <row r="15" spans="1:12">
      <c r="A15" s="672" t="s">
        <v>49</v>
      </c>
      <c r="B15" s="673">
        <f t="shared" ref="B15:L15" si="1">SUM(B3:B14)</f>
        <v>0</v>
      </c>
      <c r="C15" s="147">
        <f t="shared" si="1"/>
        <v>7643397</v>
      </c>
      <c r="D15" s="147">
        <f t="shared" si="1"/>
        <v>0</v>
      </c>
      <c r="E15" s="147">
        <f t="shared" si="1"/>
        <v>4195200</v>
      </c>
      <c r="F15" s="147">
        <f t="shared" si="1"/>
        <v>3192299</v>
      </c>
      <c r="G15" s="147">
        <f t="shared" si="1"/>
        <v>760000</v>
      </c>
      <c r="H15" s="147">
        <f t="shared" si="1"/>
        <v>0</v>
      </c>
      <c r="I15" s="147">
        <f t="shared" si="1"/>
        <v>0</v>
      </c>
      <c r="J15" s="147">
        <f t="shared" si="1"/>
        <v>0</v>
      </c>
      <c r="K15" s="147">
        <f t="shared" si="1"/>
        <v>917000</v>
      </c>
      <c r="L15" s="147">
        <f t="shared" si="1"/>
        <v>16707896</v>
      </c>
    </row>
    <row r="16" spans="1:12">
      <c r="A16" s="8"/>
      <c r="B16" s="11"/>
      <c r="C16" s="11"/>
      <c r="D16" s="11"/>
      <c r="E16" s="11"/>
      <c r="F16" s="11"/>
      <c r="G16" s="11"/>
      <c r="H16" s="11"/>
      <c r="I16" s="11"/>
      <c r="J16" s="11"/>
      <c r="K16" s="11"/>
      <c r="L16" s="11"/>
    </row>
    <row r="17" spans="1:12">
      <c r="A17" s="8"/>
    </row>
    <row r="18" spans="1:12" ht="19" thickBot="1">
      <c r="A18" s="8" t="s">
        <v>50</v>
      </c>
    </row>
    <row r="19" spans="1:12" ht="40" thickTop="1" thickBot="1">
      <c r="A19" s="1" t="s">
        <v>25</v>
      </c>
      <c r="B19" s="80" t="s">
        <v>26</v>
      </c>
      <c r="C19" s="80" t="s">
        <v>27</v>
      </c>
      <c r="D19" s="80" t="s">
        <v>28</v>
      </c>
      <c r="E19" s="80" t="s">
        <v>29</v>
      </c>
      <c r="F19" s="80" t="s">
        <v>30</v>
      </c>
      <c r="G19" s="80" t="s">
        <v>31</v>
      </c>
      <c r="H19" s="80" t="s">
        <v>32</v>
      </c>
      <c r="I19" s="81" t="s">
        <v>33</v>
      </c>
      <c r="J19" s="80" t="s">
        <v>51</v>
      </c>
      <c r="K19" s="80" t="s">
        <v>35</v>
      </c>
      <c r="L19" s="1" t="s">
        <v>36</v>
      </c>
    </row>
    <row r="20" spans="1:12" ht="19" thickTop="1">
      <c r="A20" s="3" t="s">
        <v>52</v>
      </c>
      <c r="B20" s="146">
        <f>'7．二次予算詳細支出の部'!G7</f>
        <v>91330</v>
      </c>
      <c r="C20" s="146">
        <f>'7．二次予算詳細支出の部'!G32</f>
        <v>18228</v>
      </c>
      <c r="D20" s="146">
        <v>0</v>
      </c>
      <c r="E20" s="146">
        <v>0</v>
      </c>
      <c r="F20" s="146">
        <f>'7．二次予算詳細支出の部'!G126</f>
        <v>32879</v>
      </c>
      <c r="G20" s="146">
        <f>'7．二次予算詳細支出の部'!G166</f>
        <v>1094598</v>
      </c>
      <c r="H20" s="146">
        <f>'7．二次予算詳細支出の部'!G224</f>
        <v>149612</v>
      </c>
      <c r="I20" s="146">
        <f>'7．二次予算詳細支出の部'!G270</f>
        <v>380742</v>
      </c>
      <c r="J20" s="146">
        <v>0</v>
      </c>
      <c r="K20" s="146">
        <f>SUM('7．二次予算詳細支出の部'!G346,'7．二次予算詳細支出の部'!G377,'7．二次予算詳細支出の部'!G385,'7．二次予算詳細支出の部'!G406,'7．二次予算詳細支出の部'!G432)</f>
        <v>214414</v>
      </c>
      <c r="L20" s="146">
        <f t="shared" ref="L20:L29" si="2">SUM(B20:K20)</f>
        <v>1981803</v>
      </c>
    </row>
    <row r="21" spans="1:12">
      <c r="A21" s="5" t="s">
        <v>53</v>
      </c>
      <c r="B21" s="93">
        <f>'7．二次予算詳細支出の部'!G12</f>
        <v>13200</v>
      </c>
      <c r="C21" s="93">
        <v>0</v>
      </c>
      <c r="D21" s="93">
        <v>0</v>
      </c>
      <c r="E21" s="93">
        <f>'7．二次予算詳細支出の部'!G80</f>
        <v>146680</v>
      </c>
      <c r="F21" s="93">
        <v>0</v>
      </c>
      <c r="G21" s="93">
        <v>0</v>
      </c>
      <c r="H21" s="93">
        <f>'7．二次予算詳細支出の部'!G234</f>
        <v>116440</v>
      </c>
      <c r="I21" s="93">
        <f>'7．二次予算詳細支出の部'!G280</f>
        <v>93404</v>
      </c>
      <c r="J21" s="93">
        <f>'7．二次予算詳細支出の部'!G305</f>
        <v>29880</v>
      </c>
      <c r="K21" s="93">
        <v>0</v>
      </c>
      <c r="L21" s="93">
        <f t="shared" si="2"/>
        <v>399604</v>
      </c>
    </row>
    <row r="22" spans="1:12">
      <c r="A22" s="5" t="s">
        <v>54</v>
      </c>
      <c r="B22" s="93">
        <v>0</v>
      </c>
      <c r="C22" s="93">
        <v>0</v>
      </c>
      <c r="D22" s="93">
        <v>0</v>
      </c>
      <c r="E22" s="93">
        <f>'7．二次予算詳細支出の部'!G85</f>
        <v>8510</v>
      </c>
      <c r="F22" s="93">
        <f>'7．二次予算詳細支出の部'!G131</f>
        <v>16200</v>
      </c>
      <c r="G22" s="93">
        <f>'7．二次予算詳細支出の部'!G171</f>
        <v>3910</v>
      </c>
      <c r="H22" s="93">
        <v>0</v>
      </c>
      <c r="I22" s="93">
        <v>0</v>
      </c>
      <c r="J22" s="93">
        <f>'7．二次予算詳細支出の部'!G309</f>
        <v>7174</v>
      </c>
      <c r="K22" s="93">
        <f>SUM('7．二次予算詳細支出の部'!G389,'7．二次予算詳細支出の部'!G411,'7．二次予算詳細支出の部'!G442)</f>
        <v>164700</v>
      </c>
      <c r="L22" s="93">
        <f t="shared" si="2"/>
        <v>200494</v>
      </c>
    </row>
    <row r="23" spans="1:12">
      <c r="A23" s="588" t="s">
        <v>55</v>
      </c>
      <c r="B23" s="589">
        <f>'7．二次予算詳細支出の部'!G16</f>
        <v>7936</v>
      </c>
      <c r="C23" s="589">
        <v>0</v>
      </c>
      <c r="D23" s="589">
        <v>0</v>
      </c>
      <c r="E23" s="589">
        <v>0</v>
      </c>
      <c r="F23" s="589">
        <v>0</v>
      </c>
      <c r="G23" s="589">
        <f>'7．二次予算詳細支出の部'!G191</f>
        <v>186680</v>
      </c>
      <c r="H23" s="589">
        <f>'7．二次予算詳細支出の部'!G238</f>
        <v>14850</v>
      </c>
      <c r="I23" s="589">
        <f>'7．二次予算詳細支出の部'!G288</f>
        <v>526380</v>
      </c>
      <c r="J23" s="589">
        <v>0</v>
      </c>
      <c r="K23" s="589">
        <f>SUM('7．二次予算詳細支出の部'!G350)</f>
        <v>50000</v>
      </c>
      <c r="L23" s="589">
        <f t="shared" si="2"/>
        <v>785846</v>
      </c>
    </row>
    <row r="24" spans="1:12">
      <c r="A24" s="588" t="s">
        <v>56</v>
      </c>
      <c r="B24" s="589">
        <v>0</v>
      </c>
      <c r="C24" s="589">
        <v>0</v>
      </c>
      <c r="D24" s="589">
        <v>0</v>
      </c>
      <c r="E24" s="589">
        <f>'7．二次予算詳細支出の部'!G97</f>
        <v>1264840</v>
      </c>
      <c r="F24" s="589">
        <v>0</v>
      </c>
      <c r="G24" s="589">
        <f>'7．二次予算詳細支出の部'!G195</f>
        <v>128700</v>
      </c>
      <c r="H24" s="589">
        <f>'7．二次予算詳細支出の部'!G243</f>
        <v>264000</v>
      </c>
      <c r="I24" s="589">
        <v>0</v>
      </c>
      <c r="J24" s="589">
        <f>'7．二次予算詳細支出の部'!G321</f>
        <v>4696000</v>
      </c>
      <c r="K24" s="589">
        <v>0</v>
      </c>
      <c r="L24" s="589">
        <f t="shared" si="2"/>
        <v>6353540</v>
      </c>
    </row>
    <row r="25" spans="1:12">
      <c r="A25" s="588" t="s">
        <v>57</v>
      </c>
      <c r="B25" s="589">
        <v>0</v>
      </c>
      <c r="C25" s="589">
        <v>0</v>
      </c>
      <c r="D25" s="589">
        <v>0</v>
      </c>
      <c r="E25" s="589">
        <f>'7．二次予算詳細支出の部'!G101</f>
        <v>3000</v>
      </c>
      <c r="F25" s="589">
        <v>0</v>
      </c>
      <c r="G25" s="589">
        <f>'7．二次予算詳細支出の部'!G199</f>
        <v>2160</v>
      </c>
      <c r="H25" s="589">
        <v>0</v>
      </c>
      <c r="I25" s="589">
        <v>0</v>
      </c>
      <c r="J25" s="589">
        <f>'7．二次予算詳細支出の部'!G331</f>
        <v>167000</v>
      </c>
      <c r="K25" s="589">
        <f>SUM('7．二次予算詳細支出の部'!G356,'7．二次予算詳細支出の部'!G394,'7．二次予算詳細支出の部'!G448)</f>
        <v>1643400</v>
      </c>
      <c r="L25" s="589">
        <f t="shared" si="2"/>
        <v>1815560</v>
      </c>
    </row>
    <row r="26" spans="1:12">
      <c r="A26" s="5" t="s">
        <v>58</v>
      </c>
      <c r="B26" s="93">
        <v>0</v>
      </c>
      <c r="C26" s="93">
        <v>0</v>
      </c>
      <c r="D26" s="93">
        <v>0</v>
      </c>
      <c r="E26" s="93">
        <f>'7．二次予算詳細支出の部'!G112</f>
        <v>2491730</v>
      </c>
      <c r="F26" s="93">
        <v>0</v>
      </c>
      <c r="G26" s="93">
        <v>0</v>
      </c>
      <c r="H26" s="93">
        <v>0</v>
      </c>
      <c r="I26" s="93">
        <v>0</v>
      </c>
      <c r="J26" s="93">
        <v>0</v>
      </c>
      <c r="K26" s="93">
        <v>0</v>
      </c>
      <c r="L26" s="93">
        <f t="shared" si="2"/>
        <v>2491730</v>
      </c>
    </row>
    <row r="27" spans="1:12">
      <c r="A27" s="5" t="s">
        <v>59</v>
      </c>
      <c r="B27" s="93">
        <v>0</v>
      </c>
      <c r="C27" s="93">
        <f>'7．二次予算詳細支出の部'!G40</f>
        <v>216858</v>
      </c>
      <c r="D27" s="93">
        <v>0</v>
      </c>
      <c r="E27" s="93">
        <v>0</v>
      </c>
      <c r="F27" s="93">
        <v>0</v>
      </c>
      <c r="G27" s="93">
        <v>0</v>
      </c>
      <c r="H27" s="93">
        <v>0</v>
      </c>
      <c r="I27" s="93">
        <v>0</v>
      </c>
      <c r="J27" s="93">
        <v>0</v>
      </c>
      <c r="K27" s="93">
        <v>0</v>
      </c>
      <c r="L27" s="93">
        <f t="shared" si="2"/>
        <v>216858</v>
      </c>
    </row>
    <row r="28" spans="1:12">
      <c r="A28" s="5" t="s">
        <v>60</v>
      </c>
      <c r="B28" s="93">
        <f>'7．二次予算詳細支出の部'!G21</f>
        <v>3168</v>
      </c>
      <c r="C28" s="93">
        <f>'7．二次予算詳細支出の部'!G59</f>
        <v>17772</v>
      </c>
      <c r="D28" s="93">
        <v>0</v>
      </c>
      <c r="E28" s="93">
        <v>0</v>
      </c>
      <c r="F28" s="93">
        <f>'7．二次予算詳細支出の部'!G135</f>
        <v>1000</v>
      </c>
      <c r="G28" s="93">
        <v>0</v>
      </c>
      <c r="H28" s="93">
        <v>0</v>
      </c>
      <c r="I28" s="93">
        <v>0</v>
      </c>
      <c r="J28" s="93">
        <v>0</v>
      </c>
      <c r="K28" s="93">
        <v>0</v>
      </c>
      <c r="L28" s="93">
        <f t="shared" si="2"/>
        <v>21940</v>
      </c>
    </row>
    <row r="29" spans="1:12" ht="19" thickBot="1">
      <c r="A29" s="5" t="s">
        <v>61</v>
      </c>
      <c r="B29" s="93">
        <v>0</v>
      </c>
      <c r="C29" s="93">
        <f>'7．二次予算詳細支出の部'!G64</f>
        <v>27500</v>
      </c>
      <c r="D29" s="93">
        <v>0</v>
      </c>
      <c r="E29" s="93">
        <f>'7．二次予算詳細支出の部'!G117</f>
        <v>31010</v>
      </c>
      <c r="F29" s="93">
        <f>'7．二次予算詳細支出の部'!G148</f>
        <v>30680</v>
      </c>
      <c r="G29" s="93">
        <f>'7．二次予算詳細支出の部'!G208</f>
        <v>42580</v>
      </c>
      <c r="H29" s="93">
        <f>'7．二次予算詳細支出の部'!G249</f>
        <v>11730</v>
      </c>
      <c r="I29" s="93">
        <f>'7．二次予算詳細支出の部'!G298</f>
        <v>384010</v>
      </c>
      <c r="J29" s="93">
        <f>'7．二次予算詳細支出の部'!G337</f>
        <v>100300</v>
      </c>
      <c r="K29" s="93">
        <f>SUM('7．二次予算詳細支出の部'!G457,'7．二次予算詳細支出の部'!G417,'7．二次予算詳細支出の部'!G362,'7．二次予算詳細支出の部'!G398)</f>
        <v>120843</v>
      </c>
      <c r="L29" s="93">
        <f t="shared" si="2"/>
        <v>748653</v>
      </c>
    </row>
    <row r="30" spans="1:12" ht="20" thickTop="1" thickBot="1">
      <c r="A30" s="10" t="s">
        <v>49</v>
      </c>
      <c r="B30" s="147">
        <f>SUM(B20:B29)</f>
        <v>115634</v>
      </c>
      <c r="C30" s="147">
        <f>SUM(C20:C29)</f>
        <v>280358</v>
      </c>
      <c r="D30" s="147">
        <f t="shared" ref="D30:L30" si="3">SUM(D20:D29)</f>
        <v>0</v>
      </c>
      <c r="E30" s="147">
        <f t="shared" si="3"/>
        <v>3945770</v>
      </c>
      <c r="F30" s="147">
        <f t="shared" si="3"/>
        <v>80759</v>
      </c>
      <c r="G30" s="147">
        <f t="shared" si="3"/>
        <v>1458628</v>
      </c>
      <c r="H30" s="147">
        <f t="shared" si="3"/>
        <v>556632</v>
      </c>
      <c r="I30" s="147">
        <f t="shared" si="3"/>
        <v>1384536</v>
      </c>
      <c r="J30" s="147">
        <f t="shared" si="3"/>
        <v>5000354</v>
      </c>
      <c r="K30" s="147">
        <f t="shared" si="3"/>
        <v>2193357</v>
      </c>
      <c r="L30" s="147">
        <f t="shared" si="3"/>
        <v>15016028</v>
      </c>
    </row>
    <row r="31" spans="1:12" ht="19" thickTop="1">
      <c r="A31" s="8"/>
      <c r="B31" s="11"/>
      <c r="C31" s="11"/>
      <c r="D31" s="11"/>
      <c r="E31" s="11"/>
      <c r="F31" s="11"/>
      <c r="G31" s="11"/>
      <c r="H31" s="11"/>
      <c r="I31" s="11"/>
      <c r="J31" s="11"/>
      <c r="K31" s="11"/>
      <c r="L31" s="11"/>
    </row>
    <row r="32" spans="1:12">
      <c r="A32" s="8"/>
      <c r="B32" s="11"/>
      <c r="C32" s="11"/>
      <c r="D32" s="11"/>
      <c r="E32" s="11"/>
      <c r="F32" s="11"/>
      <c r="G32" s="11"/>
      <c r="H32" s="11"/>
      <c r="I32" s="11"/>
      <c r="J32" s="11"/>
      <c r="K32" s="11"/>
      <c r="L32" s="11"/>
    </row>
    <row r="33" spans="1:12" ht="19" thickBot="1">
      <c r="A33" s="8" t="s">
        <v>62</v>
      </c>
      <c r="B33" s="11"/>
      <c r="C33" s="11"/>
      <c r="D33" s="11"/>
      <c r="E33" s="11"/>
      <c r="F33" s="11"/>
      <c r="G33" s="11"/>
      <c r="H33" s="11"/>
      <c r="I33" s="11"/>
      <c r="J33" s="11"/>
      <c r="K33" s="11"/>
      <c r="L33" s="11"/>
    </row>
    <row r="34" spans="1:12" ht="40" thickTop="1" thickBot="1">
      <c r="A34" s="1" t="s">
        <v>25</v>
      </c>
      <c r="B34" s="80" t="s">
        <v>26</v>
      </c>
      <c r="C34" s="80" t="s">
        <v>27</v>
      </c>
      <c r="D34" s="80" t="s">
        <v>28</v>
      </c>
      <c r="E34" s="80" t="s">
        <v>29</v>
      </c>
      <c r="F34" s="80" t="s">
        <v>30</v>
      </c>
      <c r="G34" s="80" t="s">
        <v>31</v>
      </c>
      <c r="H34" s="80" t="s">
        <v>32</v>
      </c>
      <c r="I34" s="81" t="s">
        <v>33</v>
      </c>
      <c r="J34" s="80" t="s">
        <v>34</v>
      </c>
      <c r="K34" s="80" t="s">
        <v>35</v>
      </c>
      <c r="L34" s="1" t="s">
        <v>36</v>
      </c>
    </row>
    <row r="35" spans="1:12" ht="19" thickTop="1">
      <c r="A35" s="3" t="s">
        <v>52</v>
      </c>
      <c r="B35" s="146">
        <f t="shared" ref="B35:K35" si="4">B20</f>
        <v>91330</v>
      </c>
      <c r="C35" s="146">
        <f t="shared" si="4"/>
        <v>18228</v>
      </c>
      <c r="D35" s="146">
        <f t="shared" si="4"/>
        <v>0</v>
      </c>
      <c r="E35" s="146">
        <f t="shared" si="4"/>
        <v>0</v>
      </c>
      <c r="F35" s="146">
        <f t="shared" si="4"/>
        <v>32879</v>
      </c>
      <c r="G35" s="146">
        <f t="shared" si="4"/>
        <v>1094598</v>
      </c>
      <c r="H35" s="146">
        <f t="shared" si="4"/>
        <v>149612</v>
      </c>
      <c r="I35" s="146">
        <f t="shared" si="4"/>
        <v>380742</v>
      </c>
      <c r="J35" s="146">
        <f t="shared" si="4"/>
        <v>0</v>
      </c>
      <c r="K35" s="146">
        <f t="shared" si="4"/>
        <v>214414</v>
      </c>
      <c r="L35" s="146">
        <f t="shared" ref="L35:L44" si="5">SUM(B35:K35)</f>
        <v>1981803</v>
      </c>
    </row>
    <row r="36" spans="1:12">
      <c r="A36" s="5" t="s">
        <v>53</v>
      </c>
      <c r="B36" s="93">
        <f t="shared" ref="B36:K36" si="6">B21</f>
        <v>13200</v>
      </c>
      <c r="C36" s="93">
        <f t="shared" si="6"/>
        <v>0</v>
      </c>
      <c r="D36" s="93">
        <f t="shared" si="6"/>
        <v>0</v>
      </c>
      <c r="E36" s="93">
        <f t="shared" si="6"/>
        <v>146680</v>
      </c>
      <c r="F36" s="93">
        <f t="shared" si="6"/>
        <v>0</v>
      </c>
      <c r="G36" s="93">
        <f t="shared" si="6"/>
        <v>0</v>
      </c>
      <c r="H36" s="93">
        <f t="shared" si="6"/>
        <v>116440</v>
      </c>
      <c r="I36" s="93">
        <f t="shared" si="6"/>
        <v>93404</v>
      </c>
      <c r="J36" s="93">
        <f t="shared" si="6"/>
        <v>29880</v>
      </c>
      <c r="K36" s="93">
        <f t="shared" si="6"/>
        <v>0</v>
      </c>
      <c r="L36" s="93">
        <f t="shared" si="5"/>
        <v>399604</v>
      </c>
    </row>
    <row r="37" spans="1:12">
      <c r="A37" s="5" t="s">
        <v>54</v>
      </c>
      <c r="B37" s="93">
        <f t="shared" ref="B37:K37" si="7">B22</f>
        <v>0</v>
      </c>
      <c r="C37" s="93">
        <f t="shared" si="7"/>
        <v>0</v>
      </c>
      <c r="D37" s="93">
        <f t="shared" si="7"/>
        <v>0</v>
      </c>
      <c r="E37" s="93">
        <f t="shared" si="7"/>
        <v>8510</v>
      </c>
      <c r="F37" s="93">
        <f t="shared" si="7"/>
        <v>16200</v>
      </c>
      <c r="G37" s="93">
        <f t="shared" si="7"/>
        <v>3910</v>
      </c>
      <c r="H37" s="93">
        <f t="shared" si="7"/>
        <v>0</v>
      </c>
      <c r="I37" s="93">
        <f t="shared" si="7"/>
        <v>0</v>
      </c>
      <c r="J37" s="93">
        <f t="shared" si="7"/>
        <v>7174</v>
      </c>
      <c r="K37" s="93">
        <f t="shared" si="7"/>
        <v>164700</v>
      </c>
      <c r="L37" s="93">
        <f t="shared" si="5"/>
        <v>200494</v>
      </c>
    </row>
    <row r="38" spans="1:12">
      <c r="A38" s="5" t="s">
        <v>55</v>
      </c>
      <c r="B38" s="93">
        <f t="shared" ref="B38:K38" si="8">B23</f>
        <v>7936</v>
      </c>
      <c r="C38" s="93">
        <f t="shared" si="8"/>
        <v>0</v>
      </c>
      <c r="D38" s="93">
        <f t="shared" si="8"/>
        <v>0</v>
      </c>
      <c r="E38" s="93">
        <f t="shared" si="8"/>
        <v>0</v>
      </c>
      <c r="F38" s="93">
        <f t="shared" si="8"/>
        <v>0</v>
      </c>
      <c r="G38" s="93">
        <f t="shared" si="8"/>
        <v>186680</v>
      </c>
      <c r="H38" s="93">
        <f t="shared" si="8"/>
        <v>14850</v>
      </c>
      <c r="I38" s="93">
        <f t="shared" si="8"/>
        <v>526380</v>
      </c>
      <c r="J38" s="93">
        <f t="shared" si="8"/>
        <v>0</v>
      </c>
      <c r="K38" s="93">
        <f t="shared" si="8"/>
        <v>50000</v>
      </c>
      <c r="L38" s="93">
        <f t="shared" si="5"/>
        <v>785846</v>
      </c>
    </row>
    <row r="39" spans="1:12">
      <c r="A39" s="5" t="s">
        <v>56</v>
      </c>
      <c r="B39" s="93">
        <f t="shared" ref="B39:I41" si="9">B24</f>
        <v>0</v>
      </c>
      <c r="C39" s="93">
        <f t="shared" si="9"/>
        <v>0</v>
      </c>
      <c r="D39" s="93">
        <f t="shared" si="9"/>
        <v>0</v>
      </c>
      <c r="E39" s="93">
        <f t="shared" si="9"/>
        <v>1264840</v>
      </c>
      <c r="F39" s="93">
        <f t="shared" si="9"/>
        <v>0</v>
      </c>
      <c r="G39" s="93">
        <f t="shared" si="9"/>
        <v>128700</v>
      </c>
      <c r="H39" s="93">
        <f t="shared" si="9"/>
        <v>264000</v>
      </c>
      <c r="I39" s="93">
        <f t="shared" si="9"/>
        <v>0</v>
      </c>
      <c r="J39" s="93">
        <f>J24+'8.雨天時変更'!F11</f>
        <v>4396000</v>
      </c>
      <c r="K39" s="93">
        <f t="shared" ref="K39:K44" si="10">K24</f>
        <v>0</v>
      </c>
      <c r="L39" s="93">
        <f t="shared" si="5"/>
        <v>6053540</v>
      </c>
    </row>
    <row r="40" spans="1:12">
      <c r="A40" s="5" t="s">
        <v>57</v>
      </c>
      <c r="B40" s="93">
        <f t="shared" si="9"/>
        <v>0</v>
      </c>
      <c r="C40" s="93">
        <f t="shared" si="9"/>
        <v>0</v>
      </c>
      <c r="D40" s="93">
        <f t="shared" si="9"/>
        <v>0</v>
      </c>
      <c r="E40" s="93">
        <f t="shared" si="9"/>
        <v>3000</v>
      </c>
      <c r="F40" s="93">
        <f t="shared" si="9"/>
        <v>0</v>
      </c>
      <c r="G40" s="93">
        <f t="shared" si="9"/>
        <v>2160</v>
      </c>
      <c r="H40" s="93">
        <f t="shared" si="9"/>
        <v>0</v>
      </c>
      <c r="I40" s="93">
        <f t="shared" si="9"/>
        <v>0</v>
      </c>
      <c r="J40" s="93">
        <f>J25</f>
        <v>167000</v>
      </c>
      <c r="K40" s="93">
        <f t="shared" si="10"/>
        <v>1643400</v>
      </c>
      <c r="L40" s="93">
        <f t="shared" si="5"/>
        <v>1815560</v>
      </c>
    </row>
    <row r="41" spans="1:12">
      <c r="A41" s="5" t="s">
        <v>58</v>
      </c>
      <c r="B41" s="93">
        <f t="shared" si="9"/>
        <v>0</v>
      </c>
      <c r="C41" s="93">
        <f t="shared" si="9"/>
        <v>0</v>
      </c>
      <c r="D41" s="93">
        <f t="shared" si="9"/>
        <v>0</v>
      </c>
      <c r="E41" s="93">
        <f t="shared" si="9"/>
        <v>2491730</v>
      </c>
      <c r="F41" s="93">
        <f t="shared" si="9"/>
        <v>0</v>
      </c>
      <c r="G41" s="93">
        <f t="shared" si="9"/>
        <v>0</v>
      </c>
      <c r="H41" s="93">
        <f t="shared" si="9"/>
        <v>0</v>
      </c>
      <c r="I41" s="93">
        <f t="shared" si="9"/>
        <v>0</v>
      </c>
      <c r="J41" s="93">
        <f>J26</f>
        <v>0</v>
      </c>
      <c r="K41" s="93">
        <f t="shared" si="10"/>
        <v>0</v>
      </c>
      <c r="L41" s="93">
        <f t="shared" si="5"/>
        <v>2491730</v>
      </c>
    </row>
    <row r="42" spans="1:12">
      <c r="A42" s="5" t="s">
        <v>59</v>
      </c>
      <c r="B42" s="93">
        <f t="shared" ref="B42:D44" si="11">B27</f>
        <v>0</v>
      </c>
      <c r="C42" s="93">
        <f t="shared" si="11"/>
        <v>216858</v>
      </c>
      <c r="D42" s="93">
        <f t="shared" si="11"/>
        <v>0</v>
      </c>
      <c r="E42" s="93" t="s">
        <v>63</v>
      </c>
      <c r="F42" s="93">
        <f t="shared" ref="F42:I44" si="12">F27</f>
        <v>0</v>
      </c>
      <c r="G42" s="93">
        <f t="shared" si="12"/>
        <v>0</v>
      </c>
      <c r="H42" s="93">
        <f t="shared" si="12"/>
        <v>0</v>
      </c>
      <c r="I42" s="93">
        <f t="shared" si="12"/>
        <v>0</v>
      </c>
      <c r="J42" s="93">
        <f>J27</f>
        <v>0</v>
      </c>
      <c r="K42" s="93">
        <f t="shared" si="10"/>
        <v>0</v>
      </c>
      <c r="L42" s="93">
        <f t="shared" si="5"/>
        <v>216858</v>
      </c>
    </row>
    <row r="43" spans="1:12">
      <c r="A43" s="5" t="s">
        <v>60</v>
      </c>
      <c r="B43" s="93">
        <f t="shared" si="11"/>
        <v>3168</v>
      </c>
      <c r="C43" s="93">
        <f t="shared" si="11"/>
        <v>17772</v>
      </c>
      <c r="D43" s="93">
        <f t="shared" si="11"/>
        <v>0</v>
      </c>
      <c r="E43" s="93">
        <f>E28</f>
        <v>0</v>
      </c>
      <c r="F43" s="93">
        <f t="shared" si="12"/>
        <v>1000</v>
      </c>
      <c r="G43" s="93">
        <f t="shared" si="12"/>
        <v>0</v>
      </c>
      <c r="H43" s="93">
        <f t="shared" si="12"/>
        <v>0</v>
      </c>
      <c r="I43" s="93">
        <f t="shared" si="12"/>
        <v>0</v>
      </c>
      <c r="J43" s="93">
        <f>J28</f>
        <v>0</v>
      </c>
      <c r="K43" s="93">
        <f t="shared" si="10"/>
        <v>0</v>
      </c>
      <c r="L43" s="93">
        <f t="shared" si="5"/>
        <v>21940</v>
      </c>
    </row>
    <row r="44" spans="1:12" ht="19" thickBot="1">
      <c r="A44" s="5" t="s">
        <v>61</v>
      </c>
      <c r="B44" s="93">
        <f t="shared" si="11"/>
        <v>0</v>
      </c>
      <c r="C44" s="93">
        <f t="shared" si="11"/>
        <v>27500</v>
      </c>
      <c r="D44" s="93">
        <f t="shared" si="11"/>
        <v>0</v>
      </c>
      <c r="E44" s="93">
        <f>E29</f>
        <v>31010</v>
      </c>
      <c r="F44" s="93">
        <f t="shared" si="12"/>
        <v>30680</v>
      </c>
      <c r="G44" s="93">
        <f t="shared" si="12"/>
        <v>42580</v>
      </c>
      <c r="H44" s="93">
        <f t="shared" si="12"/>
        <v>11730</v>
      </c>
      <c r="I44" s="93">
        <f t="shared" si="12"/>
        <v>384010</v>
      </c>
      <c r="J44" s="93">
        <f>J29</f>
        <v>100300</v>
      </c>
      <c r="K44" s="93">
        <f t="shared" si="10"/>
        <v>120843</v>
      </c>
      <c r="L44" s="93">
        <f t="shared" si="5"/>
        <v>748653</v>
      </c>
    </row>
    <row r="45" spans="1:12" ht="20" thickTop="1" thickBot="1">
      <c r="A45" s="10" t="s">
        <v>49</v>
      </c>
      <c r="B45" s="147">
        <f t="shared" ref="B45:L45" si="13">SUM(B35:B44)</f>
        <v>115634</v>
      </c>
      <c r="C45" s="147">
        <f t="shared" si="13"/>
        <v>280358</v>
      </c>
      <c r="D45" s="147">
        <f t="shared" si="13"/>
        <v>0</v>
      </c>
      <c r="E45" s="147">
        <f t="shared" si="13"/>
        <v>3945770</v>
      </c>
      <c r="F45" s="147">
        <f t="shared" si="13"/>
        <v>80759</v>
      </c>
      <c r="G45" s="147">
        <f t="shared" si="13"/>
        <v>1458628</v>
      </c>
      <c r="H45" s="147">
        <f t="shared" si="13"/>
        <v>556632</v>
      </c>
      <c r="I45" s="147">
        <f t="shared" si="13"/>
        <v>1384536</v>
      </c>
      <c r="J45" s="147">
        <f t="shared" si="13"/>
        <v>4700354</v>
      </c>
      <c r="K45" s="147">
        <f t="shared" si="13"/>
        <v>2193357</v>
      </c>
      <c r="L45" s="147">
        <f t="shared" si="13"/>
        <v>14716028</v>
      </c>
    </row>
    <row r="46" spans="1:12" ht="19" thickTop="1">
      <c r="C46" s="11"/>
      <c r="D46" s="11"/>
      <c r="J46" s="11"/>
      <c r="K46" s="11"/>
      <c r="L46" s="11"/>
    </row>
    <row r="47" spans="1:12" ht="19" thickBot="1">
      <c r="A47" s="335" t="s">
        <v>64</v>
      </c>
      <c r="E47" s="11"/>
      <c r="J47" s="11"/>
    </row>
    <row r="48" spans="1:12">
      <c r="A48" s="275" t="s">
        <v>65</v>
      </c>
      <c r="B48" s="685">
        <f>'3．前年度決算クロス集計'!C31</f>
        <v>7016705</v>
      </c>
      <c r="C48" s="11"/>
    </row>
    <row r="49" spans="1:2">
      <c r="A49" s="276" t="s">
        <v>66</v>
      </c>
      <c r="B49" s="676">
        <f>L15+B48-L30</f>
        <v>8708573</v>
      </c>
    </row>
    <row r="50" spans="1:2">
      <c r="A50" s="277" t="s">
        <v>67</v>
      </c>
      <c r="B50" s="677">
        <f>B49+'8.雨天時変更'!F6</f>
        <v>9008573</v>
      </c>
    </row>
  </sheetData>
  <sheetProtection algorithmName="SHA-512" hashValue="5TLUewujZtyVsQIEupjroTorAafg1xppfyGqK6mJ1HFetPrnWN/x9yRjD87uJu1XTXxF4s5Q8upaFP/x6fvc2g==" saltValue="fs1liVEcGbZfhipJ2FYjqg==" spinCount="100000" sheet="1" objects="1" scenarios="1"/>
  <phoneticPr fontId="1"/>
  <pageMargins left="0.7" right="0.7" top="0.75" bottom="0.75" header="0.3" footer="0.3"/>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F2256-937F-4395-BAD1-64C5DB0B765B}">
  <dimension ref="A1:L35"/>
  <sheetViews>
    <sheetView workbookViewId="0"/>
  </sheetViews>
  <sheetFormatPr baseColWidth="10" defaultColWidth="8.83203125" defaultRowHeight="18"/>
  <cols>
    <col min="1" max="1" width="42.33203125" customWidth="1"/>
    <col min="2" max="12" width="15.5" customWidth="1"/>
  </cols>
  <sheetData>
    <row r="1" spans="1:12">
      <c r="A1" s="9" t="s">
        <v>68</v>
      </c>
    </row>
    <row r="2" spans="1:12" ht="38">
      <c r="A2" s="30" t="s">
        <v>25</v>
      </c>
      <c r="B2" s="31" t="s">
        <v>69</v>
      </c>
      <c r="C2" s="31" t="s">
        <v>70</v>
      </c>
      <c r="D2" s="31" t="s">
        <v>28</v>
      </c>
      <c r="E2" s="32" t="s">
        <v>71</v>
      </c>
      <c r="F2" s="31" t="s">
        <v>72</v>
      </c>
      <c r="G2" s="31" t="s">
        <v>31</v>
      </c>
      <c r="H2" s="32" t="s">
        <v>73</v>
      </c>
      <c r="I2" s="32" t="s">
        <v>33</v>
      </c>
      <c r="J2" s="32" t="s">
        <v>74</v>
      </c>
      <c r="K2" s="32" t="s">
        <v>75</v>
      </c>
      <c r="L2" s="31" t="s">
        <v>36</v>
      </c>
    </row>
    <row r="3" spans="1:12">
      <c r="A3" s="5" t="s">
        <v>76</v>
      </c>
      <c r="B3" s="93">
        <v>0</v>
      </c>
      <c r="C3" s="93">
        <v>153</v>
      </c>
      <c r="D3" s="93">
        <v>0</v>
      </c>
      <c r="E3" s="93">
        <v>0</v>
      </c>
      <c r="F3" s="93">
        <v>0</v>
      </c>
      <c r="G3" s="93">
        <v>0</v>
      </c>
      <c r="H3" s="93">
        <v>0</v>
      </c>
      <c r="I3" s="93">
        <v>0</v>
      </c>
      <c r="J3" s="93">
        <v>0</v>
      </c>
      <c r="K3" s="93">
        <v>0</v>
      </c>
      <c r="L3" s="93">
        <f t="shared" ref="L3:L14" si="0">SUM(B3:K3)</f>
        <v>153</v>
      </c>
    </row>
    <row r="4" spans="1:12">
      <c r="A4" s="5" t="s">
        <v>38</v>
      </c>
      <c r="B4" s="93">
        <v>0</v>
      </c>
      <c r="C4" s="93">
        <v>5565564</v>
      </c>
      <c r="D4" s="93">
        <v>0</v>
      </c>
      <c r="E4" s="93">
        <v>0</v>
      </c>
      <c r="F4" s="93">
        <v>0</v>
      </c>
      <c r="G4" s="93">
        <v>0</v>
      </c>
      <c r="H4" s="93">
        <v>0</v>
      </c>
      <c r="I4" s="93">
        <v>0</v>
      </c>
      <c r="J4" s="93">
        <v>0</v>
      </c>
      <c r="K4" s="93">
        <v>0</v>
      </c>
      <c r="L4" s="93">
        <f t="shared" si="0"/>
        <v>5565564</v>
      </c>
    </row>
    <row r="5" spans="1:12">
      <c r="A5" s="5" t="s">
        <v>39</v>
      </c>
      <c r="B5" s="93">
        <v>0</v>
      </c>
      <c r="C5" s="93">
        <v>0</v>
      </c>
      <c r="D5" s="93">
        <v>0</v>
      </c>
      <c r="E5" s="93">
        <v>0</v>
      </c>
      <c r="F5" s="93">
        <v>1188732</v>
      </c>
      <c r="G5" s="93">
        <v>0</v>
      </c>
      <c r="H5" s="93">
        <v>0</v>
      </c>
      <c r="I5" s="93">
        <v>0</v>
      </c>
      <c r="J5" s="93">
        <v>0</v>
      </c>
      <c r="K5" s="93">
        <v>0</v>
      </c>
      <c r="L5" s="93">
        <f t="shared" si="0"/>
        <v>1188732</v>
      </c>
    </row>
    <row r="6" spans="1:12">
      <c r="A6" s="5" t="s">
        <v>40</v>
      </c>
      <c r="B6" s="93">
        <v>0</v>
      </c>
      <c r="C6" s="93">
        <v>0</v>
      </c>
      <c r="D6" s="93">
        <v>0</v>
      </c>
      <c r="E6" s="93">
        <v>0</v>
      </c>
      <c r="F6" s="93">
        <v>1799423</v>
      </c>
      <c r="G6" s="93">
        <v>0</v>
      </c>
      <c r="H6" s="93">
        <v>0</v>
      </c>
      <c r="I6" s="93">
        <v>0</v>
      </c>
      <c r="J6" s="93">
        <v>0</v>
      </c>
      <c r="K6" s="93">
        <v>0</v>
      </c>
      <c r="L6" s="93">
        <f t="shared" si="0"/>
        <v>1799423</v>
      </c>
    </row>
    <row r="7" spans="1:12">
      <c r="A7" s="5" t="s">
        <v>41</v>
      </c>
      <c r="B7" s="93">
        <v>0</v>
      </c>
      <c r="C7" s="93">
        <v>1000000</v>
      </c>
      <c r="D7" s="93">
        <v>0</v>
      </c>
      <c r="E7" s="93">
        <v>0</v>
      </c>
      <c r="F7" s="93">
        <v>0</v>
      </c>
      <c r="G7" s="93">
        <v>0</v>
      </c>
      <c r="H7" s="93">
        <v>0</v>
      </c>
      <c r="I7" s="93">
        <v>0</v>
      </c>
      <c r="J7" s="93">
        <v>0</v>
      </c>
      <c r="K7" s="93">
        <v>0</v>
      </c>
      <c r="L7" s="93">
        <f t="shared" si="0"/>
        <v>1000000</v>
      </c>
    </row>
    <row r="8" spans="1:12">
      <c r="A8" s="5" t="s">
        <v>42</v>
      </c>
      <c r="B8" s="93">
        <v>0</v>
      </c>
      <c r="C8" s="93">
        <v>1000000</v>
      </c>
      <c r="D8" s="93">
        <v>0</v>
      </c>
      <c r="E8" s="93">
        <v>0</v>
      </c>
      <c r="F8" s="93">
        <v>0</v>
      </c>
      <c r="G8" s="93">
        <v>0</v>
      </c>
      <c r="H8" s="93">
        <v>0</v>
      </c>
      <c r="I8" s="93">
        <v>0</v>
      </c>
      <c r="J8" s="93">
        <v>0</v>
      </c>
      <c r="K8" s="93">
        <v>0</v>
      </c>
      <c r="L8" s="93">
        <f t="shared" si="0"/>
        <v>1000000</v>
      </c>
    </row>
    <row r="9" spans="1:12">
      <c r="A9" s="5" t="s">
        <v>43</v>
      </c>
      <c r="B9" s="93">
        <v>0</v>
      </c>
      <c r="C9" s="93">
        <v>100000</v>
      </c>
      <c r="D9" s="93">
        <v>0</v>
      </c>
      <c r="E9" s="93">
        <v>0</v>
      </c>
      <c r="F9" s="93">
        <v>0</v>
      </c>
      <c r="G9" s="93">
        <v>0</v>
      </c>
      <c r="H9" s="93">
        <v>0</v>
      </c>
      <c r="I9" s="93">
        <v>0</v>
      </c>
      <c r="J9" s="93">
        <v>0</v>
      </c>
      <c r="K9" s="93">
        <v>0</v>
      </c>
      <c r="L9" s="93">
        <f t="shared" si="0"/>
        <v>100000</v>
      </c>
    </row>
    <row r="10" spans="1:12">
      <c r="A10" s="5" t="s">
        <v>77</v>
      </c>
      <c r="B10" s="93">
        <v>0</v>
      </c>
      <c r="C10" s="93">
        <v>0</v>
      </c>
      <c r="D10" s="93">
        <v>0</v>
      </c>
      <c r="E10" s="93">
        <v>1677100</v>
      </c>
      <c r="F10" s="93">
        <v>0</v>
      </c>
      <c r="G10" s="93">
        <v>0</v>
      </c>
      <c r="H10" s="93">
        <v>0</v>
      </c>
      <c r="I10" s="93">
        <v>0</v>
      </c>
      <c r="J10" s="93">
        <v>0</v>
      </c>
      <c r="K10" s="93">
        <v>0</v>
      </c>
      <c r="L10" s="93">
        <f t="shared" si="0"/>
        <v>1677100</v>
      </c>
    </row>
    <row r="11" spans="1:12">
      <c r="A11" s="5" t="s">
        <v>45</v>
      </c>
      <c r="B11" s="93">
        <v>0</v>
      </c>
      <c r="C11" s="93">
        <v>0</v>
      </c>
      <c r="D11" s="93">
        <v>0</v>
      </c>
      <c r="E11" s="93">
        <v>2200000</v>
      </c>
      <c r="F11" s="93">
        <v>0</v>
      </c>
      <c r="G11" s="93">
        <v>0</v>
      </c>
      <c r="H11" s="93">
        <v>0</v>
      </c>
      <c r="I11" s="93">
        <v>0</v>
      </c>
      <c r="J11" s="93">
        <v>0</v>
      </c>
      <c r="K11" s="93">
        <v>0</v>
      </c>
      <c r="L11" s="93">
        <f t="shared" si="0"/>
        <v>2200000</v>
      </c>
    </row>
    <row r="12" spans="1:12">
      <c r="A12" s="5" t="s">
        <v>46</v>
      </c>
      <c r="B12" s="93">
        <v>0</v>
      </c>
      <c r="C12" s="93">
        <v>0</v>
      </c>
      <c r="D12" s="93">
        <v>0</v>
      </c>
      <c r="E12" s="93">
        <v>0</v>
      </c>
      <c r="F12" s="93">
        <v>0</v>
      </c>
      <c r="G12" s="93">
        <v>760000</v>
      </c>
      <c r="H12" s="93">
        <v>0</v>
      </c>
      <c r="I12" s="93">
        <v>0</v>
      </c>
      <c r="J12" s="93">
        <v>0</v>
      </c>
      <c r="K12" s="93">
        <v>0</v>
      </c>
      <c r="L12" s="93">
        <f t="shared" si="0"/>
        <v>760000</v>
      </c>
    </row>
    <row r="13" spans="1:12">
      <c r="A13" s="5" t="s">
        <v>47</v>
      </c>
      <c r="B13" s="93">
        <v>0</v>
      </c>
      <c r="C13" s="93">
        <v>0</v>
      </c>
      <c r="D13" s="93">
        <v>0</v>
      </c>
      <c r="E13" s="93">
        <v>0</v>
      </c>
      <c r="F13" s="93">
        <v>0</v>
      </c>
      <c r="G13" s="93">
        <v>0</v>
      </c>
      <c r="H13" s="93">
        <v>0</v>
      </c>
      <c r="I13" s="93">
        <v>0</v>
      </c>
      <c r="J13" s="93">
        <v>0</v>
      </c>
      <c r="K13" s="93">
        <v>750000</v>
      </c>
      <c r="L13" s="93">
        <f t="shared" si="0"/>
        <v>750000</v>
      </c>
    </row>
    <row r="14" spans="1:12">
      <c r="A14" s="7" t="s">
        <v>48</v>
      </c>
      <c r="B14" s="93">
        <v>0</v>
      </c>
      <c r="C14" s="93">
        <v>0</v>
      </c>
      <c r="D14" s="93">
        <v>0</v>
      </c>
      <c r="E14" s="93">
        <v>0</v>
      </c>
      <c r="F14" s="93">
        <v>0</v>
      </c>
      <c r="G14" s="93">
        <v>0</v>
      </c>
      <c r="H14" s="93">
        <v>0</v>
      </c>
      <c r="I14" s="93">
        <v>0</v>
      </c>
      <c r="J14" s="93">
        <v>0</v>
      </c>
      <c r="K14" s="93">
        <v>20000</v>
      </c>
      <c r="L14" s="93">
        <f t="shared" si="0"/>
        <v>20000</v>
      </c>
    </row>
    <row r="15" spans="1:12">
      <c r="A15" s="39" t="s">
        <v>78</v>
      </c>
      <c r="B15" s="152">
        <f t="shared" ref="B15:L15" si="1">SUM(B3:B14)</f>
        <v>0</v>
      </c>
      <c r="C15" s="152">
        <f t="shared" si="1"/>
        <v>7665717</v>
      </c>
      <c r="D15" s="152">
        <f t="shared" si="1"/>
        <v>0</v>
      </c>
      <c r="E15" s="152">
        <f t="shared" si="1"/>
        <v>3877100</v>
      </c>
      <c r="F15" s="152">
        <f t="shared" si="1"/>
        <v>2988155</v>
      </c>
      <c r="G15" s="152">
        <f t="shared" si="1"/>
        <v>760000</v>
      </c>
      <c r="H15" s="152">
        <f t="shared" si="1"/>
        <v>0</v>
      </c>
      <c r="I15" s="152">
        <f t="shared" si="1"/>
        <v>0</v>
      </c>
      <c r="J15" s="152">
        <f t="shared" si="1"/>
        <v>0</v>
      </c>
      <c r="K15" s="152">
        <f t="shared" si="1"/>
        <v>770000</v>
      </c>
      <c r="L15" s="152">
        <f t="shared" si="1"/>
        <v>16060972</v>
      </c>
    </row>
    <row r="18" spans="1:12">
      <c r="A18" s="9" t="s">
        <v>79</v>
      </c>
    </row>
    <row r="19" spans="1:12" ht="38">
      <c r="A19" s="40" t="s">
        <v>25</v>
      </c>
      <c r="B19" s="40" t="s">
        <v>69</v>
      </c>
      <c r="C19" s="40" t="s">
        <v>27</v>
      </c>
      <c r="D19" s="40" t="s">
        <v>28</v>
      </c>
      <c r="E19" s="41" t="s">
        <v>80</v>
      </c>
      <c r="F19" s="40" t="s">
        <v>72</v>
      </c>
      <c r="G19" s="40" t="s">
        <v>31</v>
      </c>
      <c r="H19" s="41" t="s">
        <v>81</v>
      </c>
      <c r="I19" s="41" t="s">
        <v>33</v>
      </c>
      <c r="J19" s="42" t="s">
        <v>74</v>
      </c>
      <c r="K19" s="41" t="s">
        <v>75</v>
      </c>
      <c r="L19" s="40" t="s">
        <v>36</v>
      </c>
    </row>
    <row r="20" spans="1:12">
      <c r="A20" s="3" t="s">
        <v>52</v>
      </c>
      <c r="B20" s="153">
        <v>0</v>
      </c>
      <c r="C20" s="153">
        <v>10228</v>
      </c>
      <c r="D20" s="153">
        <v>0</v>
      </c>
      <c r="E20" s="153">
        <v>0</v>
      </c>
      <c r="F20" s="153">
        <v>6520</v>
      </c>
      <c r="G20" s="153">
        <v>1044391</v>
      </c>
      <c r="H20" s="153">
        <v>143667</v>
      </c>
      <c r="I20" s="153">
        <v>206326</v>
      </c>
      <c r="J20" s="153">
        <v>0</v>
      </c>
      <c r="K20" s="153">
        <v>93516</v>
      </c>
      <c r="L20" s="153">
        <f t="shared" ref="L20:L29" si="2">SUM(B20:K20)</f>
        <v>1504648</v>
      </c>
    </row>
    <row r="21" spans="1:12">
      <c r="A21" s="5" t="s">
        <v>53</v>
      </c>
      <c r="B21" s="150">
        <v>13200</v>
      </c>
      <c r="C21" s="150">
        <v>0</v>
      </c>
      <c r="D21" s="153">
        <v>0</v>
      </c>
      <c r="E21" s="150">
        <v>124832</v>
      </c>
      <c r="F21" s="150">
        <v>0</v>
      </c>
      <c r="G21" s="150">
        <v>0</v>
      </c>
      <c r="H21" s="150">
        <v>119710</v>
      </c>
      <c r="I21" s="150">
        <v>96265</v>
      </c>
      <c r="J21" s="150">
        <v>0</v>
      </c>
      <c r="K21" s="150">
        <v>0</v>
      </c>
      <c r="L21" s="153">
        <f t="shared" si="2"/>
        <v>354007</v>
      </c>
    </row>
    <row r="22" spans="1:12">
      <c r="A22" s="588" t="s">
        <v>54</v>
      </c>
      <c r="B22" s="590">
        <v>0</v>
      </c>
      <c r="C22" s="590">
        <v>0</v>
      </c>
      <c r="D22" s="591">
        <v>0</v>
      </c>
      <c r="E22" s="590">
        <v>8510</v>
      </c>
      <c r="F22" s="590">
        <v>12200</v>
      </c>
      <c r="G22" s="590">
        <v>3910</v>
      </c>
      <c r="H22" s="590">
        <v>0</v>
      </c>
      <c r="I22" s="590">
        <v>0</v>
      </c>
      <c r="J22" s="590">
        <v>6900</v>
      </c>
      <c r="K22" s="590">
        <v>98060</v>
      </c>
      <c r="L22" s="153">
        <f t="shared" si="2"/>
        <v>129580</v>
      </c>
    </row>
    <row r="23" spans="1:12">
      <c r="A23" s="588" t="s">
        <v>55</v>
      </c>
      <c r="B23" s="590">
        <v>1984</v>
      </c>
      <c r="C23" s="590">
        <v>0</v>
      </c>
      <c r="D23" s="591">
        <v>0</v>
      </c>
      <c r="E23" s="590">
        <v>0</v>
      </c>
      <c r="F23" s="590">
        <v>0</v>
      </c>
      <c r="G23" s="590">
        <v>101660</v>
      </c>
      <c r="H23" s="590">
        <v>14850</v>
      </c>
      <c r="I23" s="590">
        <v>592740</v>
      </c>
      <c r="J23" s="590">
        <v>0</v>
      </c>
      <c r="K23" s="590">
        <v>50000</v>
      </c>
      <c r="L23" s="153">
        <f t="shared" si="2"/>
        <v>761234</v>
      </c>
    </row>
    <row r="24" spans="1:12">
      <c r="A24" s="588" t="s">
        <v>56</v>
      </c>
      <c r="B24" s="590">
        <v>0</v>
      </c>
      <c r="C24" s="590">
        <v>0</v>
      </c>
      <c r="D24" s="591">
        <v>0</v>
      </c>
      <c r="E24" s="590">
        <v>1180900</v>
      </c>
      <c r="F24" s="590">
        <v>0</v>
      </c>
      <c r="G24" s="590">
        <v>128700</v>
      </c>
      <c r="H24" s="590">
        <v>264000</v>
      </c>
      <c r="I24" s="590">
        <v>0</v>
      </c>
      <c r="J24" s="590">
        <v>4195000</v>
      </c>
      <c r="K24" s="590">
        <v>0</v>
      </c>
      <c r="L24" s="153">
        <f t="shared" si="2"/>
        <v>5768600</v>
      </c>
    </row>
    <row r="25" spans="1:12">
      <c r="A25" s="588" t="s">
        <v>57</v>
      </c>
      <c r="B25" s="590">
        <v>0</v>
      </c>
      <c r="C25" s="590">
        <v>0</v>
      </c>
      <c r="D25" s="591">
        <v>0</v>
      </c>
      <c r="E25" s="590">
        <v>3000</v>
      </c>
      <c r="F25" s="590">
        <v>0</v>
      </c>
      <c r="G25" s="590">
        <v>3000</v>
      </c>
      <c r="H25" s="590">
        <v>0</v>
      </c>
      <c r="I25" s="590">
        <v>0</v>
      </c>
      <c r="J25" s="590">
        <v>167000</v>
      </c>
      <c r="K25" s="590">
        <v>1613000</v>
      </c>
      <c r="L25" s="153">
        <f t="shared" si="2"/>
        <v>1786000</v>
      </c>
    </row>
    <row r="26" spans="1:12">
      <c r="A26" s="588" t="s">
        <v>58</v>
      </c>
      <c r="B26" s="590">
        <v>0</v>
      </c>
      <c r="C26" s="590">
        <v>0</v>
      </c>
      <c r="D26" s="590">
        <v>0</v>
      </c>
      <c r="E26" s="590">
        <v>2378090</v>
      </c>
      <c r="F26" s="590">
        <v>0</v>
      </c>
      <c r="G26" s="590">
        <v>0</v>
      </c>
      <c r="H26" s="590">
        <v>0</v>
      </c>
      <c r="I26" s="590">
        <v>0</v>
      </c>
      <c r="J26" s="590">
        <v>0</v>
      </c>
      <c r="K26" s="590">
        <v>3000</v>
      </c>
      <c r="L26" s="153">
        <f t="shared" si="2"/>
        <v>2381090</v>
      </c>
    </row>
    <row r="27" spans="1:12">
      <c r="A27" s="588" t="s">
        <v>59</v>
      </c>
      <c r="B27" s="590">
        <v>0</v>
      </c>
      <c r="C27" s="590">
        <v>216858</v>
      </c>
      <c r="D27" s="591">
        <v>0</v>
      </c>
      <c r="E27" s="591">
        <v>0</v>
      </c>
      <c r="F27" s="591">
        <v>0</v>
      </c>
      <c r="G27" s="591">
        <v>0</v>
      </c>
      <c r="H27" s="591">
        <v>0</v>
      </c>
      <c r="I27" s="591">
        <v>0</v>
      </c>
      <c r="J27" s="591">
        <v>0</v>
      </c>
      <c r="K27" s="591">
        <v>0</v>
      </c>
      <c r="L27" s="153">
        <f t="shared" si="2"/>
        <v>216858</v>
      </c>
    </row>
    <row r="28" spans="1:12">
      <c r="A28" s="643" t="s">
        <v>60</v>
      </c>
      <c r="B28" s="590">
        <v>3168</v>
      </c>
      <c r="C28" s="590">
        <v>1100</v>
      </c>
      <c r="D28" s="591">
        <v>0</v>
      </c>
      <c r="E28" s="590">
        <v>5274</v>
      </c>
      <c r="F28" s="590">
        <v>1000</v>
      </c>
      <c r="G28" s="590">
        <v>1650</v>
      </c>
      <c r="H28" s="590">
        <v>1303</v>
      </c>
      <c r="I28" s="590">
        <v>12320</v>
      </c>
      <c r="J28" s="590">
        <v>8804</v>
      </c>
      <c r="K28" s="590">
        <v>1100</v>
      </c>
      <c r="L28" s="153">
        <f t="shared" si="2"/>
        <v>35719</v>
      </c>
    </row>
    <row r="29" spans="1:12">
      <c r="A29" s="642" t="s">
        <v>61</v>
      </c>
      <c r="B29" s="155">
        <v>0</v>
      </c>
      <c r="C29" s="155">
        <v>0</v>
      </c>
      <c r="D29" s="156">
        <v>0</v>
      </c>
      <c r="E29" s="156">
        <v>24970</v>
      </c>
      <c r="F29" s="156">
        <v>26440</v>
      </c>
      <c r="G29" s="156">
        <v>41680</v>
      </c>
      <c r="H29" s="156">
        <v>10000</v>
      </c>
      <c r="I29" s="156">
        <v>386800</v>
      </c>
      <c r="J29" s="156">
        <v>59400</v>
      </c>
      <c r="K29" s="156">
        <v>65970</v>
      </c>
      <c r="L29" s="153">
        <f t="shared" si="2"/>
        <v>615260</v>
      </c>
    </row>
    <row r="30" spans="1:12">
      <c r="A30" s="46" t="s">
        <v>78</v>
      </c>
      <c r="B30" s="157">
        <f t="shared" ref="B30:L30" si="3">SUM(B20:B29)</f>
        <v>18352</v>
      </c>
      <c r="C30" s="157">
        <f t="shared" si="3"/>
        <v>228186</v>
      </c>
      <c r="D30" s="157">
        <f t="shared" si="3"/>
        <v>0</v>
      </c>
      <c r="E30" s="157">
        <f t="shared" si="3"/>
        <v>3725576</v>
      </c>
      <c r="F30" s="157">
        <f t="shared" si="3"/>
        <v>46160</v>
      </c>
      <c r="G30" s="157">
        <f t="shared" si="3"/>
        <v>1324991</v>
      </c>
      <c r="H30" s="157">
        <f t="shared" si="3"/>
        <v>553530</v>
      </c>
      <c r="I30" s="157">
        <f t="shared" si="3"/>
        <v>1294451</v>
      </c>
      <c r="J30" s="157">
        <f t="shared" si="3"/>
        <v>4437104</v>
      </c>
      <c r="K30" s="157">
        <f t="shared" si="3"/>
        <v>1924646</v>
      </c>
      <c r="L30" s="158">
        <f t="shared" si="3"/>
        <v>13552996</v>
      </c>
    </row>
    <row r="33" spans="1:2">
      <c r="A33" s="8" t="s">
        <v>82</v>
      </c>
    </row>
    <row r="34" spans="1:2">
      <c r="A34" s="275" t="s">
        <v>65</v>
      </c>
      <c r="B34" s="675">
        <f>'3．前年度決算クロス集計'!C31</f>
        <v>7016705</v>
      </c>
    </row>
    <row r="35" spans="1:2">
      <c r="A35" s="276" t="s">
        <v>83</v>
      </c>
      <c r="B35" s="676">
        <f>L15+B34-L30</f>
        <v>9524681</v>
      </c>
    </row>
  </sheetData>
  <sheetProtection algorithmName="SHA-512" hashValue="/Y2/7Y2RatPrhts4H6Wk9YrnfdkJ8V6MfhadyYFVeLGDbmepSYf4eq3XXSKY3b4OaAokiHyvmWEXCulfct9fbw==" saltValue="MRnA58LVp/PfH4Ox1TwAIw==" spinCount="100000" sheet="1" objects="1" scenarios="1"/>
  <phoneticPr fontId="1"/>
  <pageMargins left="0.7" right="0.7" top="0.75" bottom="0.75" header="0.3" footer="0.3"/>
  <pageSetup paperSize="9" scale="38"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DA209-9116-4415-BFB9-C8279F7BB806}">
  <dimension ref="A1:L33"/>
  <sheetViews>
    <sheetView workbookViewId="0"/>
  </sheetViews>
  <sheetFormatPr baseColWidth="10" defaultColWidth="8.83203125" defaultRowHeight="18"/>
  <cols>
    <col min="1" max="1" width="20.5" customWidth="1"/>
    <col min="2" max="12" width="15.5" customWidth="1"/>
  </cols>
  <sheetData>
    <row r="1" spans="1:12" ht="19" thickBot="1">
      <c r="A1" s="9" t="s">
        <v>84</v>
      </c>
    </row>
    <row r="2" spans="1:12" ht="39" thickBot="1">
      <c r="A2" s="30" t="s">
        <v>25</v>
      </c>
      <c r="B2" s="31" t="s">
        <v>69</v>
      </c>
      <c r="C2" s="31" t="s">
        <v>70</v>
      </c>
      <c r="D2" s="31" t="s">
        <v>28</v>
      </c>
      <c r="E2" s="32" t="s">
        <v>71</v>
      </c>
      <c r="F2" s="31" t="s">
        <v>72</v>
      </c>
      <c r="G2" s="31" t="s">
        <v>31</v>
      </c>
      <c r="H2" s="32" t="s">
        <v>73</v>
      </c>
      <c r="I2" s="32" t="s">
        <v>33</v>
      </c>
      <c r="J2" s="32" t="s">
        <v>74</v>
      </c>
      <c r="K2" s="32" t="s">
        <v>75</v>
      </c>
      <c r="L2" s="31" t="s">
        <v>36</v>
      </c>
    </row>
    <row r="3" spans="1:12" ht="19" thickTop="1">
      <c r="A3" s="33" t="s">
        <v>85</v>
      </c>
      <c r="B3" s="148">
        <v>0</v>
      </c>
      <c r="C3" s="149">
        <v>7978790</v>
      </c>
      <c r="D3" s="148">
        <v>0</v>
      </c>
      <c r="E3" s="148">
        <v>0</v>
      </c>
      <c r="F3" s="148">
        <v>0</v>
      </c>
      <c r="G3" s="148">
        <v>0</v>
      </c>
      <c r="H3" s="148">
        <v>0</v>
      </c>
      <c r="I3" s="148">
        <v>0</v>
      </c>
      <c r="J3" s="148">
        <v>0</v>
      </c>
      <c r="K3" s="148">
        <v>0</v>
      </c>
      <c r="L3" s="150">
        <f t="shared" ref="L3:L14" si="0">SUM(B3:K3)</f>
        <v>7978790</v>
      </c>
    </row>
    <row r="4" spans="1:12">
      <c r="A4" s="34" t="s">
        <v>76</v>
      </c>
      <c r="B4" s="148">
        <v>0</v>
      </c>
      <c r="C4" s="149">
        <v>137</v>
      </c>
      <c r="D4" s="148">
        <v>0</v>
      </c>
      <c r="E4" s="148">
        <v>0</v>
      </c>
      <c r="F4" s="148">
        <v>1</v>
      </c>
      <c r="G4" s="148">
        <v>0</v>
      </c>
      <c r="H4" s="148">
        <v>0</v>
      </c>
      <c r="I4" s="148">
        <v>0</v>
      </c>
      <c r="J4" s="148">
        <v>0</v>
      </c>
      <c r="K4" s="148">
        <v>0</v>
      </c>
      <c r="L4" s="150">
        <f t="shared" si="0"/>
        <v>138</v>
      </c>
    </row>
    <row r="5" spans="1:12">
      <c r="A5" s="34" t="s">
        <v>86</v>
      </c>
      <c r="B5" s="148">
        <v>0</v>
      </c>
      <c r="C5" s="149">
        <v>5223600</v>
      </c>
      <c r="D5" s="148">
        <v>0</v>
      </c>
      <c r="E5" s="148">
        <v>0</v>
      </c>
      <c r="F5" s="148">
        <v>0</v>
      </c>
      <c r="G5" s="148">
        <v>0</v>
      </c>
      <c r="H5" s="148">
        <v>0</v>
      </c>
      <c r="I5" s="148">
        <v>0</v>
      </c>
      <c r="J5" s="148">
        <v>0</v>
      </c>
      <c r="K5" s="148">
        <v>0</v>
      </c>
      <c r="L5" s="150">
        <f t="shared" si="0"/>
        <v>5223600</v>
      </c>
    </row>
    <row r="6" spans="1:12">
      <c r="A6" s="35" t="s">
        <v>39</v>
      </c>
      <c r="B6" s="151">
        <v>0</v>
      </c>
      <c r="C6" s="149">
        <v>0</v>
      </c>
      <c r="D6" s="151">
        <v>0</v>
      </c>
      <c r="E6" s="148">
        <v>0</v>
      </c>
      <c r="F6" s="148">
        <v>1118600</v>
      </c>
      <c r="G6" s="148">
        <v>0</v>
      </c>
      <c r="H6" s="148">
        <v>0</v>
      </c>
      <c r="I6" s="151">
        <v>0</v>
      </c>
      <c r="J6" s="151">
        <v>0</v>
      </c>
      <c r="K6" s="151">
        <v>0</v>
      </c>
      <c r="L6" s="150">
        <f t="shared" si="0"/>
        <v>1118600</v>
      </c>
    </row>
    <row r="7" spans="1:12">
      <c r="A7" s="36" t="s">
        <v>40</v>
      </c>
      <c r="B7" s="151">
        <v>0</v>
      </c>
      <c r="C7" s="149">
        <v>0</v>
      </c>
      <c r="D7" s="151">
        <v>0</v>
      </c>
      <c r="E7" s="148">
        <v>0</v>
      </c>
      <c r="F7" s="148">
        <v>1293000</v>
      </c>
      <c r="G7" s="148">
        <v>0</v>
      </c>
      <c r="H7" s="148">
        <v>0</v>
      </c>
      <c r="I7" s="151">
        <v>0</v>
      </c>
      <c r="J7" s="151">
        <v>0</v>
      </c>
      <c r="K7" s="151">
        <v>0</v>
      </c>
      <c r="L7" s="150">
        <f t="shared" si="0"/>
        <v>1293000</v>
      </c>
    </row>
    <row r="8" spans="1:12">
      <c r="A8" s="37" t="s">
        <v>41</v>
      </c>
      <c r="B8" s="151">
        <v>0</v>
      </c>
      <c r="C8" s="149">
        <v>1000000</v>
      </c>
      <c r="D8" s="151">
        <v>0</v>
      </c>
      <c r="E8" s="148">
        <v>0</v>
      </c>
      <c r="F8" s="148">
        <v>0</v>
      </c>
      <c r="G8" s="148">
        <v>0</v>
      </c>
      <c r="H8" s="148">
        <v>0</v>
      </c>
      <c r="I8" s="151">
        <v>0</v>
      </c>
      <c r="J8" s="151">
        <v>0</v>
      </c>
      <c r="K8" s="151">
        <v>0</v>
      </c>
      <c r="L8" s="150">
        <f t="shared" si="0"/>
        <v>1000000</v>
      </c>
    </row>
    <row r="9" spans="1:12">
      <c r="A9" s="37" t="s">
        <v>87</v>
      </c>
      <c r="B9" s="151">
        <v>0</v>
      </c>
      <c r="C9" s="149">
        <v>100000</v>
      </c>
      <c r="D9" s="151">
        <v>0</v>
      </c>
      <c r="E9" s="148">
        <v>0</v>
      </c>
      <c r="F9" s="148">
        <v>0</v>
      </c>
      <c r="G9" s="148">
        <v>0</v>
      </c>
      <c r="H9" s="148">
        <v>0</v>
      </c>
      <c r="I9" s="151">
        <v>0</v>
      </c>
      <c r="J9" s="151">
        <v>0</v>
      </c>
      <c r="K9" s="151">
        <v>0</v>
      </c>
      <c r="L9" s="150">
        <f t="shared" si="0"/>
        <v>100000</v>
      </c>
    </row>
    <row r="10" spans="1:12">
      <c r="A10" s="37" t="s">
        <v>44</v>
      </c>
      <c r="B10" s="151">
        <v>0</v>
      </c>
      <c r="C10" s="149">
        <v>0</v>
      </c>
      <c r="D10" s="151">
        <v>0</v>
      </c>
      <c r="E10" s="148">
        <v>580100</v>
      </c>
      <c r="F10" s="148">
        <v>0</v>
      </c>
      <c r="G10" s="148">
        <v>0</v>
      </c>
      <c r="H10" s="148">
        <v>0</v>
      </c>
      <c r="I10" s="151">
        <v>0</v>
      </c>
      <c r="J10" s="151">
        <v>0</v>
      </c>
      <c r="K10" s="151">
        <v>0</v>
      </c>
      <c r="L10" s="150">
        <f t="shared" si="0"/>
        <v>580100</v>
      </c>
    </row>
    <row r="11" spans="1:12">
      <c r="A11" s="35" t="s">
        <v>46</v>
      </c>
      <c r="B11" s="151">
        <v>0</v>
      </c>
      <c r="C11" s="151">
        <v>0</v>
      </c>
      <c r="D11" s="151">
        <v>0</v>
      </c>
      <c r="E11" s="151">
        <v>0</v>
      </c>
      <c r="F11" s="151">
        <v>0</v>
      </c>
      <c r="G11" s="151">
        <v>144000</v>
      </c>
      <c r="H11" s="151">
        <v>0</v>
      </c>
      <c r="I11" s="151">
        <v>0</v>
      </c>
      <c r="J11" s="151">
        <v>0</v>
      </c>
      <c r="K11" s="151">
        <v>0</v>
      </c>
      <c r="L11" s="150">
        <f t="shared" si="0"/>
        <v>144000</v>
      </c>
    </row>
    <row r="12" spans="1:12">
      <c r="A12" s="35" t="s">
        <v>88</v>
      </c>
      <c r="B12" s="151">
        <v>10000</v>
      </c>
      <c r="C12" s="151">
        <v>0</v>
      </c>
      <c r="D12" s="151">
        <v>0</v>
      </c>
      <c r="E12" s="151">
        <v>0</v>
      </c>
      <c r="F12" s="151">
        <v>0</v>
      </c>
      <c r="G12" s="151">
        <v>0</v>
      </c>
      <c r="H12" s="151">
        <v>0</v>
      </c>
      <c r="I12" s="151">
        <v>127500</v>
      </c>
      <c r="J12" s="151">
        <v>0</v>
      </c>
      <c r="K12" s="151">
        <v>0</v>
      </c>
      <c r="L12" s="150">
        <f t="shared" si="0"/>
        <v>137500</v>
      </c>
    </row>
    <row r="13" spans="1:12">
      <c r="A13" s="35" t="s">
        <v>89</v>
      </c>
      <c r="B13" s="151">
        <v>0</v>
      </c>
      <c r="C13" s="151">
        <v>0</v>
      </c>
      <c r="D13" s="151">
        <v>0</v>
      </c>
      <c r="E13" s="151">
        <v>0</v>
      </c>
      <c r="F13" s="151">
        <v>0</v>
      </c>
      <c r="G13" s="151">
        <v>0</v>
      </c>
      <c r="H13" s="151">
        <v>0</v>
      </c>
      <c r="I13" s="151">
        <v>0</v>
      </c>
      <c r="J13" s="151">
        <v>0</v>
      </c>
      <c r="K13" s="151">
        <v>34300</v>
      </c>
      <c r="L13" s="150">
        <f t="shared" si="0"/>
        <v>34300</v>
      </c>
    </row>
    <row r="14" spans="1:12" ht="19" thickBot="1">
      <c r="A14" s="38" t="s">
        <v>90</v>
      </c>
      <c r="B14" s="151">
        <v>0</v>
      </c>
      <c r="C14" s="151"/>
      <c r="D14" s="151">
        <v>0</v>
      </c>
      <c r="E14" s="151">
        <v>0</v>
      </c>
      <c r="F14" s="151">
        <v>300000</v>
      </c>
      <c r="G14" s="151">
        <v>0</v>
      </c>
      <c r="H14" s="151">
        <v>0</v>
      </c>
      <c r="I14" s="151">
        <v>0</v>
      </c>
      <c r="J14" s="151">
        <v>0</v>
      </c>
      <c r="K14" s="151">
        <v>0</v>
      </c>
      <c r="L14" s="150">
        <f t="shared" si="0"/>
        <v>300000</v>
      </c>
    </row>
    <row r="15" spans="1:12" ht="20" thickTop="1" thickBot="1">
      <c r="A15" s="39" t="s">
        <v>78</v>
      </c>
      <c r="B15" s="152">
        <f t="shared" ref="B15:L15" si="1">SUM(B3:B14)</f>
        <v>10000</v>
      </c>
      <c r="C15" s="152">
        <f t="shared" si="1"/>
        <v>14302527</v>
      </c>
      <c r="D15" s="152">
        <f t="shared" si="1"/>
        <v>0</v>
      </c>
      <c r="E15" s="152">
        <f t="shared" si="1"/>
        <v>580100</v>
      </c>
      <c r="F15" s="152">
        <f t="shared" si="1"/>
        <v>2711601</v>
      </c>
      <c r="G15" s="152">
        <f t="shared" si="1"/>
        <v>144000</v>
      </c>
      <c r="H15" s="152">
        <f t="shared" si="1"/>
        <v>0</v>
      </c>
      <c r="I15" s="152">
        <f t="shared" si="1"/>
        <v>127500</v>
      </c>
      <c r="J15" s="152">
        <f t="shared" si="1"/>
        <v>0</v>
      </c>
      <c r="K15" s="152">
        <f t="shared" si="1"/>
        <v>34300</v>
      </c>
      <c r="L15" s="152">
        <f t="shared" si="1"/>
        <v>17910028</v>
      </c>
    </row>
    <row r="18" spans="1:12" ht="19" thickBot="1">
      <c r="A18" s="9" t="s">
        <v>91</v>
      </c>
    </row>
    <row r="19" spans="1:12" ht="40" thickTop="1" thickBot="1">
      <c r="A19" s="40" t="s">
        <v>25</v>
      </c>
      <c r="B19" s="40" t="s">
        <v>69</v>
      </c>
      <c r="C19" s="40" t="s">
        <v>27</v>
      </c>
      <c r="D19" s="40" t="s">
        <v>28</v>
      </c>
      <c r="E19" s="41" t="s">
        <v>80</v>
      </c>
      <c r="F19" s="40" t="s">
        <v>72</v>
      </c>
      <c r="G19" s="40" t="s">
        <v>31</v>
      </c>
      <c r="H19" s="41" t="s">
        <v>81</v>
      </c>
      <c r="I19" s="41" t="s">
        <v>33</v>
      </c>
      <c r="J19" s="42" t="s">
        <v>74</v>
      </c>
      <c r="K19" s="41" t="s">
        <v>75</v>
      </c>
      <c r="L19" s="40" t="s">
        <v>36</v>
      </c>
    </row>
    <row r="20" spans="1:12" ht="19" thickTop="1">
      <c r="A20" s="43" t="s">
        <v>92</v>
      </c>
      <c r="B20" s="153">
        <v>0</v>
      </c>
      <c r="C20" s="153">
        <v>0</v>
      </c>
      <c r="D20" s="153">
        <v>0</v>
      </c>
      <c r="E20" s="153">
        <v>0</v>
      </c>
      <c r="F20" s="153">
        <v>0</v>
      </c>
      <c r="G20" s="153">
        <v>1003417</v>
      </c>
      <c r="H20" s="153">
        <v>22578</v>
      </c>
      <c r="I20" s="153">
        <v>161164</v>
      </c>
      <c r="J20" s="153">
        <v>0</v>
      </c>
      <c r="K20" s="153">
        <v>120992</v>
      </c>
      <c r="L20" s="153">
        <f t="shared" ref="L20:L31" si="2">SUM(B20:K20)</f>
        <v>1308151</v>
      </c>
    </row>
    <row r="21" spans="1:12">
      <c r="A21" s="44" t="s">
        <v>93</v>
      </c>
      <c r="B21" s="150">
        <v>11000</v>
      </c>
      <c r="C21" s="150">
        <v>0</v>
      </c>
      <c r="D21" s="153">
        <v>0</v>
      </c>
      <c r="E21" s="150">
        <v>110718</v>
      </c>
      <c r="F21" s="150">
        <v>0</v>
      </c>
      <c r="G21" s="150">
        <v>0</v>
      </c>
      <c r="H21" s="150">
        <v>66132</v>
      </c>
      <c r="I21" s="150">
        <v>167093</v>
      </c>
      <c r="J21" s="150">
        <v>132000</v>
      </c>
      <c r="K21" s="150">
        <v>0</v>
      </c>
      <c r="L21" s="153">
        <f t="shared" si="2"/>
        <v>486943</v>
      </c>
    </row>
    <row r="22" spans="1:12">
      <c r="A22" s="44" t="s">
        <v>54</v>
      </c>
      <c r="B22" s="150">
        <v>0</v>
      </c>
      <c r="C22" s="150">
        <v>0</v>
      </c>
      <c r="D22" s="153">
        <v>0</v>
      </c>
      <c r="E22" s="150">
        <v>6098</v>
      </c>
      <c r="F22" s="150">
        <v>962</v>
      </c>
      <c r="G22" s="150">
        <v>0</v>
      </c>
      <c r="H22" s="150">
        <v>0</v>
      </c>
      <c r="I22" s="150">
        <v>0</v>
      </c>
      <c r="J22" s="150">
        <v>6912</v>
      </c>
      <c r="K22" s="150">
        <v>55157</v>
      </c>
      <c r="L22" s="153">
        <f t="shared" si="2"/>
        <v>69129</v>
      </c>
    </row>
    <row r="23" spans="1:12">
      <c r="A23" s="44" t="s">
        <v>55</v>
      </c>
      <c r="B23" s="150">
        <v>74180</v>
      </c>
      <c r="C23" s="150">
        <v>0</v>
      </c>
      <c r="D23" s="153">
        <v>0</v>
      </c>
      <c r="E23" s="150">
        <v>0</v>
      </c>
      <c r="F23" s="150">
        <v>0</v>
      </c>
      <c r="G23" s="150">
        <v>199719</v>
      </c>
      <c r="H23" s="150">
        <v>14850</v>
      </c>
      <c r="I23" s="150">
        <v>27728</v>
      </c>
      <c r="J23" s="150">
        <v>0</v>
      </c>
      <c r="K23" s="150">
        <v>286440</v>
      </c>
      <c r="L23" s="153">
        <f t="shared" si="2"/>
        <v>602917</v>
      </c>
    </row>
    <row r="24" spans="1:12">
      <c r="A24" s="44" t="s">
        <v>56</v>
      </c>
      <c r="B24" s="150">
        <v>0</v>
      </c>
      <c r="C24" s="150">
        <v>0</v>
      </c>
      <c r="D24" s="153">
        <v>0</v>
      </c>
      <c r="E24" s="150">
        <v>497298</v>
      </c>
      <c r="F24" s="150">
        <v>0</v>
      </c>
      <c r="G24" s="150">
        <v>100100</v>
      </c>
      <c r="H24" s="150">
        <v>315480</v>
      </c>
      <c r="I24" s="150">
        <v>0</v>
      </c>
      <c r="J24" s="150">
        <v>4181800</v>
      </c>
      <c r="K24" s="150">
        <v>0</v>
      </c>
      <c r="L24" s="153">
        <f t="shared" si="2"/>
        <v>5094678</v>
      </c>
    </row>
    <row r="25" spans="1:12">
      <c r="A25" s="44" t="s">
        <v>94</v>
      </c>
      <c r="B25" s="150">
        <v>0</v>
      </c>
      <c r="C25" s="150">
        <v>0</v>
      </c>
      <c r="D25" s="153">
        <v>0</v>
      </c>
      <c r="E25" s="150">
        <v>3000</v>
      </c>
      <c r="F25" s="150">
        <v>0</v>
      </c>
      <c r="G25" s="150">
        <v>2571</v>
      </c>
      <c r="H25" s="150">
        <v>0</v>
      </c>
      <c r="I25" s="150">
        <v>0</v>
      </c>
      <c r="J25" s="150">
        <v>36649</v>
      </c>
      <c r="K25" s="150">
        <v>723357</v>
      </c>
      <c r="L25" s="153">
        <f t="shared" si="2"/>
        <v>765577</v>
      </c>
    </row>
    <row r="26" spans="1:12">
      <c r="A26" s="44" t="s">
        <v>95</v>
      </c>
      <c r="B26" s="150">
        <v>0</v>
      </c>
      <c r="C26" s="150">
        <v>0</v>
      </c>
      <c r="D26" s="150">
        <v>0</v>
      </c>
      <c r="E26" s="150">
        <v>1866750</v>
      </c>
      <c r="F26" s="150">
        <v>0</v>
      </c>
      <c r="G26" s="150">
        <v>0</v>
      </c>
      <c r="H26" s="150">
        <v>0</v>
      </c>
      <c r="I26" s="150">
        <v>0</v>
      </c>
      <c r="J26" s="150">
        <v>0</v>
      </c>
      <c r="K26" s="150">
        <v>0</v>
      </c>
      <c r="L26" s="153">
        <f t="shared" si="2"/>
        <v>1866750</v>
      </c>
    </row>
    <row r="27" spans="1:12">
      <c r="A27" s="44" t="s">
        <v>96</v>
      </c>
      <c r="B27" s="150">
        <v>0</v>
      </c>
      <c r="C27" s="150">
        <v>216858</v>
      </c>
      <c r="D27" s="153">
        <v>0</v>
      </c>
      <c r="E27" s="153">
        <v>0</v>
      </c>
      <c r="F27" s="153">
        <v>0</v>
      </c>
      <c r="G27" s="153">
        <v>0</v>
      </c>
      <c r="H27" s="153">
        <v>0</v>
      </c>
      <c r="I27" s="153">
        <v>0</v>
      </c>
      <c r="J27" s="153">
        <v>0</v>
      </c>
      <c r="K27" s="153">
        <v>0</v>
      </c>
      <c r="L27" s="153">
        <f t="shared" si="2"/>
        <v>216858</v>
      </c>
    </row>
    <row r="28" spans="1:12">
      <c r="A28" s="141" t="s">
        <v>97</v>
      </c>
      <c r="B28" s="150">
        <v>550</v>
      </c>
      <c r="C28" s="150">
        <v>1100</v>
      </c>
      <c r="D28" s="153">
        <v>0</v>
      </c>
      <c r="E28" s="150">
        <v>6600</v>
      </c>
      <c r="F28" s="150">
        <v>0</v>
      </c>
      <c r="G28" s="150">
        <v>1100</v>
      </c>
      <c r="H28" s="150">
        <v>1540</v>
      </c>
      <c r="I28" s="150">
        <v>1650</v>
      </c>
      <c r="J28" s="150">
        <v>8340</v>
      </c>
      <c r="K28" s="150">
        <v>1100</v>
      </c>
      <c r="L28" s="153">
        <f t="shared" si="2"/>
        <v>21980</v>
      </c>
    </row>
    <row r="29" spans="1:12">
      <c r="A29" s="43" t="s">
        <v>61</v>
      </c>
      <c r="B29" s="6">
        <v>4048</v>
      </c>
      <c r="C29" s="6">
        <v>0</v>
      </c>
      <c r="D29" s="6">
        <v>0</v>
      </c>
      <c r="E29" s="6">
        <v>21240</v>
      </c>
      <c r="F29" s="6">
        <v>16870</v>
      </c>
      <c r="G29" s="153">
        <v>36850</v>
      </c>
      <c r="H29" s="6"/>
      <c r="I29" s="6">
        <v>233823</v>
      </c>
      <c r="J29" s="6">
        <v>29700</v>
      </c>
      <c r="K29" s="154">
        <v>1846</v>
      </c>
      <c r="L29" s="153">
        <f t="shared" si="2"/>
        <v>344377</v>
      </c>
    </row>
    <row r="30" spans="1:12">
      <c r="A30" s="44" t="s">
        <v>96</v>
      </c>
      <c r="B30" s="150">
        <v>0</v>
      </c>
      <c r="C30" s="150">
        <v>115963</v>
      </c>
      <c r="D30" s="153">
        <v>0</v>
      </c>
      <c r="E30" s="153">
        <v>0</v>
      </c>
      <c r="F30" s="153">
        <v>0</v>
      </c>
      <c r="G30" s="153">
        <v>0</v>
      </c>
      <c r="H30" s="153">
        <v>0</v>
      </c>
      <c r="I30" s="153">
        <v>0</v>
      </c>
      <c r="J30" s="153">
        <v>0</v>
      </c>
      <c r="K30" s="153">
        <v>0</v>
      </c>
      <c r="L30" s="153">
        <f t="shared" si="2"/>
        <v>115963</v>
      </c>
    </row>
    <row r="31" spans="1:12" ht="19" thickBot="1">
      <c r="A31" s="45" t="s">
        <v>98</v>
      </c>
      <c r="B31" s="155">
        <v>0</v>
      </c>
      <c r="C31" s="155">
        <v>7016705</v>
      </c>
      <c r="D31" s="156">
        <v>0</v>
      </c>
      <c r="E31" s="156">
        <v>0</v>
      </c>
      <c r="F31" s="156">
        <v>0</v>
      </c>
      <c r="G31" s="156">
        <v>0</v>
      </c>
      <c r="H31" s="156">
        <v>0</v>
      </c>
      <c r="I31" s="156">
        <v>0</v>
      </c>
      <c r="J31" s="156">
        <v>0</v>
      </c>
      <c r="K31" s="156">
        <v>0</v>
      </c>
      <c r="L31" s="153">
        <f t="shared" si="2"/>
        <v>7016705</v>
      </c>
    </row>
    <row r="32" spans="1:12" ht="20" thickTop="1" thickBot="1">
      <c r="A32" s="46" t="s">
        <v>78</v>
      </c>
      <c r="B32" s="157">
        <f t="shared" ref="B32:L32" si="3">SUM(B20:B31)</f>
        <v>89778</v>
      </c>
      <c r="C32" s="157">
        <f t="shared" si="3"/>
        <v>7350626</v>
      </c>
      <c r="D32" s="157">
        <f t="shared" si="3"/>
        <v>0</v>
      </c>
      <c r="E32" s="157">
        <f t="shared" si="3"/>
        <v>2511704</v>
      </c>
      <c r="F32" s="157">
        <f t="shared" si="3"/>
        <v>17832</v>
      </c>
      <c r="G32" s="157">
        <f t="shared" si="3"/>
        <v>1343757</v>
      </c>
      <c r="H32" s="157">
        <f t="shared" si="3"/>
        <v>420580</v>
      </c>
      <c r="I32" s="157">
        <f t="shared" si="3"/>
        <v>591458</v>
      </c>
      <c r="J32" s="157">
        <f t="shared" si="3"/>
        <v>4395401</v>
      </c>
      <c r="K32" s="157">
        <f t="shared" si="3"/>
        <v>1188892</v>
      </c>
      <c r="L32" s="158">
        <f t="shared" si="3"/>
        <v>17910028</v>
      </c>
    </row>
    <row r="33" ht="19" thickTop="1"/>
  </sheetData>
  <sheetProtection algorithmName="SHA-512" hashValue="51nvG3/f3edr7WwT5aWNod8KfXHFv/EIfUPNJv11kZub9j+On8kI8TARNn9MaPPQXooPGeuVLXR2zOz1AuFFbQ==" saltValue="zRl/W/STh8TtHarJzSoUqQ==" spinCount="100000" sheet="1" objects="1" scenarios="1"/>
  <phoneticPr fontId="1"/>
  <pageMargins left="0.7" right="0.7" top="0.75" bottom="0.75" header="0.3" footer="0.3"/>
  <pageSetup paperSize="9" scale="3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781F2-C06B-4E9D-8657-500AA86E7883}">
  <sheetPr>
    <pageSetUpPr fitToPage="1"/>
  </sheetPr>
  <dimension ref="A1:D58"/>
  <sheetViews>
    <sheetView workbookViewId="0">
      <selection activeCell="C21" sqref="C21:D21"/>
    </sheetView>
  </sheetViews>
  <sheetFormatPr baseColWidth="10" defaultColWidth="8.83203125" defaultRowHeight="18"/>
  <cols>
    <col min="1" max="1" width="42.5" customWidth="1"/>
    <col min="2" max="3" width="15.5" style="11" customWidth="1"/>
    <col min="4" max="4" width="40.5" style="11" customWidth="1"/>
  </cols>
  <sheetData>
    <row r="1" spans="1:4" ht="19" thickBot="1">
      <c r="A1" s="9" t="s">
        <v>99</v>
      </c>
    </row>
    <row r="2" spans="1:4" ht="20" thickTop="1" thickBot="1">
      <c r="A2" s="667" t="s">
        <v>25</v>
      </c>
      <c r="B2" s="47" t="s">
        <v>100</v>
      </c>
      <c r="C2" s="47" t="s">
        <v>101</v>
      </c>
      <c r="D2" s="47" t="s">
        <v>102</v>
      </c>
    </row>
    <row r="3" spans="1:4" ht="19" thickTop="1">
      <c r="A3" s="516" t="s">
        <v>76</v>
      </c>
      <c r="B3" s="650">
        <f>'6．二次予算詳細収入の部'!L3</f>
        <v>153</v>
      </c>
      <c r="C3" s="93">
        <f>'2.一次予算クロス集計'!L3</f>
        <v>153</v>
      </c>
      <c r="D3" s="93">
        <f>B3-C3</f>
        <v>0</v>
      </c>
    </row>
    <row r="4" spans="1:4">
      <c r="A4" s="587" t="s">
        <v>103</v>
      </c>
      <c r="B4" s="666">
        <f>'6．二次予算詳細収入の部'!L4</f>
        <v>5543244</v>
      </c>
      <c r="C4" s="93">
        <f>'2.一次予算クロス集計'!L4</f>
        <v>5565564</v>
      </c>
      <c r="D4" s="712">
        <f t="shared" ref="D4:D13" si="0">B4-C4</f>
        <v>-22320</v>
      </c>
    </row>
    <row r="5" spans="1:4">
      <c r="A5" s="587" t="s">
        <v>39</v>
      </c>
      <c r="B5" s="650">
        <f>'6．二次予算詳細収入の部'!L5</f>
        <v>1033166</v>
      </c>
      <c r="C5" s="93">
        <f>'2.一次予算クロス集計'!L5</f>
        <v>1188732</v>
      </c>
      <c r="D5" s="160">
        <f t="shared" si="0"/>
        <v>-155566</v>
      </c>
    </row>
    <row r="6" spans="1:4">
      <c r="A6" s="587" t="s">
        <v>40</v>
      </c>
      <c r="B6" s="650">
        <f>'6．二次予算詳細収入の部'!L6</f>
        <v>2159133</v>
      </c>
      <c r="C6" s="93">
        <f>'2.一次予算クロス集計'!L6</f>
        <v>1799423</v>
      </c>
      <c r="D6" s="93">
        <f t="shared" si="0"/>
        <v>359710</v>
      </c>
    </row>
    <row r="7" spans="1:4">
      <c r="A7" s="517" t="s">
        <v>41</v>
      </c>
      <c r="B7" s="650">
        <f>'6．二次予算詳細収入の部'!L7</f>
        <v>1000000</v>
      </c>
      <c r="C7" s="93">
        <f>'2.一次予算クロス集計'!L7</f>
        <v>1000000</v>
      </c>
      <c r="D7" s="93">
        <f t="shared" si="0"/>
        <v>0</v>
      </c>
    </row>
    <row r="8" spans="1:4">
      <c r="A8" s="517" t="s">
        <v>42</v>
      </c>
      <c r="B8" s="650">
        <f>'6．二次予算詳細収入の部'!L8</f>
        <v>1000000</v>
      </c>
      <c r="C8" s="93">
        <f>'2.一次予算クロス集計'!L8</f>
        <v>1000000</v>
      </c>
      <c r="D8" s="93">
        <f t="shared" si="0"/>
        <v>0</v>
      </c>
    </row>
    <row r="9" spans="1:4">
      <c r="A9" s="517" t="s">
        <v>43</v>
      </c>
      <c r="B9" s="650">
        <f>'6．二次予算詳細収入の部'!L9</f>
        <v>100000</v>
      </c>
      <c r="C9" s="93">
        <f>'2.一次予算クロス集計'!L9</f>
        <v>100000</v>
      </c>
      <c r="D9" s="93">
        <f t="shared" si="0"/>
        <v>0</v>
      </c>
    </row>
    <row r="10" spans="1:4">
      <c r="A10" s="517" t="s">
        <v>44</v>
      </c>
      <c r="B10" s="650">
        <f>'6．二次予算詳細収入の部'!L10</f>
        <v>1995200</v>
      </c>
      <c r="C10" s="93">
        <f>'2.一次予算クロス集計'!L10</f>
        <v>1677100</v>
      </c>
      <c r="D10" s="93">
        <f t="shared" si="0"/>
        <v>318100</v>
      </c>
    </row>
    <row r="11" spans="1:4">
      <c r="A11" s="517" t="s">
        <v>104</v>
      </c>
      <c r="B11" s="650">
        <f>'6．二次予算詳細収入の部'!L11</f>
        <v>2200000</v>
      </c>
      <c r="C11" s="93">
        <f>'2.一次予算クロス集計'!L11</f>
        <v>2200000</v>
      </c>
      <c r="D11" s="93">
        <f t="shared" si="0"/>
        <v>0</v>
      </c>
    </row>
    <row r="12" spans="1:4">
      <c r="A12" s="517" t="s">
        <v>46</v>
      </c>
      <c r="B12" s="650">
        <f>'6．二次予算詳細収入の部'!L12</f>
        <v>760000</v>
      </c>
      <c r="C12" s="93">
        <f>'2.一次予算クロス集計'!L12</f>
        <v>760000</v>
      </c>
      <c r="D12" s="93">
        <f t="shared" si="0"/>
        <v>0</v>
      </c>
    </row>
    <row r="13" spans="1:4">
      <c r="A13" s="517" t="s">
        <v>105</v>
      </c>
      <c r="B13" s="650">
        <v>0</v>
      </c>
      <c r="C13" s="93">
        <v>0</v>
      </c>
      <c r="D13" s="634">
        <f t="shared" si="0"/>
        <v>0</v>
      </c>
    </row>
    <row r="14" spans="1:4">
      <c r="A14" s="660" t="s">
        <v>47</v>
      </c>
      <c r="B14" s="650">
        <f>'6．二次予算詳細収入の部'!L13</f>
        <v>875000</v>
      </c>
      <c r="C14" s="93">
        <f>'2.一次予算クロス集計'!L13</f>
        <v>750000</v>
      </c>
      <c r="D14" s="93">
        <f>B14-C14</f>
        <v>125000</v>
      </c>
    </row>
    <row r="15" spans="1:4">
      <c r="A15" s="518" t="s">
        <v>48</v>
      </c>
      <c r="B15" s="651">
        <f>'1.　二次予算クロス集計'!L14</f>
        <v>42000</v>
      </c>
      <c r="C15" s="93">
        <f>'2.一次予算クロス集計'!L14</f>
        <v>20000</v>
      </c>
      <c r="D15" s="161">
        <f>B15-C15</f>
        <v>22000</v>
      </c>
    </row>
    <row r="16" spans="1:4" ht="19" thickBot="1">
      <c r="A16" s="521" t="s">
        <v>90</v>
      </c>
      <c r="B16" s="162">
        <v>0</v>
      </c>
      <c r="C16" s="163">
        <f>'2.一次予算クロス集計'!L16</f>
        <v>0</v>
      </c>
      <c r="D16" s="163">
        <f>B16-C16</f>
        <v>0</v>
      </c>
    </row>
    <row r="17" spans="1:4" ht="20" thickTop="1" thickBot="1"/>
    <row r="18" spans="1:4">
      <c r="A18" s="731" t="s">
        <v>106</v>
      </c>
      <c r="B18" s="732"/>
      <c r="C18" s="733"/>
      <c r="D18" s="734"/>
    </row>
    <row r="19" spans="1:4">
      <c r="A19" s="516" t="s">
        <v>76</v>
      </c>
      <c r="B19" s="511" t="s">
        <v>107</v>
      </c>
      <c r="C19" s="735" t="s">
        <v>108</v>
      </c>
      <c r="D19" s="736"/>
    </row>
    <row r="20" spans="1:4">
      <c r="A20" s="587" t="s">
        <v>103</v>
      </c>
      <c r="B20" s="511" t="s">
        <v>109</v>
      </c>
      <c r="C20" s="729" t="s">
        <v>110</v>
      </c>
      <c r="D20" s="730"/>
    </row>
    <row r="21" spans="1:4">
      <c r="A21" s="587" t="s">
        <v>39</v>
      </c>
      <c r="B21" s="512" t="s">
        <v>111</v>
      </c>
      <c r="C21" s="729" t="s">
        <v>112</v>
      </c>
      <c r="D21" s="730"/>
    </row>
    <row r="22" spans="1:4">
      <c r="A22" s="587" t="s">
        <v>40</v>
      </c>
      <c r="B22" s="512" t="s">
        <v>113</v>
      </c>
      <c r="C22" s="729" t="s">
        <v>114</v>
      </c>
      <c r="D22" s="730"/>
    </row>
    <row r="23" spans="1:4">
      <c r="A23" s="517" t="s">
        <v>115</v>
      </c>
      <c r="B23" s="512" t="s">
        <v>116</v>
      </c>
      <c r="C23" s="729" t="s">
        <v>117</v>
      </c>
      <c r="D23" s="730"/>
    </row>
    <row r="24" spans="1:4" ht="18" customHeight="1">
      <c r="A24" s="517" t="s">
        <v>42</v>
      </c>
      <c r="B24" s="512" t="s">
        <v>107</v>
      </c>
      <c r="C24" s="737" t="s">
        <v>118</v>
      </c>
      <c r="D24" s="738"/>
    </row>
    <row r="25" spans="1:4" ht="18.75" customHeight="1">
      <c r="A25" s="517" t="s">
        <v>43</v>
      </c>
      <c r="B25" s="512" t="s">
        <v>107</v>
      </c>
      <c r="C25" s="737" t="s">
        <v>118</v>
      </c>
      <c r="D25" s="738"/>
    </row>
    <row r="26" spans="1:4">
      <c r="A26" s="517" t="s">
        <v>44</v>
      </c>
      <c r="B26" s="512" t="s">
        <v>113</v>
      </c>
      <c r="C26" s="737" t="s">
        <v>119</v>
      </c>
      <c r="D26" s="738"/>
    </row>
    <row r="27" spans="1:4" ht="18.75" customHeight="1">
      <c r="A27" s="518" t="s">
        <v>104</v>
      </c>
      <c r="B27" s="229" t="s">
        <v>107</v>
      </c>
      <c r="C27" s="739" t="s">
        <v>120</v>
      </c>
      <c r="D27" s="740"/>
    </row>
    <row r="28" spans="1:4">
      <c r="A28" s="519" t="s">
        <v>46</v>
      </c>
      <c r="B28" s="513" t="s">
        <v>107</v>
      </c>
      <c r="C28" s="741" t="s">
        <v>121</v>
      </c>
      <c r="D28" s="742"/>
    </row>
    <row r="29" spans="1:4">
      <c r="A29" s="520" t="s">
        <v>122</v>
      </c>
      <c r="B29" s="514" t="s">
        <v>107</v>
      </c>
      <c r="C29" s="743" t="s">
        <v>123</v>
      </c>
      <c r="D29" s="744"/>
    </row>
    <row r="30" spans="1:4" ht="18" customHeight="1">
      <c r="A30" s="660" t="s">
        <v>47</v>
      </c>
      <c r="B30" s="229" t="s">
        <v>113</v>
      </c>
      <c r="C30" s="737" t="s">
        <v>124</v>
      </c>
      <c r="D30" s="738"/>
    </row>
    <row r="31" spans="1:4">
      <c r="A31" s="517" t="s">
        <v>48</v>
      </c>
      <c r="B31" s="229" t="s">
        <v>113</v>
      </c>
      <c r="C31" s="737" t="s">
        <v>125</v>
      </c>
      <c r="D31" s="738"/>
    </row>
    <row r="32" spans="1:4">
      <c r="A32" s="521" t="s">
        <v>126</v>
      </c>
      <c r="B32" s="515" t="s">
        <v>107</v>
      </c>
      <c r="C32" s="745" t="s">
        <v>127</v>
      </c>
      <c r="D32" s="746"/>
    </row>
    <row r="34" spans="1:4">
      <c r="A34" s="9" t="s">
        <v>128</v>
      </c>
    </row>
    <row r="35" spans="1:4">
      <c r="A35" s="524" t="s">
        <v>25</v>
      </c>
      <c r="B35" s="525" t="s">
        <v>100</v>
      </c>
      <c r="C35" s="539" t="s">
        <v>101</v>
      </c>
      <c r="D35" s="526" t="s">
        <v>102</v>
      </c>
    </row>
    <row r="36" spans="1:4">
      <c r="A36" s="527" t="s">
        <v>52</v>
      </c>
      <c r="B36" s="522">
        <f>'1.　二次予算クロス集計'!L20</f>
        <v>1981803</v>
      </c>
      <c r="C36" s="535">
        <f>'2.一次予算クロス集計'!L20</f>
        <v>1504648</v>
      </c>
      <c r="D36" s="528">
        <f t="shared" ref="D36:D45" si="1">B36-C36</f>
        <v>477155</v>
      </c>
    </row>
    <row r="37" spans="1:4">
      <c r="A37" s="529" t="s">
        <v>53</v>
      </c>
      <c r="B37" s="523">
        <f>'1.　二次予算クロス集計'!L21</f>
        <v>399604</v>
      </c>
      <c r="C37" s="536">
        <f>'2.一次予算クロス集計'!L21</f>
        <v>354007</v>
      </c>
      <c r="D37" s="531">
        <f t="shared" si="1"/>
        <v>45597</v>
      </c>
    </row>
    <row r="38" spans="1:4">
      <c r="A38" s="529" t="s">
        <v>54</v>
      </c>
      <c r="B38" s="523">
        <f>'1.　二次予算クロス集計'!L22</f>
        <v>200494</v>
      </c>
      <c r="C38" s="536">
        <f>'2.一次予算クロス集計'!L22</f>
        <v>129580</v>
      </c>
      <c r="D38" s="531">
        <f t="shared" si="1"/>
        <v>70914</v>
      </c>
    </row>
    <row r="39" spans="1:4">
      <c r="A39" s="529" t="s">
        <v>55</v>
      </c>
      <c r="B39" s="523">
        <f>'1.　二次予算クロス集計'!L23</f>
        <v>785846</v>
      </c>
      <c r="C39" s="536">
        <f>'2.一次予算クロス集計'!L23</f>
        <v>761234</v>
      </c>
      <c r="D39" s="531">
        <f t="shared" si="1"/>
        <v>24612</v>
      </c>
    </row>
    <row r="40" spans="1:4">
      <c r="A40" s="529" t="s">
        <v>56</v>
      </c>
      <c r="B40" s="523">
        <f>'1.　二次予算クロス集計'!L24</f>
        <v>6353540</v>
      </c>
      <c r="C40" s="536">
        <f>'2.一次予算クロス集計'!L24</f>
        <v>5768600</v>
      </c>
      <c r="D40" s="531">
        <f t="shared" si="1"/>
        <v>584940</v>
      </c>
    </row>
    <row r="41" spans="1:4">
      <c r="A41" s="529" t="s">
        <v>57</v>
      </c>
      <c r="B41" s="523">
        <f>'1.　二次予算クロス集計'!L25</f>
        <v>1815560</v>
      </c>
      <c r="C41" s="536">
        <f>'2.一次予算クロス集計'!L25</f>
        <v>1786000</v>
      </c>
      <c r="D41" s="713">
        <f t="shared" si="1"/>
        <v>29560</v>
      </c>
    </row>
    <row r="42" spans="1:4">
      <c r="A42" s="529" t="s">
        <v>58</v>
      </c>
      <c r="B42" s="523">
        <f>'1.　二次予算クロス集計'!L26</f>
        <v>2491730</v>
      </c>
      <c r="C42" s="536">
        <f>'2.一次予算クロス集計'!L26</f>
        <v>2381090</v>
      </c>
      <c r="D42" s="531">
        <f t="shared" si="1"/>
        <v>110640</v>
      </c>
    </row>
    <row r="43" spans="1:4">
      <c r="A43" s="529" t="s">
        <v>59</v>
      </c>
      <c r="B43" s="523">
        <f>'1.　二次予算クロス集計'!L27</f>
        <v>216858</v>
      </c>
      <c r="C43" s="537">
        <f>'2.一次予算クロス集計'!L27</f>
        <v>216858</v>
      </c>
      <c r="D43" s="531">
        <f t="shared" si="1"/>
        <v>0</v>
      </c>
    </row>
    <row r="44" spans="1:4">
      <c r="A44" s="529" t="s">
        <v>60</v>
      </c>
      <c r="B44" s="523">
        <f>'1.　二次予算クロス集計'!L28</f>
        <v>21940</v>
      </c>
      <c r="C44" s="536">
        <f>'2.一次予算クロス集計'!L28</f>
        <v>35719</v>
      </c>
      <c r="D44" s="530">
        <f t="shared" si="1"/>
        <v>-13779</v>
      </c>
    </row>
    <row r="45" spans="1:4">
      <c r="A45" s="532" t="s">
        <v>61</v>
      </c>
      <c r="B45" s="533">
        <f>'1.　二次予算クロス集計'!L29</f>
        <v>748653</v>
      </c>
      <c r="C45" s="538">
        <f>'2.一次予算クロス集計'!L29</f>
        <v>615260</v>
      </c>
      <c r="D45" s="534">
        <f t="shared" si="1"/>
        <v>133393</v>
      </c>
    </row>
    <row r="47" spans="1:4">
      <c r="A47" s="747" t="s">
        <v>129</v>
      </c>
      <c r="B47" s="748"/>
      <c r="C47" s="748"/>
      <c r="D47" s="749"/>
    </row>
    <row r="48" spans="1:4">
      <c r="A48" s="516" t="s">
        <v>52</v>
      </c>
      <c r="B48" s="540" t="s">
        <v>130</v>
      </c>
      <c r="C48" s="750" t="s">
        <v>131</v>
      </c>
      <c r="D48" s="751"/>
    </row>
    <row r="49" spans="1:4">
      <c r="A49" s="517" t="s">
        <v>53</v>
      </c>
      <c r="B49" s="135" t="s">
        <v>130</v>
      </c>
      <c r="C49" s="729" t="s">
        <v>132</v>
      </c>
      <c r="D49" s="730"/>
    </row>
    <row r="50" spans="1:4">
      <c r="A50" s="517" t="s">
        <v>54</v>
      </c>
      <c r="B50" s="135" t="s">
        <v>130</v>
      </c>
      <c r="C50" s="729" t="s">
        <v>133</v>
      </c>
      <c r="D50" s="730"/>
    </row>
    <row r="51" spans="1:4">
      <c r="A51" s="517" t="s">
        <v>55</v>
      </c>
      <c r="B51" s="513" t="s">
        <v>130</v>
      </c>
      <c r="C51" s="729" t="s">
        <v>134</v>
      </c>
      <c r="D51" s="730"/>
    </row>
    <row r="52" spans="1:4">
      <c r="A52" s="517" t="s">
        <v>56</v>
      </c>
      <c r="B52" s="514" t="s">
        <v>130</v>
      </c>
      <c r="C52" s="729" t="s">
        <v>135</v>
      </c>
      <c r="D52" s="730"/>
    </row>
    <row r="53" spans="1:4">
      <c r="A53" s="517" t="s">
        <v>57</v>
      </c>
      <c r="B53" s="512" t="s">
        <v>113</v>
      </c>
      <c r="C53" s="729" t="s">
        <v>136</v>
      </c>
      <c r="D53" s="730"/>
    </row>
    <row r="54" spans="1:4">
      <c r="A54" s="517" t="s">
        <v>58</v>
      </c>
      <c r="B54" s="512" t="s">
        <v>130</v>
      </c>
      <c r="C54" s="729" t="s">
        <v>137</v>
      </c>
      <c r="D54" s="730"/>
    </row>
    <row r="55" spans="1:4">
      <c r="A55" s="517" t="s">
        <v>59</v>
      </c>
      <c r="B55" s="512" t="s">
        <v>138</v>
      </c>
      <c r="C55" s="729" t="s">
        <v>139</v>
      </c>
      <c r="D55" s="730"/>
    </row>
    <row r="56" spans="1:4">
      <c r="A56" s="517" t="s">
        <v>60</v>
      </c>
      <c r="B56" s="512" t="s">
        <v>109</v>
      </c>
      <c r="C56" s="729" t="s">
        <v>140</v>
      </c>
      <c r="D56" s="730"/>
    </row>
    <row r="57" spans="1:4">
      <c r="A57" s="521" t="s">
        <v>61</v>
      </c>
      <c r="B57" s="515" t="s">
        <v>130</v>
      </c>
      <c r="C57" s="752" t="s">
        <v>131</v>
      </c>
      <c r="D57" s="753"/>
    </row>
    <row r="58" spans="1:4">
      <c r="B58"/>
      <c r="C58"/>
      <c r="D58"/>
    </row>
  </sheetData>
  <sheetProtection algorithmName="SHA-512" hashValue="h9YfOi8vMWePZ3kVWuRdhAJv98tKz4ttSvq6wD0Q6lb/fjyT93wC1BqTFKBG/cgDXk530FR1CZh5NkMW+B1QaA==" saltValue="SB2wtZROBMcurUHOYLMWPA==" spinCount="100000" sheet="1" objects="1" scenarios="1"/>
  <mergeCells count="26">
    <mergeCell ref="C56:D56"/>
    <mergeCell ref="C57:D57"/>
    <mergeCell ref="C50:D50"/>
    <mergeCell ref="C51:D51"/>
    <mergeCell ref="C52:D52"/>
    <mergeCell ref="C53:D53"/>
    <mergeCell ref="C54:D54"/>
    <mergeCell ref="C55:D55"/>
    <mergeCell ref="C49:D49"/>
    <mergeCell ref="C24:D24"/>
    <mergeCell ref="C25:D25"/>
    <mergeCell ref="C26:D26"/>
    <mergeCell ref="C27:D27"/>
    <mergeCell ref="C28:D28"/>
    <mergeCell ref="C29:D29"/>
    <mergeCell ref="C30:D30"/>
    <mergeCell ref="C31:D31"/>
    <mergeCell ref="C32:D32"/>
    <mergeCell ref="A47:D47"/>
    <mergeCell ref="C48:D48"/>
    <mergeCell ref="C23:D23"/>
    <mergeCell ref="A18:D18"/>
    <mergeCell ref="C19:D19"/>
    <mergeCell ref="C20:D20"/>
    <mergeCell ref="C21:D21"/>
    <mergeCell ref="C22:D22"/>
  </mergeCells>
  <phoneticPr fontId="1"/>
  <pageMargins left="0.7" right="0.7" top="0.75" bottom="0.75" header="0.3" footer="0.3"/>
  <pageSetup paperSize="9" scale="42"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0E130-ABAF-4450-9646-E34A4F0881FB}">
  <sheetPr>
    <pageSetUpPr fitToPage="1"/>
  </sheetPr>
  <dimension ref="A1:D58"/>
  <sheetViews>
    <sheetView workbookViewId="0">
      <selection activeCell="F9" sqref="F9"/>
    </sheetView>
  </sheetViews>
  <sheetFormatPr baseColWidth="10" defaultColWidth="8.83203125" defaultRowHeight="18"/>
  <cols>
    <col min="1" max="1" width="42.6640625" customWidth="1"/>
    <col min="2" max="3" width="15.5" style="11" customWidth="1"/>
    <col min="4" max="4" width="40.5" style="11" customWidth="1"/>
  </cols>
  <sheetData>
    <row r="1" spans="1:4">
      <c r="A1" s="9" t="s">
        <v>141</v>
      </c>
    </row>
    <row r="2" spans="1:4">
      <c r="A2" s="658" t="s">
        <v>25</v>
      </c>
      <c r="B2" s="653" t="s">
        <v>142</v>
      </c>
      <c r="C2" s="47" t="s">
        <v>143</v>
      </c>
      <c r="D2" s="47" t="s">
        <v>144</v>
      </c>
    </row>
    <row r="3" spans="1:4">
      <c r="A3" s="516" t="s">
        <v>76</v>
      </c>
      <c r="B3" s="656">
        <f>'6．二次予算詳細収入の部'!L3</f>
        <v>153</v>
      </c>
      <c r="C3" s="650">
        <f>'3．前年度決算クロス集計'!L4</f>
        <v>138</v>
      </c>
      <c r="D3" s="93">
        <f>B3-C3</f>
        <v>15</v>
      </c>
    </row>
    <row r="4" spans="1:4">
      <c r="A4" s="517" t="s">
        <v>103</v>
      </c>
      <c r="B4" s="531">
        <f>'6．二次予算詳細収入の部'!L4</f>
        <v>5543244</v>
      </c>
      <c r="C4" s="650">
        <f>'3．前年度決算クロス集計'!L5</f>
        <v>5223600</v>
      </c>
      <c r="D4" s="93">
        <f t="shared" ref="D4:D13" si="0">B4-C4</f>
        <v>319644</v>
      </c>
    </row>
    <row r="5" spans="1:4">
      <c r="A5" s="517" t="s">
        <v>39</v>
      </c>
      <c r="B5" s="531">
        <f>'6．二次予算詳細収入の部'!L5</f>
        <v>1033166</v>
      </c>
      <c r="C5" s="650">
        <f>'3．前年度決算クロス集計'!L6</f>
        <v>1118600</v>
      </c>
      <c r="D5" s="160">
        <f t="shared" si="0"/>
        <v>-85434</v>
      </c>
    </row>
    <row r="6" spans="1:4">
      <c r="A6" s="517" t="s">
        <v>40</v>
      </c>
      <c r="B6" s="531">
        <f>'6．二次予算詳細収入の部'!L6</f>
        <v>2159133</v>
      </c>
      <c r="C6" s="650">
        <f>'3．前年度決算クロス集計'!L7</f>
        <v>1293000</v>
      </c>
      <c r="D6" s="93">
        <f t="shared" si="0"/>
        <v>866133</v>
      </c>
    </row>
    <row r="7" spans="1:4">
      <c r="A7" s="517" t="s">
        <v>41</v>
      </c>
      <c r="B7" s="531">
        <f>'6．二次予算詳細収入の部'!L7</f>
        <v>1000000</v>
      </c>
      <c r="C7" s="650">
        <f>'3．前年度決算クロス集計'!L8</f>
        <v>1000000</v>
      </c>
      <c r="D7" s="93">
        <f t="shared" si="0"/>
        <v>0</v>
      </c>
    </row>
    <row r="8" spans="1:4">
      <c r="A8" s="517" t="s">
        <v>42</v>
      </c>
      <c r="B8" s="531">
        <f>'6．二次予算詳細収入の部'!L8</f>
        <v>1000000</v>
      </c>
      <c r="C8" s="650">
        <v>0</v>
      </c>
      <c r="D8" s="93">
        <f t="shared" si="0"/>
        <v>1000000</v>
      </c>
    </row>
    <row r="9" spans="1:4">
      <c r="A9" s="517" t="s">
        <v>43</v>
      </c>
      <c r="B9" s="531">
        <f>'6．二次予算詳細収入の部'!L9</f>
        <v>100000</v>
      </c>
      <c r="C9" s="650">
        <f>'3．前年度決算クロス集計'!L9</f>
        <v>100000</v>
      </c>
      <c r="D9" s="93">
        <f t="shared" si="0"/>
        <v>0</v>
      </c>
    </row>
    <row r="10" spans="1:4">
      <c r="A10" s="517" t="s">
        <v>44</v>
      </c>
      <c r="B10" s="531">
        <f>'6．二次予算詳細収入の部'!L10</f>
        <v>1995200</v>
      </c>
      <c r="C10" s="650">
        <f>'3．前年度決算クロス集計'!L10</f>
        <v>580100</v>
      </c>
      <c r="D10" s="93">
        <f t="shared" si="0"/>
        <v>1415100</v>
      </c>
    </row>
    <row r="11" spans="1:4">
      <c r="A11" s="517" t="s">
        <v>104</v>
      </c>
      <c r="B11" s="531">
        <f>'6．二次予算詳細収入の部'!L11</f>
        <v>2200000</v>
      </c>
      <c r="C11" s="650">
        <v>0</v>
      </c>
      <c r="D11" s="93">
        <f t="shared" si="0"/>
        <v>2200000</v>
      </c>
    </row>
    <row r="12" spans="1:4">
      <c r="A12" s="517" t="s">
        <v>46</v>
      </c>
      <c r="B12" s="531">
        <f>'6．二次予算詳細収入の部'!L12</f>
        <v>760000</v>
      </c>
      <c r="C12" s="650">
        <f>'3．前年度決算クロス集計'!L11</f>
        <v>144000</v>
      </c>
      <c r="D12" s="93">
        <f t="shared" si="0"/>
        <v>616000</v>
      </c>
    </row>
    <row r="13" spans="1:4">
      <c r="A13" s="518" t="s">
        <v>105</v>
      </c>
      <c r="B13" s="531">
        <v>0</v>
      </c>
      <c r="C13" s="650">
        <f>'3．前年度決算クロス集計'!L12</f>
        <v>137500</v>
      </c>
      <c r="D13" s="160">
        <f t="shared" si="0"/>
        <v>-137500</v>
      </c>
    </row>
    <row r="14" spans="1:4">
      <c r="A14" s="654" t="s">
        <v>47</v>
      </c>
      <c r="B14" s="531">
        <f>'6．二次予算詳細収入の部'!L13</f>
        <v>875000</v>
      </c>
      <c r="C14" s="650">
        <v>0</v>
      </c>
      <c r="D14" s="93">
        <f>B14-C14</f>
        <v>875000</v>
      </c>
    </row>
    <row r="15" spans="1:4">
      <c r="A15" s="655" t="s">
        <v>48</v>
      </c>
      <c r="B15" s="657">
        <f>'6．二次予算詳細収入の部'!K14</f>
        <v>42000</v>
      </c>
      <c r="C15" s="651">
        <f>'3．前年度決算クロス集計'!L13</f>
        <v>34300</v>
      </c>
      <c r="D15" s="161">
        <f>B15-C15</f>
        <v>7700</v>
      </c>
    </row>
    <row r="16" spans="1:4">
      <c r="A16" s="521" t="s">
        <v>90</v>
      </c>
      <c r="B16" s="534">
        <v>0</v>
      </c>
      <c r="C16" s="652">
        <f>'3．前年度決算クロス集計'!L14</f>
        <v>300000</v>
      </c>
      <c r="D16" s="164">
        <f>B16-C16</f>
        <v>-300000</v>
      </c>
    </row>
    <row r="18" spans="1:4">
      <c r="A18" s="747" t="s">
        <v>106</v>
      </c>
      <c r="B18" s="761"/>
      <c r="C18" s="761"/>
      <c r="D18" s="762"/>
    </row>
    <row r="19" spans="1:4">
      <c r="A19" s="665" t="s">
        <v>76</v>
      </c>
      <c r="B19" s="659" t="s">
        <v>113</v>
      </c>
      <c r="C19" s="754" t="s">
        <v>145</v>
      </c>
      <c r="D19" s="755"/>
    </row>
    <row r="20" spans="1:4">
      <c r="A20" s="664" t="s">
        <v>103</v>
      </c>
      <c r="B20" s="659" t="s">
        <v>113</v>
      </c>
      <c r="C20" s="765" t="s">
        <v>146</v>
      </c>
      <c r="D20" s="766"/>
    </row>
    <row r="21" spans="1:4">
      <c r="A21" s="519" t="s">
        <v>39</v>
      </c>
      <c r="B21" s="661" t="s">
        <v>111</v>
      </c>
      <c r="C21" s="754" t="s">
        <v>147</v>
      </c>
      <c r="D21" s="755"/>
    </row>
    <row r="22" spans="1:4">
      <c r="A22" s="520" t="s">
        <v>40</v>
      </c>
      <c r="B22" s="661" t="s">
        <v>130</v>
      </c>
      <c r="C22" s="754" t="s">
        <v>148</v>
      </c>
      <c r="D22" s="755"/>
    </row>
    <row r="23" spans="1:4">
      <c r="A23" s="517" t="s">
        <v>41</v>
      </c>
      <c r="B23" s="661" t="s">
        <v>116</v>
      </c>
      <c r="C23" s="754" t="s">
        <v>149</v>
      </c>
      <c r="D23" s="755"/>
    </row>
    <row r="24" spans="1:4" ht="18" customHeight="1">
      <c r="A24" s="517" t="s">
        <v>42</v>
      </c>
      <c r="B24" s="661" t="s">
        <v>130</v>
      </c>
      <c r="C24" s="754" t="s">
        <v>150</v>
      </c>
      <c r="D24" s="755"/>
    </row>
    <row r="25" spans="1:4">
      <c r="A25" s="517" t="s">
        <v>43</v>
      </c>
      <c r="B25" s="661" t="s">
        <v>116</v>
      </c>
      <c r="C25" s="754" t="s">
        <v>149</v>
      </c>
      <c r="D25" s="755"/>
    </row>
    <row r="26" spans="1:4">
      <c r="A26" s="517" t="s">
        <v>44</v>
      </c>
      <c r="B26" s="661" t="s">
        <v>130</v>
      </c>
      <c r="C26" s="754" t="s">
        <v>151</v>
      </c>
      <c r="D26" s="755"/>
    </row>
    <row r="27" spans="1:4">
      <c r="A27" s="517" t="s">
        <v>104</v>
      </c>
      <c r="B27" s="661" t="s">
        <v>152</v>
      </c>
      <c r="C27" s="754" t="s">
        <v>153</v>
      </c>
      <c r="D27" s="755"/>
    </row>
    <row r="28" spans="1:4">
      <c r="A28" s="517" t="s">
        <v>46</v>
      </c>
      <c r="B28" s="661" t="s">
        <v>130</v>
      </c>
      <c r="C28" s="754" t="s">
        <v>154</v>
      </c>
      <c r="D28" s="755"/>
    </row>
    <row r="29" spans="1:4">
      <c r="A29" s="517" t="s">
        <v>122</v>
      </c>
      <c r="B29" s="661" t="s">
        <v>155</v>
      </c>
      <c r="C29" s="754" t="s">
        <v>156</v>
      </c>
      <c r="D29" s="755"/>
    </row>
    <row r="30" spans="1:4" ht="18" customHeight="1">
      <c r="A30" s="660" t="s">
        <v>47</v>
      </c>
      <c r="B30" s="662" t="s">
        <v>113</v>
      </c>
      <c r="C30" s="754" t="s">
        <v>157</v>
      </c>
      <c r="D30" s="755"/>
    </row>
    <row r="31" spans="1:4">
      <c r="A31" s="517" t="s">
        <v>48</v>
      </c>
      <c r="B31" s="662" t="s">
        <v>113</v>
      </c>
      <c r="C31" s="754" t="s">
        <v>158</v>
      </c>
      <c r="D31" s="755"/>
    </row>
    <row r="32" spans="1:4">
      <c r="A32" s="521" t="s">
        <v>126</v>
      </c>
      <c r="B32" s="663" t="s">
        <v>111</v>
      </c>
      <c r="C32" s="763" t="s">
        <v>159</v>
      </c>
      <c r="D32" s="764"/>
    </row>
    <row r="34" spans="1:4" ht="19" thickBot="1">
      <c r="A34" s="9" t="s">
        <v>160</v>
      </c>
    </row>
    <row r="35" spans="1:4" ht="20" thickTop="1" thickBot="1">
      <c r="A35" s="18" t="s">
        <v>25</v>
      </c>
      <c r="B35" s="47" t="s">
        <v>142</v>
      </c>
      <c r="C35" s="47" t="s">
        <v>143</v>
      </c>
      <c r="D35" s="47" t="s">
        <v>144</v>
      </c>
    </row>
    <row r="36" spans="1:4" ht="19" thickTop="1">
      <c r="A36" s="19" t="s">
        <v>52</v>
      </c>
      <c r="B36" s="146">
        <f>'1.　二次予算クロス集計'!L20</f>
        <v>1981803</v>
      </c>
      <c r="C36" s="146">
        <f>'3．前年度決算クロス集計'!L20</f>
        <v>1308151</v>
      </c>
      <c r="D36" s="146">
        <f t="shared" ref="D36:D45" si="1">B36-C36</f>
        <v>673652</v>
      </c>
    </row>
    <row r="37" spans="1:4">
      <c r="A37" s="20" t="s">
        <v>53</v>
      </c>
      <c r="B37" s="159">
        <f>'1.　二次予算クロス集計'!L21</f>
        <v>399604</v>
      </c>
      <c r="C37" s="159">
        <f>'3．前年度決算クロス集計'!L21</f>
        <v>486943</v>
      </c>
      <c r="D37" s="160">
        <f t="shared" si="1"/>
        <v>-87339</v>
      </c>
    </row>
    <row r="38" spans="1:4">
      <c r="A38" s="20" t="s">
        <v>54</v>
      </c>
      <c r="B38" s="159">
        <f>'1.　二次予算クロス集計'!L22</f>
        <v>200494</v>
      </c>
      <c r="C38" s="159">
        <f>'3．前年度決算クロス集計'!L22</f>
        <v>69129</v>
      </c>
      <c r="D38" s="93">
        <f t="shared" si="1"/>
        <v>131365</v>
      </c>
    </row>
    <row r="39" spans="1:4">
      <c r="A39" s="20" t="s">
        <v>55</v>
      </c>
      <c r="B39" s="159">
        <f>'1.　二次予算クロス集計'!L23</f>
        <v>785846</v>
      </c>
      <c r="C39" s="159">
        <f>'3．前年度決算クロス集計'!L23</f>
        <v>602917</v>
      </c>
      <c r="D39" s="93">
        <f t="shared" si="1"/>
        <v>182929</v>
      </c>
    </row>
    <row r="40" spans="1:4">
      <c r="A40" s="20" t="s">
        <v>56</v>
      </c>
      <c r="B40" s="159">
        <f>'1.　二次予算クロス集計'!L24</f>
        <v>6353540</v>
      </c>
      <c r="C40" s="159">
        <f>'3．前年度決算クロス集計'!L24</f>
        <v>5094678</v>
      </c>
      <c r="D40" s="93">
        <f t="shared" si="1"/>
        <v>1258862</v>
      </c>
    </row>
    <row r="41" spans="1:4">
      <c r="A41" s="20" t="s">
        <v>57</v>
      </c>
      <c r="B41" s="159">
        <f>'1.　二次予算クロス集計'!L25</f>
        <v>1815560</v>
      </c>
      <c r="C41" s="159">
        <f>'3．前年度決算クロス集計'!L25</f>
        <v>765577</v>
      </c>
      <c r="D41" s="93">
        <f t="shared" si="1"/>
        <v>1049983</v>
      </c>
    </row>
    <row r="42" spans="1:4">
      <c r="A42" s="20" t="s">
        <v>58</v>
      </c>
      <c r="B42" s="159">
        <f>'1.　二次予算クロス集計'!L26</f>
        <v>2491730</v>
      </c>
      <c r="C42" s="159">
        <f>'3．前年度決算クロス集計'!L26</f>
        <v>1866750</v>
      </c>
      <c r="D42" s="93">
        <f t="shared" si="1"/>
        <v>624980</v>
      </c>
    </row>
    <row r="43" spans="1:4">
      <c r="A43" s="20" t="s">
        <v>59</v>
      </c>
      <c r="B43" s="159">
        <f>'1.　二次予算クロス集計'!L27</f>
        <v>216858</v>
      </c>
      <c r="C43" s="159">
        <f>'3．前年度決算クロス集計'!L27</f>
        <v>216858</v>
      </c>
      <c r="D43" s="93">
        <f t="shared" si="1"/>
        <v>0</v>
      </c>
    </row>
    <row r="44" spans="1:4">
      <c r="A44" s="20" t="s">
        <v>60</v>
      </c>
      <c r="B44" s="159">
        <f>'1.　二次予算クロス集計'!L28</f>
        <v>21940</v>
      </c>
      <c r="C44" s="159">
        <f>'3．前年度決算クロス集計'!L28</f>
        <v>21980</v>
      </c>
      <c r="D44" s="160">
        <f t="shared" si="1"/>
        <v>-40</v>
      </c>
    </row>
    <row r="45" spans="1:4" ht="19" thickBot="1">
      <c r="A45" s="269" t="s">
        <v>61</v>
      </c>
      <c r="B45" s="270">
        <f>'1.　二次予算クロス集計'!L29</f>
        <v>748653</v>
      </c>
      <c r="C45" s="270">
        <f>'3．前年度決算クロス集計'!L29</f>
        <v>344377</v>
      </c>
      <c r="D45" s="271">
        <f t="shared" si="1"/>
        <v>404276</v>
      </c>
    </row>
    <row r="46" spans="1:4" ht="19" thickBot="1"/>
    <row r="47" spans="1:4" ht="20" thickTop="1" thickBot="1">
      <c r="A47" s="760" t="s">
        <v>129</v>
      </c>
      <c r="B47" s="761"/>
      <c r="C47" s="761"/>
      <c r="D47" s="762"/>
    </row>
    <row r="48" spans="1:4" ht="19" thickTop="1">
      <c r="A48" s="19" t="s">
        <v>52</v>
      </c>
      <c r="B48" s="4" t="s">
        <v>130</v>
      </c>
      <c r="C48" s="758" t="s">
        <v>161</v>
      </c>
      <c r="D48" s="759"/>
    </row>
    <row r="49" spans="1:4">
      <c r="A49" s="20" t="s">
        <v>53</v>
      </c>
      <c r="B49" s="6" t="s">
        <v>155</v>
      </c>
      <c r="C49" s="754" t="s">
        <v>162</v>
      </c>
      <c r="D49" s="755"/>
    </row>
    <row r="50" spans="1:4">
      <c r="A50" s="20" t="s">
        <v>54</v>
      </c>
      <c r="B50" s="6" t="s">
        <v>130</v>
      </c>
      <c r="C50" s="754" t="s">
        <v>163</v>
      </c>
      <c r="D50" s="755"/>
    </row>
    <row r="51" spans="1:4">
      <c r="A51" s="20" t="s">
        <v>55</v>
      </c>
      <c r="B51" s="6" t="s">
        <v>164</v>
      </c>
      <c r="C51" s="754" t="s">
        <v>165</v>
      </c>
      <c r="D51" s="755"/>
    </row>
    <row r="52" spans="1:4">
      <c r="A52" s="20" t="s">
        <v>56</v>
      </c>
      <c r="B52" s="6" t="s">
        <v>130</v>
      </c>
      <c r="C52" s="754" t="s">
        <v>166</v>
      </c>
      <c r="D52" s="755"/>
    </row>
    <row r="53" spans="1:4">
      <c r="A53" s="20" t="s">
        <v>57</v>
      </c>
      <c r="B53" s="6" t="s">
        <v>130</v>
      </c>
      <c r="C53" s="754" t="s">
        <v>167</v>
      </c>
      <c r="D53" s="755"/>
    </row>
    <row r="54" spans="1:4">
      <c r="A54" s="20" t="s">
        <v>58</v>
      </c>
      <c r="B54" s="6" t="s">
        <v>130</v>
      </c>
      <c r="C54" s="754" t="s">
        <v>166</v>
      </c>
      <c r="D54" s="755"/>
    </row>
    <row r="55" spans="1:4">
      <c r="A55" s="20" t="s">
        <v>59</v>
      </c>
      <c r="B55" s="6" t="s">
        <v>138</v>
      </c>
      <c r="C55" s="754" t="s">
        <v>139</v>
      </c>
      <c r="D55" s="755"/>
    </row>
    <row r="56" spans="1:4">
      <c r="A56" s="20" t="s">
        <v>60</v>
      </c>
      <c r="B56" s="6" t="s">
        <v>109</v>
      </c>
      <c r="C56" s="754" t="s">
        <v>147</v>
      </c>
      <c r="D56" s="755"/>
    </row>
    <row r="57" spans="1:4" ht="19" thickBot="1">
      <c r="A57" s="269" t="s">
        <v>61</v>
      </c>
      <c r="B57" s="272" t="s">
        <v>130</v>
      </c>
      <c r="C57" s="756" t="s">
        <v>168</v>
      </c>
      <c r="D57" s="757"/>
    </row>
    <row r="58" spans="1:4">
      <c r="B58"/>
      <c r="C58"/>
      <c r="D58"/>
    </row>
  </sheetData>
  <sheetProtection algorithmName="SHA-512" hashValue="TaNkJ+KofuqiTTMszYhj5GOhgRbt96h6VEhljXF14aTmoJENripN0EYRzylOs9E2T6qkDx/Dswml7BF9O1Atsg==" saltValue="Yjs01PTw1rAu9n/l3eDopQ==" spinCount="100000" sheet="1" objects="1" scenarios="1"/>
  <mergeCells count="26">
    <mergeCell ref="C30:D30"/>
    <mergeCell ref="A18:D18"/>
    <mergeCell ref="C19:D19"/>
    <mergeCell ref="C20:D20"/>
    <mergeCell ref="C21:D21"/>
    <mergeCell ref="C57:D57"/>
    <mergeCell ref="C55:D55"/>
    <mergeCell ref="C22:D22"/>
    <mergeCell ref="C23:D23"/>
    <mergeCell ref="C48:D48"/>
    <mergeCell ref="C49:D49"/>
    <mergeCell ref="C50:D50"/>
    <mergeCell ref="C27:D27"/>
    <mergeCell ref="C26:D26"/>
    <mergeCell ref="C25:D25"/>
    <mergeCell ref="A47:D47"/>
    <mergeCell ref="C32:D32"/>
    <mergeCell ref="C31:D31"/>
    <mergeCell ref="C29:D29"/>
    <mergeCell ref="C28:D28"/>
    <mergeCell ref="C24:D24"/>
    <mergeCell ref="C51:D51"/>
    <mergeCell ref="C52:D52"/>
    <mergeCell ref="C53:D53"/>
    <mergeCell ref="C54:D54"/>
    <mergeCell ref="C56:D56"/>
  </mergeCells>
  <phoneticPr fontId="1"/>
  <pageMargins left="0.7" right="0.7" top="0.75" bottom="0.75" header="0.3" footer="0.3"/>
  <pageSetup paperSize="9" scale="4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03491-2033-4889-B273-BB970445467D}">
  <sheetPr>
    <pageSetUpPr fitToPage="1"/>
  </sheetPr>
  <dimension ref="A1:P127"/>
  <sheetViews>
    <sheetView workbookViewId="0">
      <selection activeCell="C5" sqref="C5"/>
    </sheetView>
  </sheetViews>
  <sheetFormatPr baseColWidth="10" defaultColWidth="8.83203125" defaultRowHeight="15.75" customHeight="1"/>
  <cols>
    <col min="1" max="1" width="49.6640625" customWidth="1"/>
    <col min="2" max="9" width="12.5" customWidth="1"/>
    <col min="10" max="10" width="13.1640625" customWidth="1"/>
    <col min="11" max="11" width="12.83203125" customWidth="1"/>
    <col min="12" max="12" width="14.83203125" customWidth="1"/>
    <col min="16" max="16" width="18.1640625" customWidth="1"/>
  </cols>
  <sheetData>
    <row r="1" spans="1:12" ht="18">
      <c r="A1" s="9" t="s">
        <v>169</v>
      </c>
    </row>
    <row r="2" spans="1:12" ht="40" thickTop="1" thickBot="1">
      <c r="A2" s="120" t="s">
        <v>25</v>
      </c>
      <c r="B2" s="121" t="s">
        <v>26</v>
      </c>
      <c r="C2" s="1" t="s">
        <v>27</v>
      </c>
      <c r="D2" s="1" t="s">
        <v>28</v>
      </c>
      <c r="E2" s="1" t="s">
        <v>29</v>
      </c>
      <c r="F2" s="1" t="s">
        <v>30</v>
      </c>
      <c r="G2" s="1" t="s">
        <v>31</v>
      </c>
      <c r="H2" s="1" t="s">
        <v>32</v>
      </c>
      <c r="I2" s="2" t="s">
        <v>33</v>
      </c>
      <c r="J2" s="1" t="s">
        <v>34</v>
      </c>
      <c r="K2" s="1" t="s">
        <v>35</v>
      </c>
      <c r="L2" s="1" t="s">
        <v>36</v>
      </c>
    </row>
    <row r="3" spans="1:12" ht="18">
      <c r="A3" s="363" t="s">
        <v>76</v>
      </c>
      <c r="B3" s="93">
        <v>0</v>
      </c>
      <c r="C3" s="93">
        <v>153</v>
      </c>
      <c r="D3" s="93">
        <v>0</v>
      </c>
      <c r="E3" s="93">
        <v>0</v>
      </c>
      <c r="F3" s="93">
        <v>0</v>
      </c>
      <c r="G3" s="93">
        <v>0</v>
      </c>
      <c r="H3" s="93">
        <v>0</v>
      </c>
      <c r="I3" s="93">
        <v>0</v>
      </c>
      <c r="J3" s="93">
        <v>0</v>
      </c>
      <c r="K3" s="93">
        <v>0</v>
      </c>
      <c r="L3" s="93">
        <f>SUM(B3:K3)</f>
        <v>153</v>
      </c>
    </row>
    <row r="4" spans="1:12" ht="18">
      <c r="A4" s="5" t="s">
        <v>38</v>
      </c>
      <c r="B4" s="93">
        <v>0</v>
      </c>
      <c r="C4" s="93">
        <v>5543244</v>
      </c>
      <c r="D4" s="93">
        <v>0</v>
      </c>
      <c r="E4" s="93">
        <v>0</v>
      </c>
      <c r="F4" s="93">
        <v>0</v>
      </c>
      <c r="G4" s="93">
        <v>0</v>
      </c>
      <c r="H4" s="93">
        <v>0</v>
      </c>
      <c r="I4" s="93">
        <v>0</v>
      </c>
      <c r="J4" s="93">
        <v>0</v>
      </c>
      <c r="K4" s="93">
        <v>0</v>
      </c>
      <c r="L4" s="93">
        <f t="shared" ref="L4:L13" si="0">SUM(B4:K4)</f>
        <v>5543244</v>
      </c>
    </row>
    <row r="5" spans="1:12" ht="18">
      <c r="A5" s="5" t="s">
        <v>39</v>
      </c>
      <c r="B5" s="93">
        <v>0</v>
      </c>
      <c r="C5" s="175">
        <v>0</v>
      </c>
      <c r="D5" s="93">
        <v>0</v>
      </c>
      <c r="E5" s="93">
        <v>0</v>
      </c>
      <c r="F5" s="93">
        <v>1033166</v>
      </c>
      <c r="G5" s="93">
        <v>0</v>
      </c>
      <c r="H5" s="93">
        <v>0</v>
      </c>
      <c r="I5" s="93">
        <v>0</v>
      </c>
      <c r="J5" s="93">
        <v>0</v>
      </c>
      <c r="K5" s="93">
        <v>0</v>
      </c>
      <c r="L5" s="93">
        <f>SUM(B5:K5)</f>
        <v>1033166</v>
      </c>
    </row>
    <row r="6" spans="1:12" ht="18">
      <c r="A6" s="5" t="s">
        <v>40</v>
      </c>
      <c r="B6" s="93">
        <v>0</v>
      </c>
      <c r="C6" s="93">
        <v>0</v>
      </c>
      <c r="D6" s="93">
        <v>0</v>
      </c>
      <c r="E6" s="93">
        <v>0</v>
      </c>
      <c r="F6" s="93">
        <v>2159133</v>
      </c>
      <c r="G6" s="93">
        <v>0</v>
      </c>
      <c r="H6" s="93">
        <v>0</v>
      </c>
      <c r="I6" s="93">
        <v>0</v>
      </c>
      <c r="J6" s="93">
        <v>0</v>
      </c>
      <c r="K6" s="93">
        <v>0</v>
      </c>
      <c r="L6" s="93">
        <f>SUM(B6:K6)</f>
        <v>2159133</v>
      </c>
    </row>
    <row r="7" spans="1:12" ht="18">
      <c r="A7" s="5" t="s">
        <v>41</v>
      </c>
      <c r="B7" s="93">
        <v>0</v>
      </c>
      <c r="C7" s="93">
        <v>1000000</v>
      </c>
      <c r="D7" s="93">
        <v>0</v>
      </c>
      <c r="E7" s="93">
        <v>0</v>
      </c>
      <c r="F7" s="93">
        <v>0</v>
      </c>
      <c r="G7" s="93">
        <v>0</v>
      </c>
      <c r="H7" s="93">
        <v>0</v>
      </c>
      <c r="I7" s="93">
        <v>0</v>
      </c>
      <c r="J7" s="93">
        <v>0</v>
      </c>
      <c r="K7" s="93">
        <v>0</v>
      </c>
      <c r="L7" s="93">
        <f t="shared" si="0"/>
        <v>1000000</v>
      </c>
    </row>
    <row r="8" spans="1:12" ht="18">
      <c r="A8" s="5" t="s">
        <v>42</v>
      </c>
      <c r="B8" s="93">
        <v>0</v>
      </c>
      <c r="C8" s="93">
        <v>1000000</v>
      </c>
      <c r="D8" s="93">
        <v>0</v>
      </c>
      <c r="E8" s="93">
        <v>0</v>
      </c>
      <c r="F8" s="93">
        <v>0</v>
      </c>
      <c r="G8" s="93">
        <v>0</v>
      </c>
      <c r="H8" s="93">
        <v>0</v>
      </c>
      <c r="I8" s="93">
        <v>0</v>
      </c>
      <c r="J8" s="93">
        <v>0</v>
      </c>
      <c r="K8" s="93">
        <v>0</v>
      </c>
      <c r="L8" s="93">
        <f>SUM(B8:K8)</f>
        <v>1000000</v>
      </c>
    </row>
    <row r="9" spans="1:12" ht="18">
      <c r="A9" s="5" t="s">
        <v>43</v>
      </c>
      <c r="B9" s="93">
        <v>0</v>
      </c>
      <c r="C9" s="93">
        <v>100000</v>
      </c>
      <c r="D9" s="93">
        <v>0</v>
      </c>
      <c r="E9" s="93">
        <v>0</v>
      </c>
      <c r="F9" s="93">
        <v>0</v>
      </c>
      <c r="G9" s="93">
        <v>0</v>
      </c>
      <c r="H9" s="93">
        <v>0</v>
      </c>
      <c r="I9" s="93">
        <v>0</v>
      </c>
      <c r="J9" s="93">
        <v>0</v>
      </c>
      <c r="K9" s="93">
        <v>0</v>
      </c>
      <c r="L9" s="93">
        <f t="shared" si="0"/>
        <v>100000</v>
      </c>
    </row>
    <row r="10" spans="1:12" ht="18">
      <c r="A10" s="5" t="s">
        <v>44</v>
      </c>
      <c r="B10" s="93">
        <v>0</v>
      </c>
      <c r="C10" s="93">
        <v>0</v>
      </c>
      <c r="D10" s="93">
        <v>0</v>
      </c>
      <c r="E10" s="93">
        <v>1995200</v>
      </c>
      <c r="F10" s="93">
        <v>0</v>
      </c>
      <c r="G10" s="93">
        <v>0</v>
      </c>
      <c r="H10" s="93">
        <v>0</v>
      </c>
      <c r="I10" s="93">
        <v>0</v>
      </c>
      <c r="J10" s="93">
        <v>0</v>
      </c>
      <c r="K10" s="93">
        <v>0</v>
      </c>
      <c r="L10" s="93">
        <f t="shared" si="0"/>
        <v>1995200</v>
      </c>
    </row>
    <row r="11" spans="1:12" ht="18">
      <c r="A11" s="5" t="s">
        <v>45</v>
      </c>
      <c r="B11" s="93">
        <v>0</v>
      </c>
      <c r="C11" s="93">
        <v>0</v>
      </c>
      <c r="D11" s="93">
        <v>0</v>
      </c>
      <c r="E11" s="93">
        <v>2200000</v>
      </c>
      <c r="F11" s="93">
        <v>0</v>
      </c>
      <c r="G11" s="93">
        <v>0</v>
      </c>
      <c r="H11" s="93">
        <v>0</v>
      </c>
      <c r="I11" s="93">
        <v>0</v>
      </c>
      <c r="J11" s="93">
        <v>0</v>
      </c>
      <c r="K11" s="93">
        <v>0</v>
      </c>
      <c r="L11" s="93">
        <f>SUM(B11:K11)</f>
        <v>2200000</v>
      </c>
    </row>
    <row r="12" spans="1:12" ht="18">
      <c r="A12" s="5" t="s">
        <v>46</v>
      </c>
      <c r="B12" s="93">
        <v>0</v>
      </c>
      <c r="C12" s="93">
        <v>0</v>
      </c>
      <c r="D12" s="93">
        <v>0</v>
      </c>
      <c r="E12" s="93">
        <v>0</v>
      </c>
      <c r="F12" s="93">
        <v>0</v>
      </c>
      <c r="G12" s="93">
        <v>760000</v>
      </c>
      <c r="H12" s="93">
        <v>0</v>
      </c>
      <c r="I12" s="93">
        <v>0</v>
      </c>
      <c r="J12" s="93">
        <v>0</v>
      </c>
      <c r="K12" s="93">
        <v>0</v>
      </c>
      <c r="L12" s="93">
        <f t="shared" si="0"/>
        <v>760000</v>
      </c>
    </row>
    <row r="13" spans="1:12" ht="18">
      <c r="A13" s="7" t="s">
        <v>170</v>
      </c>
      <c r="B13" s="93">
        <v>0</v>
      </c>
      <c r="C13" s="93">
        <v>0</v>
      </c>
      <c r="D13" s="93">
        <v>0</v>
      </c>
      <c r="E13" s="93">
        <v>0</v>
      </c>
      <c r="F13" s="93">
        <v>0</v>
      </c>
      <c r="G13" s="93">
        <v>0</v>
      </c>
      <c r="H13" s="93">
        <v>0</v>
      </c>
      <c r="I13" s="93">
        <v>0</v>
      </c>
      <c r="J13" s="93">
        <v>0</v>
      </c>
      <c r="K13" s="93">
        <v>875000</v>
      </c>
      <c r="L13" s="93">
        <f t="shared" si="0"/>
        <v>875000</v>
      </c>
    </row>
    <row r="14" spans="1:12" ht="19" thickBot="1">
      <c r="A14" s="274" t="s">
        <v>171</v>
      </c>
      <c r="B14" s="176">
        <v>0</v>
      </c>
      <c r="C14" s="93">
        <v>0</v>
      </c>
      <c r="D14" s="93">
        <v>0</v>
      </c>
      <c r="E14" s="93">
        <v>0</v>
      </c>
      <c r="F14" s="93">
        <v>0</v>
      </c>
      <c r="G14" s="93">
        <v>0</v>
      </c>
      <c r="H14" s="93">
        <v>0</v>
      </c>
      <c r="I14" s="93">
        <v>0</v>
      </c>
      <c r="J14" s="93">
        <v>0</v>
      </c>
      <c r="K14" s="93">
        <v>42000</v>
      </c>
      <c r="L14" s="93">
        <f>SUM(B14:K14)</f>
        <v>42000</v>
      </c>
    </row>
    <row r="15" spans="1:12" ht="20" thickTop="1" thickBot="1">
      <c r="A15" s="273" t="s">
        <v>49</v>
      </c>
      <c r="B15" s="147">
        <f t="shared" ref="B15:J15" si="1">SUM(B3:B14)</f>
        <v>0</v>
      </c>
      <c r="C15" s="147">
        <f>SUM(C3:C14)</f>
        <v>7643397</v>
      </c>
      <c r="D15" s="147">
        <f t="shared" si="1"/>
        <v>0</v>
      </c>
      <c r="E15" s="147">
        <f>SUM(E3:E14)</f>
        <v>4195200</v>
      </c>
      <c r="F15" s="147">
        <f>SUM(F3:F14)</f>
        <v>3192299</v>
      </c>
      <c r="G15" s="147">
        <f>SUM(G3:G14)</f>
        <v>760000</v>
      </c>
      <c r="H15" s="147">
        <f t="shared" si="1"/>
        <v>0</v>
      </c>
      <c r="I15" s="147">
        <f t="shared" si="1"/>
        <v>0</v>
      </c>
      <c r="J15" s="147">
        <f t="shared" si="1"/>
        <v>0</v>
      </c>
      <c r="K15" s="147">
        <f>SUM(K3:K14)</f>
        <v>917000</v>
      </c>
      <c r="L15" s="147">
        <f>SUM(L3:L14)</f>
        <v>16707896</v>
      </c>
    </row>
    <row r="16" spans="1:12" ht="19" thickTop="1"/>
    <row r="17" spans="1:4" ht="18">
      <c r="D17" s="138"/>
    </row>
    <row r="18" spans="1:4" ht="18">
      <c r="A18" s="8" t="s">
        <v>76</v>
      </c>
    </row>
    <row r="19" spans="1:4" ht="15.75" customHeight="1">
      <c r="A19" s="54" t="s">
        <v>172</v>
      </c>
    </row>
    <row r="20" spans="1:4" ht="18"/>
    <row r="21" spans="1:4" ht="18">
      <c r="A21" s="586" t="s">
        <v>173</v>
      </c>
    </row>
    <row r="22" spans="1:4" ht="15.75" customHeight="1">
      <c r="A22" t="s">
        <v>174</v>
      </c>
    </row>
    <row r="23" spans="1:4" ht="15.75" customHeight="1">
      <c r="A23" t="s">
        <v>175</v>
      </c>
    </row>
    <row r="24" spans="1:4" ht="18"/>
    <row r="25" spans="1:4" ht="18">
      <c r="A25" s="586" t="s">
        <v>176</v>
      </c>
    </row>
    <row r="26" spans="1:4" ht="15.75" customHeight="1">
      <c r="A26" t="s">
        <v>177</v>
      </c>
    </row>
    <row r="27" spans="1:4" ht="18"/>
    <row r="28" spans="1:4" ht="18">
      <c r="A28" s="586" t="s">
        <v>178</v>
      </c>
    </row>
    <row r="29" spans="1:4" ht="15.75" customHeight="1">
      <c r="A29" t="s">
        <v>179</v>
      </c>
    </row>
    <row r="30" spans="1:4" ht="18"/>
    <row r="31" spans="1:4" ht="18">
      <c r="A31" t="s">
        <v>180</v>
      </c>
    </row>
    <row r="32" spans="1:4" ht="15.75" customHeight="1">
      <c r="A32" t="s">
        <v>181</v>
      </c>
    </row>
    <row r="33" spans="1:5" ht="18">
      <c r="A33" t="s">
        <v>182</v>
      </c>
      <c r="B33" s="27"/>
      <c r="C33" s="27"/>
      <c r="D33" s="27"/>
      <c r="E33" s="27"/>
    </row>
    <row r="34" spans="1:5" ht="18">
      <c r="A34" t="s">
        <v>183</v>
      </c>
      <c r="B34" s="27"/>
      <c r="C34" s="27"/>
      <c r="D34" s="27"/>
      <c r="E34" s="27"/>
    </row>
    <row r="35" spans="1:5" ht="18">
      <c r="B35" s="27"/>
      <c r="C35" s="27"/>
      <c r="D35" s="27"/>
      <c r="E35" s="27"/>
    </row>
    <row r="36" spans="1:5" ht="18">
      <c r="A36" t="s">
        <v>184</v>
      </c>
      <c r="B36" s="27"/>
      <c r="C36" s="27"/>
      <c r="D36" s="27"/>
      <c r="E36" s="27"/>
    </row>
    <row r="37" spans="1:5" ht="15.75" customHeight="1">
      <c r="A37" t="s">
        <v>185</v>
      </c>
    </row>
    <row r="38" spans="1:5" ht="18">
      <c r="A38" t="s">
        <v>186</v>
      </c>
      <c r="B38" s="27"/>
      <c r="C38" s="27"/>
    </row>
    <row r="39" spans="1:5" ht="18">
      <c r="B39" s="27"/>
      <c r="C39" s="27"/>
    </row>
    <row r="40" spans="1:5" ht="18">
      <c r="A40" t="s">
        <v>187</v>
      </c>
      <c r="B40" s="27"/>
      <c r="C40" s="27"/>
    </row>
    <row r="41" spans="1:5" ht="15.75" customHeight="1">
      <c r="A41" t="s">
        <v>188</v>
      </c>
    </row>
    <row r="42" spans="1:5" ht="18">
      <c r="B42" s="27"/>
    </row>
    <row r="43" spans="1:5" ht="18">
      <c r="A43" t="s">
        <v>189</v>
      </c>
      <c r="B43" s="27"/>
    </row>
    <row r="44" spans="1:5" ht="18">
      <c r="A44" t="s">
        <v>190</v>
      </c>
      <c r="B44" s="27"/>
    </row>
    <row r="45" spans="1:5" ht="18">
      <c r="B45" s="27"/>
    </row>
    <row r="46" spans="1:5" ht="18">
      <c r="A46" t="s">
        <v>191</v>
      </c>
      <c r="B46" s="27"/>
    </row>
    <row r="47" spans="1:5" ht="18">
      <c r="A47" t="s">
        <v>192</v>
      </c>
      <c r="B47" s="27"/>
    </row>
    <row r="48" spans="1:5" ht="18">
      <c r="B48" s="27"/>
    </row>
    <row r="49" spans="1:2" ht="18">
      <c r="A49" t="s">
        <v>193</v>
      </c>
      <c r="B49" s="27"/>
    </row>
    <row r="50" spans="1:2" ht="18">
      <c r="A50" t="s">
        <v>194</v>
      </c>
      <c r="B50" s="27"/>
    </row>
    <row r="51" spans="1:2" ht="18">
      <c r="B51" s="27"/>
    </row>
    <row r="52" spans="1:2" ht="18">
      <c r="A52" t="s">
        <v>195</v>
      </c>
      <c r="B52" s="27"/>
    </row>
    <row r="53" spans="1:2" ht="18">
      <c r="A53" t="s">
        <v>196</v>
      </c>
      <c r="B53" s="27"/>
    </row>
    <row r="54" spans="1:2" ht="18">
      <c r="B54" s="27"/>
    </row>
    <row r="55" spans="1:2" ht="18">
      <c r="A55" t="s">
        <v>197</v>
      </c>
      <c r="B55" s="27"/>
    </row>
    <row r="56" spans="1:2" ht="18">
      <c r="A56" t="s">
        <v>198</v>
      </c>
      <c r="B56" s="27"/>
    </row>
    <row r="57" spans="1:2" ht="18">
      <c r="B57" s="27"/>
    </row>
    <row r="58" spans="1:2" ht="18">
      <c r="A58" t="s">
        <v>199</v>
      </c>
      <c r="B58" s="27"/>
    </row>
    <row r="59" spans="1:2" ht="18">
      <c r="A59" t="s">
        <v>200</v>
      </c>
      <c r="B59" s="27"/>
    </row>
    <row r="60" spans="1:2" ht="18">
      <c r="B60" s="27"/>
    </row>
    <row r="61" spans="1:2" ht="18">
      <c r="A61" t="s">
        <v>201</v>
      </c>
      <c r="B61" s="27"/>
    </row>
    <row r="62" spans="1:2" ht="18">
      <c r="A62" t="s">
        <v>202</v>
      </c>
      <c r="B62" s="27"/>
    </row>
    <row r="63" spans="1:2" ht="18">
      <c r="B63" s="27"/>
    </row>
    <row r="64" spans="1:2" ht="18">
      <c r="A64" t="s">
        <v>203</v>
      </c>
      <c r="B64" s="27"/>
    </row>
    <row r="65" spans="1:4" ht="18">
      <c r="B65" s="27"/>
    </row>
    <row r="66" spans="1:4" ht="18">
      <c r="A66" t="s">
        <v>204</v>
      </c>
      <c r="B66" s="27"/>
    </row>
    <row r="67" spans="1:4" ht="18">
      <c r="A67" t="s">
        <v>205</v>
      </c>
      <c r="B67" s="27"/>
    </row>
    <row r="68" spans="1:4" ht="18">
      <c r="B68" s="27"/>
    </row>
    <row r="69" spans="1:4" ht="18">
      <c r="A69" t="s">
        <v>206</v>
      </c>
      <c r="B69" s="27"/>
    </row>
    <row r="70" spans="1:4" ht="18">
      <c r="B70" s="27"/>
    </row>
    <row r="71" spans="1:4" ht="18">
      <c r="A71" s="99" t="s">
        <v>207</v>
      </c>
      <c r="B71" s="27"/>
    </row>
    <row r="72" spans="1:4" ht="18">
      <c r="A72" t="s">
        <v>208</v>
      </c>
      <c r="B72" s="27"/>
    </row>
    <row r="73" spans="1:4" ht="18">
      <c r="B73" s="27"/>
    </row>
    <row r="74" spans="1:4" ht="19" thickBot="1">
      <c r="A74" t="s">
        <v>209</v>
      </c>
      <c r="B74" s="27"/>
    </row>
    <row r="75" spans="1:4" ht="15.75" customHeight="1" thickBot="1">
      <c r="A75" s="56" t="s">
        <v>210</v>
      </c>
      <c r="B75" s="57" t="s">
        <v>211</v>
      </c>
    </row>
    <row r="76" spans="1:4" ht="18">
      <c r="A76" s="65" t="s">
        <v>212</v>
      </c>
      <c r="B76" s="171">
        <v>1033166</v>
      </c>
    </row>
    <row r="77" spans="1:4" ht="18">
      <c r="A77" s="64" t="s">
        <v>213</v>
      </c>
      <c r="B77" s="172">
        <v>588000</v>
      </c>
      <c r="D77" s="11"/>
    </row>
    <row r="78" spans="1:4" ht="18">
      <c r="A78" s="64" t="s">
        <v>214</v>
      </c>
      <c r="B78" s="172">
        <v>245000</v>
      </c>
    </row>
    <row r="79" spans="1:4" ht="18">
      <c r="A79" s="64" t="s">
        <v>215</v>
      </c>
      <c r="B79" s="172">
        <v>0</v>
      </c>
    </row>
    <row r="80" spans="1:4" ht="18">
      <c r="A80" s="64" t="s">
        <v>216</v>
      </c>
      <c r="B80" s="172">
        <v>360000</v>
      </c>
    </row>
    <row r="81" spans="1:7" ht="18">
      <c r="A81" s="66" t="s">
        <v>217</v>
      </c>
      <c r="B81" s="173">
        <v>30000</v>
      </c>
    </row>
    <row r="82" spans="1:7" ht="18">
      <c r="A82" s="66" t="s">
        <v>218</v>
      </c>
      <c r="B82" s="173">
        <v>40000</v>
      </c>
    </row>
    <row r="83" spans="1:7" ht="18">
      <c r="A83" s="66" t="s">
        <v>219</v>
      </c>
      <c r="B83" s="173">
        <v>0</v>
      </c>
    </row>
    <row r="84" spans="1:7" ht="18">
      <c r="A84" s="66" t="s">
        <v>220</v>
      </c>
      <c r="B84" s="173">
        <v>0</v>
      </c>
    </row>
    <row r="85" spans="1:7" ht="18">
      <c r="A85" s="66" t="s">
        <v>221</v>
      </c>
      <c r="B85" s="173">
        <v>13800</v>
      </c>
    </row>
    <row r="86" spans="1:7" ht="18">
      <c r="A86" s="66" t="s">
        <v>222</v>
      </c>
      <c r="B86" s="173">
        <v>182333</v>
      </c>
    </row>
    <row r="87" spans="1:7" ht="18">
      <c r="A87" s="585" t="s">
        <v>223</v>
      </c>
      <c r="B87" s="644">
        <v>700000</v>
      </c>
    </row>
    <row r="88" spans="1:7" ht="18">
      <c r="A88" s="55" t="s">
        <v>49</v>
      </c>
      <c r="B88" s="174">
        <f>SUM(B76:B87)</f>
        <v>3192299</v>
      </c>
    </row>
    <row r="89" spans="1:7" ht="18"/>
    <row r="90" spans="1:7" ht="19" thickBot="1">
      <c r="A90" s="9" t="s">
        <v>77</v>
      </c>
    </row>
    <row r="91" spans="1:7" ht="15.75" customHeight="1" thickBot="1">
      <c r="A91" s="49" t="s">
        <v>224</v>
      </c>
      <c r="B91" s="50" t="s">
        <v>225</v>
      </c>
      <c r="C91" s="50" t="s">
        <v>226</v>
      </c>
      <c r="D91" s="50" t="s">
        <v>227</v>
      </c>
      <c r="E91" s="50" t="s">
        <v>228</v>
      </c>
      <c r="F91" s="50" t="s">
        <v>229</v>
      </c>
      <c r="G91" s="50" t="s">
        <v>230</v>
      </c>
    </row>
    <row r="92" spans="1:7" ht="18">
      <c r="A92" s="58" t="s">
        <v>231</v>
      </c>
      <c r="B92" s="165">
        <v>70</v>
      </c>
      <c r="C92" s="165">
        <v>150</v>
      </c>
      <c r="D92" s="165">
        <f>B92*C92</f>
        <v>10500</v>
      </c>
      <c r="E92" s="165">
        <v>60</v>
      </c>
      <c r="F92" s="165">
        <f>C92-E92</f>
        <v>90</v>
      </c>
      <c r="G92" s="165">
        <f>B92*F92</f>
        <v>6300</v>
      </c>
    </row>
    <row r="93" spans="1:7" ht="18">
      <c r="A93" s="58" t="s">
        <v>232</v>
      </c>
      <c r="B93" s="165">
        <v>70</v>
      </c>
      <c r="C93" s="165">
        <v>150</v>
      </c>
      <c r="D93" s="165">
        <f>B93*C93</f>
        <v>10500</v>
      </c>
      <c r="E93" s="165">
        <v>60</v>
      </c>
      <c r="F93" s="165">
        <v>90</v>
      </c>
      <c r="G93" s="165">
        <f>B93*F93</f>
        <v>6300</v>
      </c>
    </row>
    <row r="94" spans="1:7" ht="18">
      <c r="A94" s="58" t="s">
        <v>233</v>
      </c>
      <c r="B94" s="165">
        <v>140</v>
      </c>
      <c r="C94" s="165">
        <v>300</v>
      </c>
      <c r="D94" s="165">
        <f t="shared" ref="D94:D105" si="2">B94*C94</f>
        <v>42000</v>
      </c>
      <c r="E94" s="165">
        <v>115</v>
      </c>
      <c r="F94" s="165">
        <f t="shared" ref="F94:F105" si="3">C94-E94</f>
        <v>185</v>
      </c>
      <c r="G94" s="165">
        <f t="shared" ref="G94:G105" si="4">B94*F94</f>
        <v>25900</v>
      </c>
    </row>
    <row r="95" spans="1:7" ht="18">
      <c r="A95" s="58" t="s">
        <v>234</v>
      </c>
      <c r="B95" s="165">
        <v>260</v>
      </c>
      <c r="C95" s="165">
        <v>1000</v>
      </c>
      <c r="D95" s="165">
        <f t="shared" si="2"/>
        <v>260000</v>
      </c>
      <c r="E95" s="165">
        <v>560</v>
      </c>
      <c r="F95" s="165">
        <f t="shared" si="3"/>
        <v>440</v>
      </c>
      <c r="G95" s="165">
        <f t="shared" si="4"/>
        <v>114400</v>
      </c>
    </row>
    <row r="96" spans="1:7" ht="18">
      <c r="A96" s="58" t="s">
        <v>235</v>
      </c>
      <c r="B96" s="165">
        <v>220</v>
      </c>
      <c r="C96" s="165">
        <v>500</v>
      </c>
      <c r="D96" s="165">
        <f t="shared" si="2"/>
        <v>110000</v>
      </c>
      <c r="E96" s="165">
        <v>200</v>
      </c>
      <c r="F96" s="165">
        <f t="shared" si="3"/>
        <v>300</v>
      </c>
      <c r="G96" s="165">
        <f t="shared" si="4"/>
        <v>66000</v>
      </c>
    </row>
    <row r="97" spans="1:16" ht="18">
      <c r="A97" s="58" t="s">
        <v>236</v>
      </c>
      <c r="B97" s="165">
        <v>270</v>
      </c>
      <c r="C97" s="165">
        <v>800</v>
      </c>
      <c r="D97" s="165">
        <f t="shared" si="2"/>
        <v>216000</v>
      </c>
      <c r="E97" s="165">
        <v>400</v>
      </c>
      <c r="F97" s="165">
        <f t="shared" si="3"/>
        <v>400</v>
      </c>
      <c r="G97" s="165">
        <f t="shared" si="4"/>
        <v>108000</v>
      </c>
    </row>
    <row r="98" spans="1:16" ht="18">
      <c r="A98" s="58" t="s">
        <v>237</v>
      </c>
      <c r="B98" s="165">
        <v>410</v>
      </c>
      <c r="C98" s="165">
        <v>500</v>
      </c>
      <c r="D98" s="165">
        <f t="shared" si="2"/>
        <v>205000</v>
      </c>
      <c r="E98" s="165">
        <v>222</v>
      </c>
      <c r="F98" s="165">
        <f t="shared" si="3"/>
        <v>278</v>
      </c>
      <c r="G98" s="165">
        <f t="shared" si="4"/>
        <v>113980</v>
      </c>
    </row>
    <row r="99" spans="1:16" ht="18">
      <c r="A99" s="58" t="s">
        <v>238</v>
      </c>
      <c r="B99" s="165">
        <v>270</v>
      </c>
      <c r="C99" s="165">
        <v>3000</v>
      </c>
      <c r="D99" s="165">
        <f t="shared" si="2"/>
        <v>810000</v>
      </c>
      <c r="E99" s="165">
        <v>1715</v>
      </c>
      <c r="F99" s="165">
        <f t="shared" si="3"/>
        <v>1285</v>
      </c>
      <c r="G99" s="165">
        <f t="shared" si="4"/>
        <v>346950</v>
      </c>
    </row>
    <row r="100" spans="1:16" ht="18">
      <c r="A100" s="58" t="s">
        <v>239</v>
      </c>
      <c r="B100" s="165">
        <v>140</v>
      </c>
      <c r="C100" s="165">
        <v>300</v>
      </c>
      <c r="D100" s="165">
        <f t="shared" si="2"/>
        <v>42000</v>
      </c>
      <c r="E100" s="165">
        <v>100</v>
      </c>
      <c r="F100" s="165">
        <f t="shared" si="3"/>
        <v>200</v>
      </c>
      <c r="G100" s="165">
        <f t="shared" si="4"/>
        <v>28000</v>
      </c>
    </row>
    <row r="101" spans="1:16" ht="19" thickBot="1">
      <c r="A101" s="139" t="s">
        <v>240</v>
      </c>
      <c r="B101" s="165">
        <v>50</v>
      </c>
      <c r="C101" s="165">
        <v>1000</v>
      </c>
      <c r="D101" s="165">
        <f t="shared" si="2"/>
        <v>50000</v>
      </c>
      <c r="E101" s="166">
        <f>E94+E98+E100</f>
        <v>437</v>
      </c>
      <c r="F101" s="165">
        <f t="shared" si="3"/>
        <v>563</v>
      </c>
      <c r="G101" s="165">
        <f t="shared" si="4"/>
        <v>28150</v>
      </c>
      <c r="I101" s="767" t="s">
        <v>241</v>
      </c>
      <c r="J101" s="767"/>
    </row>
    <row r="102" spans="1:16" ht="18" customHeight="1" thickBot="1">
      <c r="A102" s="139" t="s">
        <v>242</v>
      </c>
      <c r="B102" s="165">
        <v>30</v>
      </c>
      <c r="C102" s="165">
        <v>1800</v>
      </c>
      <c r="D102" s="165">
        <f t="shared" si="2"/>
        <v>54000</v>
      </c>
      <c r="E102" s="165">
        <f>E95+E96+E98</f>
        <v>982</v>
      </c>
      <c r="F102" s="165">
        <f t="shared" si="3"/>
        <v>818</v>
      </c>
      <c r="G102" s="165">
        <f t="shared" si="4"/>
        <v>24540</v>
      </c>
      <c r="I102" s="143" t="s">
        <v>224</v>
      </c>
      <c r="J102" s="768" t="s">
        <v>243</v>
      </c>
      <c r="K102" s="769"/>
      <c r="L102" s="769"/>
      <c r="M102" s="769"/>
      <c r="N102" s="769"/>
      <c r="O102" s="769"/>
      <c r="P102" s="770"/>
    </row>
    <row r="103" spans="1:16" ht="19" thickBot="1">
      <c r="A103" s="139" t="s">
        <v>244</v>
      </c>
      <c r="B103" s="165">
        <v>20</v>
      </c>
      <c r="C103" s="165">
        <v>3500</v>
      </c>
      <c r="D103" s="165">
        <f t="shared" si="2"/>
        <v>70000</v>
      </c>
      <c r="E103" s="165">
        <f>E92+E93+E97+E99</f>
        <v>2235</v>
      </c>
      <c r="F103" s="165">
        <f t="shared" si="3"/>
        <v>1265</v>
      </c>
      <c r="G103" s="165">
        <f t="shared" si="4"/>
        <v>25300</v>
      </c>
      <c r="I103" s="144" t="s">
        <v>240</v>
      </c>
      <c r="J103" s="774" t="s">
        <v>245</v>
      </c>
      <c r="K103" s="775"/>
      <c r="L103" s="775"/>
      <c r="M103" s="775"/>
      <c r="N103" s="775"/>
      <c r="O103" s="775"/>
      <c r="P103" s="776"/>
    </row>
    <row r="104" spans="1:16" ht="19" thickBot="1">
      <c r="A104" s="139" t="s">
        <v>246</v>
      </c>
      <c r="B104" s="165">
        <v>10</v>
      </c>
      <c r="C104" s="165">
        <v>5500</v>
      </c>
      <c r="D104" s="165">
        <f t="shared" si="2"/>
        <v>55000</v>
      </c>
      <c r="E104" s="165">
        <f>E92+E93+E94+E95+E96+E97+E98+E99+E100</f>
        <v>3432</v>
      </c>
      <c r="F104" s="165">
        <f>C104-E104</f>
        <v>2068</v>
      </c>
      <c r="G104" s="165">
        <f t="shared" si="4"/>
        <v>20680</v>
      </c>
      <c r="I104" s="144" t="s">
        <v>242</v>
      </c>
      <c r="J104" s="777" t="s">
        <v>247</v>
      </c>
      <c r="K104" s="778"/>
      <c r="L104" s="778"/>
      <c r="M104" s="778"/>
      <c r="N104" s="778"/>
      <c r="O104" s="778"/>
      <c r="P104" s="779"/>
    </row>
    <row r="105" spans="1:16" ht="19" thickBot="1">
      <c r="A105" s="114" t="s">
        <v>248</v>
      </c>
      <c r="B105" s="167">
        <v>301</v>
      </c>
      <c r="C105" s="167">
        <v>200</v>
      </c>
      <c r="D105" s="167">
        <f t="shared" si="2"/>
        <v>60200</v>
      </c>
      <c r="E105" s="167">
        <v>0</v>
      </c>
      <c r="F105" s="167">
        <f t="shared" si="3"/>
        <v>200</v>
      </c>
      <c r="G105" s="167">
        <f t="shared" si="4"/>
        <v>60200</v>
      </c>
      <c r="I105" s="145" t="s">
        <v>244</v>
      </c>
      <c r="J105" s="774" t="s">
        <v>249</v>
      </c>
      <c r="K105" s="775"/>
      <c r="L105" s="775"/>
      <c r="M105" s="775"/>
      <c r="N105" s="775"/>
      <c r="O105" s="775"/>
      <c r="P105" s="776"/>
    </row>
    <row r="106" spans="1:16" ht="18" customHeight="1" thickTop="1" thickBot="1">
      <c r="A106" s="115" t="s">
        <v>78</v>
      </c>
      <c r="B106" s="168"/>
      <c r="C106" s="168"/>
      <c r="D106" s="168">
        <f>SUM(D92:D105)</f>
        <v>1995200</v>
      </c>
      <c r="E106" s="168"/>
      <c r="F106" s="169"/>
      <c r="G106" s="170">
        <f>SUM(G92:G105)</f>
        <v>974700</v>
      </c>
      <c r="I106" s="140" t="s">
        <v>246</v>
      </c>
      <c r="J106" s="771" t="s">
        <v>250</v>
      </c>
      <c r="K106" s="772"/>
      <c r="L106" s="772"/>
      <c r="M106" s="772"/>
      <c r="N106" s="772"/>
      <c r="O106" s="772"/>
      <c r="P106" s="773"/>
    </row>
    <row r="107" spans="1:16" ht="18">
      <c r="A107" s="119"/>
    </row>
    <row r="108" spans="1:16" ht="18">
      <c r="A108" s="9" t="s">
        <v>104</v>
      </c>
    </row>
    <row r="109" spans="1:16" ht="18">
      <c r="A109" t="s">
        <v>251</v>
      </c>
      <c r="B109" s="28"/>
      <c r="C109" s="28"/>
      <c r="D109" s="28"/>
      <c r="E109" s="28"/>
      <c r="F109" s="28"/>
      <c r="G109" s="28"/>
    </row>
    <row r="110" spans="1:16" ht="20" customHeight="1"/>
    <row r="111" spans="1:16" ht="18.75" customHeight="1">
      <c r="A111" s="59" t="s">
        <v>252</v>
      </c>
    </row>
    <row r="112" spans="1:16" ht="18">
      <c r="A112" t="s">
        <v>253</v>
      </c>
    </row>
    <row r="113" spans="1:6" ht="18">
      <c r="A113" t="s">
        <v>254</v>
      </c>
    </row>
    <row r="114" spans="1:6" ht="18"/>
    <row r="115" spans="1:6" ht="18">
      <c r="A115" s="9" t="s">
        <v>47</v>
      </c>
    </row>
    <row r="116" spans="1:6" ht="19" thickBot="1">
      <c r="A116" t="s">
        <v>255</v>
      </c>
    </row>
    <row r="117" spans="1:6" ht="19" thickBot="1">
      <c r="A117" s="49" t="s">
        <v>256</v>
      </c>
      <c r="B117" s="49" t="s">
        <v>257</v>
      </c>
      <c r="C117" s="49" t="s">
        <v>258</v>
      </c>
      <c r="D117" s="49" t="s">
        <v>259</v>
      </c>
    </row>
    <row r="118" spans="1:6" ht="18">
      <c r="A118" s="695" t="s">
        <v>260</v>
      </c>
      <c r="B118" s="697">
        <v>1000</v>
      </c>
      <c r="C118" s="65">
        <v>350</v>
      </c>
      <c r="D118" s="700">
        <f>B118*C118</f>
        <v>350000</v>
      </c>
    </row>
    <row r="119" spans="1:6" ht="18">
      <c r="A119" s="58" t="s">
        <v>261</v>
      </c>
      <c r="B119" s="698">
        <v>1500</v>
      </c>
      <c r="C119" s="64">
        <v>100</v>
      </c>
      <c r="D119" s="701">
        <f t="shared" ref="D119:D120" si="5">B119*C119</f>
        <v>150000</v>
      </c>
    </row>
    <row r="120" spans="1:6" ht="19" thickBot="1">
      <c r="A120" s="696" t="s">
        <v>262</v>
      </c>
      <c r="B120" s="699">
        <v>2500</v>
      </c>
      <c r="C120" s="696">
        <v>150</v>
      </c>
      <c r="D120" s="702">
        <f t="shared" si="5"/>
        <v>375000</v>
      </c>
    </row>
    <row r="121" spans="1:6" ht="20" thickTop="1" thickBot="1">
      <c r="A121" s="55" t="s">
        <v>49</v>
      </c>
      <c r="B121" s="55"/>
      <c r="C121" s="55">
        <f>C118+C119+C120</f>
        <v>600</v>
      </c>
      <c r="D121" s="703">
        <f>SUM(D118:D120)</f>
        <v>875000</v>
      </c>
      <c r="F121" s="51"/>
    </row>
    <row r="122" spans="1:6" ht="18"/>
    <row r="123" spans="1:6" ht="18">
      <c r="A123" s="9" t="s">
        <v>263</v>
      </c>
    </row>
    <row r="124" spans="1:6" ht="15.75" customHeight="1">
      <c r="A124" t="s">
        <v>264</v>
      </c>
    </row>
    <row r="125" spans="1:6" ht="18">
      <c r="A125" t="s">
        <v>265</v>
      </c>
    </row>
    <row r="126" spans="1:6" ht="18"/>
    <row r="127" spans="1:6" ht="18"/>
  </sheetData>
  <sheetProtection algorithmName="SHA-512" hashValue="Um2krdS9zxKJoGVnzduvlo93BsJNhDbFn/rvtIRh98wmVr6qsGSfwJN6Yxaggb/02azO7ua9xgDiGCGiTPteYw==" saltValue="+BhltDPwkY3X7Ryt9JlegQ==" spinCount="100000" sheet="1" objects="1" scenarios="1"/>
  <mergeCells count="6">
    <mergeCell ref="I101:J101"/>
    <mergeCell ref="J102:P102"/>
    <mergeCell ref="J106:P106"/>
    <mergeCell ref="J105:P105"/>
    <mergeCell ref="J104:P104"/>
    <mergeCell ref="J103:P103"/>
  </mergeCells>
  <phoneticPr fontId="1"/>
  <pageMargins left="0.7" right="0.7" top="0.75" bottom="0.75" header="0.3" footer="0.3"/>
  <pageSetup paperSize="9" scale="21" orientation="landscape" r:id="rId1"/>
  <ignoredErrors>
    <ignoredError sqref="D15 H15:J15"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712D1-E191-4C45-A93F-6EB4BD35582B}">
  <dimension ref="A1:J469"/>
  <sheetViews>
    <sheetView topLeftCell="A44" zoomScale="85" workbookViewId="0">
      <pane xSplit="1" topLeftCell="B1" activePane="topRight" state="frozen"/>
      <selection pane="topRight" activeCell="G404" sqref="G404:G405"/>
    </sheetView>
  </sheetViews>
  <sheetFormatPr baseColWidth="10" defaultColWidth="8.83203125" defaultRowHeight="18"/>
  <cols>
    <col min="1" max="1" width="28.33203125" style="11" customWidth="1"/>
    <col min="2" max="2" width="8.5" style="11"/>
    <col min="3" max="3" width="50.5" style="11" customWidth="1"/>
    <col min="4" max="4" width="11.5" style="11" customWidth="1"/>
    <col min="5" max="5" width="11.33203125" style="11" bestFit="1" customWidth="1"/>
    <col min="6" max="6" width="10.5" style="11" customWidth="1"/>
    <col min="7" max="7" width="12.5" style="11" customWidth="1"/>
    <col min="8" max="8" width="10" style="11" bestFit="1" customWidth="1"/>
    <col min="9" max="9" width="121.1640625" style="11" customWidth="1"/>
  </cols>
  <sheetData>
    <row r="1" spans="1:9">
      <c r="A1" s="207" t="s">
        <v>266</v>
      </c>
    </row>
    <row r="2" spans="1:9">
      <c r="A2" s="8" t="s">
        <v>26</v>
      </c>
    </row>
    <row r="3" spans="1:9">
      <c r="A3" s="206" t="s">
        <v>25</v>
      </c>
      <c r="B3" s="206" t="s">
        <v>267</v>
      </c>
      <c r="C3" s="206" t="s">
        <v>268</v>
      </c>
      <c r="D3" s="206" t="s">
        <v>269</v>
      </c>
      <c r="E3" s="206" t="s">
        <v>270</v>
      </c>
      <c r="F3" s="206" t="s">
        <v>271</v>
      </c>
      <c r="G3" s="206" t="s">
        <v>49</v>
      </c>
      <c r="H3" s="206" t="s">
        <v>272</v>
      </c>
      <c r="I3" s="120" t="s">
        <v>273</v>
      </c>
    </row>
    <row r="4" spans="1:9" ht="19">
      <c r="A4" s="13" t="s">
        <v>274</v>
      </c>
      <c r="B4" s="13">
        <v>1</v>
      </c>
      <c r="C4" s="77" t="s">
        <v>275</v>
      </c>
      <c r="D4" s="13">
        <v>7090</v>
      </c>
      <c r="E4" s="13">
        <v>5</v>
      </c>
      <c r="F4" s="13" t="s">
        <v>276</v>
      </c>
      <c r="G4" s="13">
        <f>D4*E4</f>
        <v>35450</v>
      </c>
      <c r="H4" s="13" t="s">
        <v>277</v>
      </c>
      <c r="I4" s="61" t="s">
        <v>278</v>
      </c>
    </row>
    <row r="5" spans="1:9" ht="19">
      <c r="A5" s="60"/>
      <c r="B5" s="60">
        <v>2</v>
      </c>
      <c r="C5" s="345" t="s">
        <v>279</v>
      </c>
      <c r="D5" s="23">
        <v>25190</v>
      </c>
      <c r="E5" s="23">
        <v>1</v>
      </c>
      <c r="F5" s="23" t="s">
        <v>280</v>
      </c>
      <c r="G5" s="23">
        <f>D5*E5</f>
        <v>25190</v>
      </c>
      <c r="H5" s="79" t="s">
        <v>281</v>
      </c>
      <c r="I5" s="84" t="s">
        <v>282</v>
      </c>
    </row>
    <row r="6" spans="1:9" ht="19">
      <c r="A6" s="367"/>
      <c r="B6" s="367">
        <v>3</v>
      </c>
      <c r="C6" s="389" t="s">
        <v>283</v>
      </c>
      <c r="D6" s="367">
        <v>30690</v>
      </c>
      <c r="E6" s="367">
        <v>1</v>
      </c>
      <c r="F6" s="367" t="s">
        <v>280</v>
      </c>
      <c r="G6" s="367">
        <f t="shared" ref="G6" si="0">D6*E6</f>
        <v>30690</v>
      </c>
      <c r="H6" s="367" t="s">
        <v>281</v>
      </c>
      <c r="I6" s="478" t="s">
        <v>282</v>
      </c>
    </row>
    <row r="7" spans="1:9">
      <c r="A7" s="21" t="s">
        <v>284</v>
      </c>
      <c r="B7" s="22"/>
      <c r="C7" s="22"/>
      <c r="D7" s="22"/>
      <c r="E7" s="22"/>
      <c r="F7" s="22"/>
      <c r="G7" s="21">
        <f>SUM(G4:G6)</f>
        <v>91330</v>
      </c>
      <c r="H7" s="22"/>
      <c r="I7" s="22"/>
    </row>
    <row r="8" spans="1:9">
      <c r="A8" s="8"/>
    </row>
    <row r="9" spans="1:9">
      <c r="A9" s="206" t="s">
        <v>25</v>
      </c>
      <c r="B9" s="206" t="s">
        <v>267</v>
      </c>
      <c r="C9" s="206" t="s">
        <v>268</v>
      </c>
      <c r="D9" s="206" t="s">
        <v>269</v>
      </c>
      <c r="E9" s="206" t="s">
        <v>270</v>
      </c>
      <c r="F9" s="206" t="s">
        <v>271</v>
      </c>
      <c r="G9" s="206" t="s">
        <v>49</v>
      </c>
      <c r="H9" s="206" t="s">
        <v>272</v>
      </c>
      <c r="I9" s="120" t="s">
        <v>273</v>
      </c>
    </row>
    <row r="10" spans="1:9" ht="19">
      <c r="A10" s="60" t="s">
        <v>53</v>
      </c>
      <c r="B10" s="395">
        <v>4</v>
      </c>
      <c r="C10" s="396" t="s">
        <v>285</v>
      </c>
      <c r="D10" s="396">
        <v>5500</v>
      </c>
      <c r="E10" s="396">
        <v>2</v>
      </c>
      <c r="F10" s="396" t="s">
        <v>286</v>
      </c>
      <c r="G10" s="396">
        <f>D10*E10</f>
        <v>11000</v>
      </c>
      <c r="H10" s="396" t="s">
        <v>287</v>
      </c>
      <c r="I10" s="397" t="s">
        <v>288</v>
      </c>
    </row>
    <row r="11" spans="1:9" s="62" customFormat="1" ht="19">
      <c r="A11" s="391"/>
      <c r="B11" s="392">
        <v>5</v>
      </c>
      <c r="C11" s="393" t="s">
        <v>289</v>
      </c>
      <c r="D11" s="393">
        <v>1100</v>
      </c>
      <c r="E11" s="393">
        <v>2</v>
      </c>
      <c r="F11" s="393" t="s">
        <v>290</v>
      </c>
      <c r="G11" s="393">
        <f>D11*E11</f>
        <v>2200</v>
      </c>
      <c r="H11" s="393" t="s">
        <v>291</v>
      </c>
      <c r="I11" s="394" t="s">
        <v>292</v>
      </c>
    </row>
    <row r="12" spans="1:9">
      <c r="A12" s="21" t="s">
        <v>293</v>
      </c>
      <c r="B12" s="22"/>
      <c r="C12" s="22"/>
      <c r="D12" s="22"/>
      <c r="E12" s="22"/>
      <c r="F12" s="22"/>
      <c r="G12" s="21">
        <f>SUM(G10:G11)</f>
        <v>13200</v>
      </c>
      <c r="H12" s="22"/>
      <c r="I12" s="22"/>
    </row>
    <row r="14" spans="1:9">
      <c r="A14" s="206" t="s">
        <v>25</v>
      </c>
      <c r="B14" s="206" t="s">
        <v>267</v>
      </c>
      <c r="C14" s="206" t="s">
        <v>268</v>
      </c>
      <c r="D14" s="206" t="s">
        <v>269</v>
      </c>
      <c r="E14" s="206" t="s">
        <v>270</v>
      </c>
      <c r="F14" s="206" t="s">
        <v>271</v>
      </c>
      <c r="G14" s="206" t="s">
        <v>49</v>
      </c>
      <c r="H14" s="206" t="s">
        <v>272</v>
      </c>
      <c r="I14" s="120" t="s">
        <v>273</v>
      </c>
    </row>
    <row r="15" spans="1:9" ht="19">
      <c r="A15" s="471" t="s">
        <v>55</v>
      </c>
      <c r="B15" s="472">
        <v>6</v>
      </c>
      <c r="C15" s="473" t="s">
        <v>294</v>
      </c>
      <c r="D15" s="474">
        <v>1984</v>
      </c>
      <c r="E15" s="474">
        <v>4</v>
      </c>
      <c r="F15" s="475" t="s">
        <v>295</v>
      </c>
      <c r="G15" s="474">
        <f>D15*E15</f>
        <v>7936</v>
      </c>
      <c r="H15" s="474" t="s">
        <v>291</v>
      </c>
      <c r="I15" s="476" t="s">
        <v>296</v>
      </c>
    </row>
    <row r="16" spans="1:9">
      <c r="A16" s="21" t="s">
        <v>297</v>
      </c>
      <c r="B16" s="22"/>
      <c r="C16" s="22"/>
      <c r="D16" s="22"/>
      <c r="E16" s="22"/>
      <c r="F16" s="22"/>
      <c r="G16" s="21">
        <f>SUM(G15:G15)</f>
        <v>7936</v>
      </c>
      <c r="H16" s="22"/>
      <c r="I16" s="22"/>
    </row>
    <row r="17" spans="1:9" ht="19" thickBot="1"/>
    <row r="18" spans="1:9">
      <c r="A18" s="206" t="s">
        <v>25</v>
      </c>
      <c r="B18" s="206" t="s">
        <v>267</v>
      </c>
      <c r="C18" s="120" t="s">
        <v>268</v>
      </c>
      <c r="D18" s="205" t="s">
        <v>269</v>
      </c>
      <c r="E18" s="12" t="s">
        <v>270</v>
      </c>
      <c r="F18" s="12" t="s">
        <v>271</v>
      </c>
      <c r="G18" s="12" t="s">
        <v>49</v>
      </c>
      <c r="H18" s="209" t="s">
        <v>272</v>
      </c>
      <c r="I18" s="120" t="s">
        <v>273</v>
      </c>
    </row>
    <row r="19" spans="1:9" ht="19">
      <c r="A19" s="60" t="s">
        <v>60</v>
      </c>
      <c r="B19" s="395">
        <v>7</v>
      </c>
      <c r="C19" s="401" t="s">
        <v>298</v>
      </c>
      <c r="D19" s="402">
        <v>1100</v>
      </c>
      <c r="E19" s="402">
        <v>1</v>
      </c>
      <c r="F19" s="402" t="s">
        <v>280</v>
      </c>
      <c r="G19" s="402">
        <f>D19*E19</f>
        <v>1100</v>
      </c>
      <c r="H19" s="402" t="s">
        <v>291</v>
      </c>
      <c r="I19" s="210" t="s">
        <v>299</v>
      </c>
    </row>
    <row r="20" spans="1:9" ht="19">
      <c r="A20" s="381"/>
      <c r="B20" s="392">
        <v>8</v>
      </c>
      <c r="C20" s="399" t="s">
        <v>300</v>
      </c>
      <c r="D20" s="393">
        <v>517</v>
      </c>
      <c r="E20" s="393">
        <v>4</v>
      </c>
      <c r="F20" s="393" t="s">
        <v>290</v>
      </c>
      <c r="G20" s="393">
        <f>D20*E20</f>
        <v>2068</v>
      </c>
      <c r="H20" s="400" t="s">
        <v>301</v>
      </c>
      <c r="I20" s="369" t="s">
        <v>302</v>
      </c>
    </row>
    <row r="21" spans="1:9">
      <c r="A21" s="21" t="s">
        <v>303</v>
      </c>
      <c r="B21" s="22"/>
      <c r="C21" s="22"/>
      <c r="D21" s="22"/>
      <c r="E21" s="22"/>
      <c r="F21" s="22"/>
      <c r="G21" s="21">
        <f>SUM(G19:G20)</f>
        <v>3168</v>
      </c>
      <c r="H21" s="22"/>
      <c r="I21" s="22"/>
    </row>
    <row r="23" spans="1:9">
      <c r="A23" s="257" t="s">
        <v>304</v>
      </c>
      <c r="B23" s="258"/>
      <c r="C23" s="258"/>
      <c r="D23" s="258"/>
      <c r="E23" s="258"/>
      <c r="F23" s="258"/>
      <c r="G23" s="260">
        <f>SUM(G7,G12,G16,G21)</f>
        <v>115634</v>
      </c>
    </row>
    <row r="24" spans="1:9">
      <c r="A24" s="8"/>
      <c r="G24" s="8"/>
    </row>
    <row r="25" spans="1:9" ht="19" thickBot="1">
      <c r="A25" s="8" t="s">
        <v>27</v>
      </c>
    </row>
    <row r="26" spans="1:9" ht="19">
      <c r="A26" s="73" t="s">
        <v>25</v>
      </c>
      <c r="B26" s="73" t="s">
        <v>267</v>
      </c>
      <c r="C26" s="73" t="s">
        <v>268</v>
      </c>
      <c r="D26" s="73" t="s">
        <v>269</v>
      </c>
      <c r="E26" s="73" t="s">
        <v>270</v>
      </c>
      <c r="F26" s="73" t="s">
        <v>271</v>
      </c>
      <c r="G26" s="73" t="s">
        <v>78</v>
      </c>
      <c r="H26" s="73" t="s">
        <v>305</v>
      </c>
      <c r="I26" s="74" t="s">
        <v>273</v>
      </c>
    </row>
    <row r="27" spans="1:9" ht="19">
      <c r="A27" s="13" t="s">
        <v>274</v>
      </c>
      <c r="B27" s="177">
        <v>1</v>
      </c>
      <c r="C27" s="13" t="s">
        <v>306</v>
      </c>
      <c r="D27" s="13">
        <v>484</v>
      </c>
      <c r="E27" s="13">
        <v>2</v>
      </c>
      <c r="F27" s="13" t="s">
        <v>307</v>
      </c>
      <c r="G27" s="13">
        <f>D27*E27</f>
        <v>968</v>
      </c>
      <c r="H27" s="13" t="s">
        <v>308</v>
      </c>
      <c r="I27" s="15" t="s">
        <v>309</v>
      </c>
    </row>
    <row r="28" spans="1:9" ht="19">
      <c r="A28" s="23"/>
      <c r="B28" s="178">
        <v>2</v>
      </c>
      <c r="C28" s="14" t="s">
        <v>310</v>
      </c>
      <c r="D28" s="14">
        <v>5980</v>
      </c>
      <c r="E28" s="14">
        <v>1</v>
      </c>
      <c r="F28" s="14" t="s">
        <v>311</v>
      </c>
      <c r="G28" s="14">
        <f>D28*E28</f>
        <v>5980</v>
      </c>
      <c r="H28" s="14" t="s">
        <v>312</v>
      </c>
      <c r="I28" s="53" t="s">
        <v>313</v>
      </c>
    </row>
    <row r="29" spans="1:9" ht="19">
      <c r="A29" s="132"/>
      <c r="B29" s="179">
        <v>3</v>
      </c>
      <c r="C29" s="23" t="s">
        <v>314</v>
      </c>
      <c r="D29" s="23">
        <v>2080</v>
      </c>
      <c r="E29" s="23">
        <v>1</v>
      </c>
      <c r="F29" s="23" t="s">
        <v>315</v>
      </c>
      <c r="G29" s="23">
        <f>D29*E29</f>
        <v>2080</v>
      </c>
      <c r="H29" s="23" t="s">
        <v>312</v>
      </c>
      <c r="I29" s="88" t="s">
        <v>316</v>
      </c>
    </row>
    <row r="30" spans="1:9" ht="19">
      <c r="A30" s="102"/>
      <c r="B30" s="604">
        <v>4</v>
      </c>
      <c r="C30" s="132" t="s">
        <v>317</v>
      </c>
      <c r="D30" s="132">
        <v>1200</v>
      </c>
      <c r="E30" s="132">
        <v>1</v>
      </c>
      <c r="F30" s="132" t="s">
        <v>315</v>
      </c>
      <c r="G30" s="132">
        <f>D30*E30</f>
        <v>1200</v>
      </c>
      <c r="H30" s="132" t="s">
        <v>312</v>
      </c>
      <c r="I30" s="678" t="s">
        <v>318</v>
      </c>
    </row>
    <row r="31" spans="1:9" ht="19">
      <c r="A31" s="403"/>
      <c r="B31" s="404">
        <v>5</v>
      </c>
      <c r="C31" s="679" t="s">
        <v>319</v>
      </c>
      <c r="D31" s="367">
        <v>8000</v>
      </c>
      <c r="E31" s="367">
        <v>1</v>
      </c>
      <c r="F31" s="367" t="s">
        <v>290</v>
      </c>
      <c r="G31" s="367">
        <f>D31*E31</f>
        <v>8000</v>
      </c>
      <c r="H31" s="367" t="s">
        <v>320</v>
      </c>
      <c r="I31" s="390" t="s">
        <v>321</v>
      </c>
    </row>
    <row r="32" spans="1:9">
      <c r="A32" s="21" t="s">
        <v>284</v>
      </c>
      <c r="B32" s="22"/>
      <c r="C32" s="22"/>
      <c r="D32" s="22"/>
      <c r="E32" s="22"/>
      <c r="F32" s="22"/>
      <c r="G32" s="21">
        <f>SUM(G27:G31)</f>
        <v>18228</v>
      </c>
      <c r="H32" s="22"/>
      <c r="I32" s="22"/>
    </row>
    <row r="33" spans="1:9" ht="19" thickBot="1"/>
    <row r="34" spans="1:9">
      <c r="A34" s="206" t="s">
        <v>25</v>
      </c>
      <c r="B34" s="206" t="s">
        <v>267</v>
      </c>
      <c r="C34" s="206" t="s">
        <v>268</v>
      </c>
      <c r="D34" s="206" t="s">
        <v>269</v>
      </c>
      <c r="E34" s="206" t="s">
        <v>270</v>
      </c>
      <c r="F34" s="206" t="s">
        <v>271</v>
      </c>
      <c r="G34" s="206" t="s">
        <v>49</v>
      </c>
      <c r="H34" s="206" t="s">
        <v>272</v>
      </c>
      <c r="I34" s="120" t="s">
        <v>273</v>
      </c>
    </row>
    <row r="35" spans="1:9" ht="19">
      <c r="A35" s="22" t="s">
        <v>322</v>
      </c>
      <c r="B35" s="22">
        <v>6</v>
      </c>
      <c r="C35" s="22" t="s">
        <v>323</v>
      </c>
      <c r="D35" s="183">
        <v>5000</v>
      </c>
      <c r="E35" s="183">
        <v>1</v>
      </c>
      <c r="F35" s="22" t="s">
        <v>324</v>
      </c>
      <c r="G35" s="186">
        <f>D35*E35</f>
        <v>5000</v>
      </c>
      <c r="H35" s="22" t="s">
        <v>325</v>
      </c>
      <c r="I35" s="48" t="s">
        <v>326</v>
      </c>
    </row>
    <row r="36" spans="1:9" ht="19">
      <c r="A36" s="22"/>
      <c r="B36" s="22">
        <v>7</v>
      </c>
      <c r="C36" s="22" t="s">
        <v>323</v>
      </c>
      <c r="D36" s="183">
        <v>5640</v>
      </c>
      <c r="E36" s="183">
        <v>1</v>
      </c>
      <c r="F36" s="22" t="s">
        <v>324</v>
      </c>
      <c r="G36" s="178">
        <f>D36*E36</f>
        <v>5640</v>
      </c>
      <c r="H36" s="22" t="s">
        <v>325</v>
      </c>
      <c r="I36" s="48" t="s">
        <v>327</v>
      </c>
    </row>
    <row r="37" spans="1:9" ht="19">
      <c r="A37" s="22"/>
      <c r="B37" s="22">
        <v>8</v>
      </c>
      <c r="C37" s="22" t="s">
        <v>328</v>
      </c>
      <c r="D37" s="183">
        <v>44270</v>
      </c>
      <c r="E37" s="183">
        <v>1</v>
      </c>
      <c r="F37" s="22" t="s">
        <v>324</v>
      </c>
      <c r="G37" s="178">
        <f>D37*E37</f>
        <v>44270</v>
      </c>
      <c r="H37" s="22" t="s">
        <v>325</v>
      </c>
      <c r="I37" s="48" t="s">
        <v>329</v>
      </c>
    </row>
    <row r="38" spans="1:9" ht="19">
      <c r="A38" s="60"/>
      <c r="B38" s="60">
        <v>9</v>
      </c>
      <c r="C38" s="23" t="s">
        <v>330</v>
      </c>
      <c r="D38" s="179">
        <v>135360</v>
      </c>
      <c r="E38" s="186">
        <v>1</v>
      </c>
      <c r="F38" s="60" t="s">
        <v>324</v>
      </c>
      <c r="G38" s="179">
        <f>D38*E38</f>
        <v>135360</v>
      </c>
      <c r="H38" s="60" t="s">
        <v>325</v>
      </c>
      <c r="I38" s="85" t="s">
        <v>331</v>
      </c>
    </row>
    <row r="39" spans="1:9" ht="46.5" customHeight="1">
      <c r="A39" s="367"/>
      <c r="B39" s="367">
        <v>10</v>
      </c>
      <c r="C39" s="367" t="s">
        <v>332</v>
      </c>
      <c r="D39" s="405">
        <v>26588</v>
      </c>
      <c r="E39" s="405">
        <v>1</v>
      </c>
      <c r="F39" s="367" t="s">
        <v>324</v>
      </c>
      <c r="G39" s="405">
        <f>D39*E39</f>
        <v>26588</v>
      </c>
      <c r="H39" s="367" t="s">
        <v>325</v>
      </c>
      <c r="I39" s="633" t="s">
        <v>333</v>
      </c>
    </row>
    <row r="40" spans="1:9">
      <c r="A40" s="21" t="s">
        <v>334</v>
      </c>
      <c r="B40" s="22"/>
      <c r="C40" s="22"/>
      <c r="D40" s="22"/>
      <c r="E40" s="22"/>
      <c r="F40" s="22"/>
      <c r="G40" s="406">
        <f>SUM(G35:G39)</f>
        <v>216858</v>
      </c>
      <c r="H40" s="22"/>
      <c r="I40" s="22"/>
    </row>
    <row r="42" spans="1:9">
      <c r="A42" s="206" t="s">
        <v>25</v>
      </c>
      <c r="B42" s="206" t="s">
        <v>267</v>
      </c>
      <c r="C42" s="206" t="s">
        <v>268</v>
      </c>
      <c r="D42" s="120" t="s">
        <v>269</v>
      </c>
      <c r="E42" s="215" t="s">
        <v>270</v>
      </c>
      <c r="F42" s="364" t="s">
        <v>271</v>
      </c>
      <c r="G42" s="206" t="s">
        <v>49</v>
      </c>
      <c r="H42" s="120" t="s">
        <v>272</v>
      </c>
      <c r="I42" s="211" t="s">
        <v>273</v>
      </c>
    </row>
    <row r="43" spans="1:9">
      <c r="A43" s="210" t="s">
        <v>97</v>
      </c>
      <c r="B43" s="60">
        <v>11</v>
      </c>
      <c r="C43" s="584" t="s">
        <v>335</v>
      </c>
      <c r="D43" s="181">
        <v>1100</v>
      </c>
      <c r="E43" s="595">
        <v>1</v>
      </c>
      <c r="F43" s="102" t="s">
        <v>336</v>
      </c>
      <c r="G43" s="596">
        <f t="shared" ref="G43:G58" si="1">D43*E43</f>
        <v>1100</v>
      </c>
      <c r="H43" s="60" t="s">
        <v>337</v>
      </c>
      <c r="I43" s="543" t="s">
        <v>338</v>
      </c>
    </row>
    <row r="44" spans="1:9" ht="19">
      <c r="A44" s="554"/>
      <c r="B44" s="344">
        <v>12</v>
      </c>
      <c r="C44" s="555" t="s">
        <v>339</v>
      </c>
      <c r="D44" s="131">
        <v>550</v>
      </c>
      <c r="E44" s="595">
        <v>1</v>
      </c>
      <c r="F44" s="102" t="s">
        <v>336</v>
      </c>
      <c r="G44" s="597">
        <f t="shared" si="1"/>
        <v>550</v>
      </c>
      <c r="H44" s="544" t="s">
        <v>340</v>
      </c>
      <c r="I44" s="568" t="s">
        <v>341</v>
      </c>
    </row>
    <row r="45" spans="1:9" ht="19">
      <c r="A45" s="550"/>
      <c r="B45" s="83">
        <v>13</v>
      </c>
      <c r="C45" s="556" t="s">
        <v>342</v>
      </c>
      <c r="D45" s="131">
        <v>550</v>
      </c>
      <c r="E45" s="595">
        <v>1</v>
      </c>
      <c r="F45" s="102" t="s">
        <v>336</v>
      </c>
      <c r="G45" s="598">
        <f t="shared" si="1"/>
        <v>550</v>
      </c>
      <c r="H45" s="549" t="s">
        <v>340</v>
      </c>
      <c r="I45" s="568" t="s">
        <v>341</v>
      </c>
    </row>
    <row r="46" spans="1:9" ht="19">
      <c r="A46" s="554"/>
      <c r="B46" s="60">
        <v>14</v>
      </c>
      <c r="C46" s="557" t="s">
        <v>343</v>
      </c>
      <c r="D46" s="131">
        <v>550</v>
      </c>
      <c r="E46" s="595">
        <v>1</v>
      </c>
      <c r="F46" s="83" t="s">
        <v>336</v>
      </c>
      <c r="G46" s="599">
        <f t="shared" si="1"/>
        <v>550</v>
      </c>
      <c r="H46" s="90" t="s">
        <v>340</v>
      </c>
      <c r="I46" s="568" t="s">
        <v>341</v>
      </c>
    </row>
    <row r="47" spans="1:9" ht="19">
      <c r="A47" s="554"/>
      <c r="B47" s="90">
        <v>15</v>
      </c>
      <c r="C47" s="558" t="s">
        <v>344</v>
      </c>
      <c r="D47" s="131">
        <v>165</v>
      </c>
      <c r="E47" s="183">
        <v>1</v>
      </c>
      <c r="F47" s="60" t="s">
        <v>336</v>
      </c>
      <c r="G47" s="103">
        <f t="shared" si="1"/>
        <v>165</v>
      </c>
      <c r="H47" s="103" t="s">
        <v>345</v>
      </c>
      <c r="I47" s="567" t="s">
        <v>346</v>
      </c>
    </row>
    <row r="48" spans="1:9">
      <c r="A48" s="554"/>
      <c r="B48" s="60">
        <v>16</v>
      </c>
      <c r="C48" s="559" t="s">
        <v>347</v>
      </c>
      <c r="D48" s="131">
        <v>550</v>
      </c>
      <c r="E48" s="595">
        <v>1</v>
      </c>
      <c r="F48" s="83" t="s">
        <v>336</v>
      </c>
      <c r="G48" s="600">
        <f t="shared" si="1"/>
        <v>550</v>
      </c>
      <c r="H48" s="25" t="s">
        <v>348</v>
      </c>
      <c r="I48" s="569" t="s">
        <v>349</v>
      </c>
    </row>
    <row r="49" spans="1:10">
      <c r="A49" s="554"/>
      <c r="B49" s="83">
        <v>17</v>
      </c>
      <c r="C49" s="560" t="s">
        <v>350</v>
      </c>
      <c r="D49" s="131">
        <v>550</v>
      </c>
      <c r="E49" s="183">
        <v>1</v>
      </c>
      <c r="F49" s="60" t="s">
        <v>336</v>
      </c>
      <c r="G49" s="23">
        <f t="shared" si="1"/>
        <v>550</v>
      </c>
      <c r="H49" s="91" t="s">
        <v>351</v>
      </c>
      <c r="I49" s="570" t="s">
        <v>352</v>
      </c>
    </row>
    <row r="50" spans="1:10">
      <c r="A50" s="554"/>
      <c r="B50" s="549">
        <v>18</v>
      </c>
      <c r="C50" s="561" t="s">
        <v>353</v>
      </c>
      <c r="D50" s="131">
        <v>550</v>
      </c>
      <c r="E50" s="595">
        <v>1</v>
      </c>
      <c r="F50" s="83" t="s">
        <v>336</v>
      </c>
      <c r="G50" s="601">
        <f t="shared" si="1"/>
        <v>550</v>
      </c>
      <c r="H50" s="82" t="s">
        <v>354</v>
      </c>
      <c r="I50" s="569" t="s">
        <v>355</v>
      </c>
    </row>
    <row r="51" spans="1:10" ht="19">
      <c r="A51" s="554"/>
      <c r="B51" s="83">
        <v>19</v>
      </c>
      <c r="C51" s="562" t="s">
        <v>356</v>
      </c>
      <c r="D51" s="131">
        <v>203</v>
      </c>
      <c r="E51" s="595">
        <v>1</v>
      </c>
      <c r="F51" s="87" t="s">
        <v>336</v>
      </c>
      <c r="G51" s="596">
        <f t="shared" si="1"/>
        <v>203</v>
      </c>
      <c r="H51" s="60" t="s">
        <v>340</v>
      </c>
      <c r="I51" s="571" t="s">
        <v>357</v>
      </c>
    </row>
    <row r="52" spans="1:10" ht="19">
      <c r="A52" s="554"/>
      <c r="B52" s="60">
        <v>20</v>
      </c>
      <c r="C52" s="563" t="s">
        <v>358</v>
      </c>
      <c r="D52" s="131">
        <v>550</v>
      </c>
      <c r="E52" s="183">
        <v>2</v>
      </c>
      <c r="F52" s="60" t="s">
        <v>336</v>
      </c>
      <c r="G52" s="546">
        <f t="shared" si="1"/>
        <v>1100</v>
      </c>
      <c r="H52" s="132" t="s">
        <v>340</v>
      </c>
      <c r="I52" s="572" t="s">
        <v>357</v>
      </c>
    </row>
    <row r="53" spans="1:10">
      <c r="A53" s="554"/>
      <c r="B53" s="344">
        <v>21</v>
      </c>
      <c r="C53" s="564" t="s">
        <v>359</v>
      </c>
      <c r="D53" s="131">
        <v>880</v>
      </c>
      <c r="E53" s="595">
        <v>5</v>
      </c>
      <c r="F53" s="83" t="s">
        <v>336</v>
      </c>
      <c r="G53" s="547">
        <f t="shared" si="1"/>
        <v>4400</v>
      </c>
      <c r="H53" s="545" t="s">
        <v>360</v>
      </c>
      <c r="I53" s="573" t="s">
        <v>361</v>
      </c>
    </row>
    <row r="54" spans="1:10">
      <c r="A54" s="554"/>
      <c r="B54" s="83">
        <v>22</v>
      </c>
      <c r="C54" s="565" t="s">
        <v>362</v>
      </c>
      <c r="D54" s="131">
        <v>216</v>
      </c>
      <c r="E54" s="183">
        <v>1</v>
      </c>
      <c r="F54" s="60" t="s">
        <v>336</v>
      </c>
      <c r="G54" s="548">
        <f t="shared" si="1"/>
        <v>216</v>
      </c>
      <c r="H54" s="218" t="s">
        <v>354</v>
      </c>
      <c r="I54" s="574" t="s">
        <v>363</v>
      </c>
    </row>
    <row r="55" spans="1:10" ht="19">
      <c r="A55" s="554"/>
      <c r="B55" s="60">
        <v>23</v>
      </c>
      <c r="C55" s="561" t="s">
        <v>359</v>
      </c>
      <c r="D55" s="131">
        <v>688</v>
      </c>
      <c r="E55" s="595">
        <v>1</v>
      </c>
      <c r="F55" s="83" t="s">
        <v>336</v>
      </c>
      <c r="G55" s="602">
        <f t="shared" si="1"/>
        <v>688</v>
      </c>
      <c r="H55" s="547" t="s">
        <v>364</v>
      </c>
      <c r="I55" s="575" t="s">
        <v>365</v>
      </c>
    </row>
    <row r="56" spans="1:10" ht="19">
      <c r="A56" s="554"/>
      <c r="B56" s="90">
        <v>24</v>
      </c>
      <c r="C56" s="562" t="s">
        <v>366</v>
      </c>
      <c r="D56" s="131">
        <v>550</v>
      </c>
      <c r="E56" s="183">
        <v>1</v>
      </c>
      <c r="F56" s="60" t="s">
        <v>336</v>
      </c>
      <c r="G56" s="186">
        <f t="shared" si="1"/>
        <v>550</v>
      </c>
      <c r="H56" s="60" t="s">
        <v>367</v>
      </c>
      <c r="I56" s="571" t="s">
        <v>368</v>
      </c>
    </row>
    <row r="57" spans="1:10" ht="19">
      <c r="A57" s="413"/>
      <c r="B57" s="60">
        <v>25</v>
      </c>
      <c r="C57" s="563" t="s">
        <v>366</v>
      </c>
      <c r="D57" s="353">
        <v>550</v>
      </c>
      <c r="E57" s="603">
        <v>1</v>
      </c>
      <c r="F57" s="102" t="s">
        <v>336</v>
      </c>
      <c r="G57" s="604">
        <f t="shared" si="1"/>
        <v>550</v>
      </c>
      <c r="H57" s="132" t="s">
        <v>367</v>
      </c>
      <c r="I57" s="576" t="s">
        <v>369</v>
      </c>
    </row>
    <row r="58" spans="1:10">
      <c r="A58" s="551"/>
      <c r="B58" s="459">
        <v>26</v>
      </c>
      <c r="C58" s="566" t="s">
        <v>370</v>
      </c>
      <c r="D58" s="372">
        <v>550</v>
      </c>
      <c r="E58" s="457">
        <v>10</v>
      </c>
      <c r="F58" s="403" t="s">
        <v>336</v>
      </c>
      <c r="G58" s="404">
        <f t="shared" si="1"/>
        <v>5500</v>
      </c>
      <c r="H58" s="552" t="s">
        <v>371</v>
      </c>
      <c r="I58" s="553" t="s">
        <v>372</v>
      </c>
      <c r="J58" t="s">
        <v>373</v>
      </c>
    </row>
    <row r="59" spans="1:10">
      <c r="A59" s="21" t="s">
        <v>374</v>
      </c>
      <c r="B59" s="22"/>
      <c r="C59" s="22"/>
      <c r="D59" s="22"/>
      <c r="E59" s="22"/>
      <c r="F59" s="22"/>
      <c r="G59" s="406">
        <f>SUM(G43:G58)</f>
        <v>17772</v>
      </c>
      <c r="H59" s="22"/>
      <c r="I59" s="22"/>
    </row>
    <row r="61" spans="1:10">
      <c r="A61" s="680" t="s">
        <v>25</v>
      </c>
      <c r="B61" s="681" t="s">
        <v>267</v>
      </c>
      <c r="C61" s="682" t="s">
        <v>268</v>
      </c>
      <c r="D61" s="681" t="s">
        <v>269</v>
      </c>
      <c r="E61" s="682" t="s">
        <v>270</v>
      </c>
      <c r="F61" s="681" t="s">
        <v>271</v>
      </c>
      <c r="G61" s="682" t="s">
        <v>49</v>
      </c>
      <c r="H61" s="683" t="s">
        <v>272</v>
      </c>
      <c r="I61" s="684" t="s">
        <v>273</v>
      </c>
    </row>
    <row r="62" spans="1:10" ht="19">
      <c r="A62" s="60" t="s">
        <v>61</v>
      </c>
      <c r="B62" s="60">
        <v>27</v>
      </c>
      <c r="C62" s="60" t="s">
        <v>375</v>
      </c>
      <c r="D62" s="186">
        <v>2500</v>
      </c>
      <c r="E62" s="186">
        <v>1</v>
      </c>
      <c r="F62" s="60" t="s">
        <v>324</v>
      </c>
      <c r="G62" s="186">
        <f>D62*E62</f>
        <v>2500</v>
      </c>
      <c r="H62" s="60" t="s">
        <v>320</v>
      </c>
      <c r="I62" s="85" t="s">
        <v>376</v>
      </c>
    </row>
    <row r="63" spans="1:10" ht="19">
      <c r="A63" s="389"/>
      <c r="B63" s="367">
        <v>28</v>
      </c>
      <c r="C63" s="367" t="s">
        <v>377</v>
      </c>
      <c r="D63" s="405">
        <v>25000</v>
      </c>
      <c r="E63" s="405">
        <v>1</v>
      </c>
      <c r="F63" s="367" t="s">
        <v>378</v>
      </c>
      <c r="G63" s="405">
        <f>D63*E63</f>
        <v>25000</v>
      </c>
      <c r="H63" s="367" t="s">
        <v>364</v>
      </c>
      <c r="I63" s="390" t="s">
        <v>379</v>
      </c>
    </row>
    <row r="64" spans="1:10">
      <c r="A64" s="21" t="s">
        <v>380</v>
      </c>
      <c r="B64" s="22"/>
      <c r="C64" s="22"/>
      <c r="D64" s="22"/>
      <c r="E64" s="22"/>
      <c r="F64" s="22"/>
      <c r="G64" s="406">
        <f>SUM(G62:G63)</f>
        <v>27500</v>
      </c>
      <c r="H64" s="22"/>
      <c r="I64" s="22"/>
    </row>
    <row r="65" spans="1:9" ht="19" thickBot="1">
      <c r="A65" s="8"/>
      <c r="G65" s="711"/>
    </row>
    <row r="66" spans="1:9" ht="19" thickBot="1">
      <c r="A66" s="257" t="s">
        <v>381</v>
      </c>
      <c r="B66" s="261"/>
      <c r="C66" s="261"/>
      <c r="D66" s="261"/>
      <c r="E66" s="261"/>
      <c r="F66" s="261"/>
      <c r="G66" s="259">
        <f>SUM(G32,G40,G59,G64)</f>
        <v>280358</v>
      </c>
    </row>
    <row r="67" spans="1:9">
      <c r="H67" s="542"/>
      <c r="I67" s="542"/>
    </row>
    <row r="68" spans="1:9">
      <c r="A68" s="343" t="s">
        <v>29</v>
      </c>
    </row>
    <row r="69" spans="1:9">
      <c r="A69" s="249" t="s">
        <v>382</v>
      </c>
      <c r="B69" s="120" t="s">
        <v>383</v>
      </c>
      <c r="C69" s="250" t="s">
        <v>384</v>
      </c>
      <c r="D69" s="120" t="s">
        <v>385</v>
      </c>
      <c r="E69" s="250" t="s">
        <v>386</v>
      </c>
      <c r="F69" s="120" t="s">
        <v>387</v>
      </c>
      <c r="G69" s="250" t="s">
        <v>78</v>
      </c>
      <c r="H69" s="206" t="s">
        <v>305</v>
      </c>
      <c r="I69" s="120" t="s">
        <v>388</v>
      </c>
    </row>
    <row r="70" spans="1:9" ht="19">
      <c r="A70" s="77" t="s">
        <v>53</v>
      </c>
      <c r="B70" s="13">
        <v>1</v>
      </c>
      <c r="C70" s="52" t="s">
        <v>389</v>
      </c>
      <c r="D70" s="52">
        <v>19800</v>
      </c>
      <c r="E70" s="52">
        <v>1</v>
      </c>
      <c r="F70" s="52" t="s">
        <v>390</v>
      </c>
      <c r="G70" s="52">
        <f t="shared" ref="G70:G79" si="2">D70*E70</f>
        <v>19800</v>
      </c>
      <c r="H70" s="52" t="s">
        <v>391</v>
      </c>
      <c r="I70" s="61" t="s">
        <v>392</v>
      </c>
    </row>
    <row r="71" spans="1:9" ht="19">
      <c r="A71" s="22"/>
      <c r="B71" s="22">
        <v>2</v>
      </c>
      <c r="C71" s="14" t="s">
        <v>389</v>
      </c>
      <c r="D71" s="14">
        <v>17380</v>
      </c>
      <c r="E71" s="14">
        <v>1</v>
      </c>
      <c r="F71" s="14" t="s">
        <v>390</v>
      </c>
      <c r="G71" s="14">
        <f t="shared" si="2"/>
        <v>17380</v>
      </c>
      <c r="H71" s="24" t="s">
        <v>391</v>
      </c>
      <c r="I71" s="84" t="s">
        <v>392</v>
      </c>
    </row>
    <row r="72" spans="1:9" ht="19">
      <c r="A72" s="22"/>
      <c r="B72" s="22">
        <v>3</v>
      </c>
      <c r="C72" s="22" t="s">
        <v>393</v>
      </c>
      <c r="D72" s="14">
        <v>15642</v>
      </c>
      <c r="E72" s="14">
        <v>2</v>
      </c>
      <c r="F72" s="14" t="s">
        <v>390</v>
      </c>
      <c r="G72" s="14">
        <f t="shared" si="2"/>
        <v>31284</v>
      </c>
      <c r="H72" s="22" t="s">
        <v>394</v>
      </c>
      <c r="I72" s="85" t="s">
        <v>392</v>
      </c>
    </row>
    <row r="73" spans="1:9" ht="43.5" customHeight="1">
      <c r="A73" s="14"/>
      <c r="B73" s="14">
        <v>4</v>
      </c>
      <c r="C73" s="22" t="s">
        <v>393</v>
      </c>
      <c r="D73" s="22">
        <v>19620</v>
      </c>
      <c r="E73" s="22">
        <v>1</v>
      </c>
      <c r="F73" s="22" t="s">
        <v>390</v>
      </c>
      <c r="G73" s="22">
        <f t="shared" si="2"/>
        <v>19620</v>
      </c>
      <c r="H73" s="75" t="s">
        <v>394</v>
      </c>
      <c r="I73" s="84" t="s">
        <v>392</v>
      </c>
    </row>
    <row r="74" spans="1:9" ht="19">
      <c r="A74" s="68"/>
      <c r="B74" s="68">
        <v>5</v>
      </c>
      <c r="C74" s="68" t="s">
        <v>395</v>
      </c>
      <c r="D74" s="68">
        <v>9960</v>
      </c>
      <c r="E74" s="68">
        <v>4</v>
      </c>
      <c r="F74" s="68" t="s">
        <v>390</v>
      </c>
      <c r="G74" s="68">
        <f t="shared" si="2"/>
        <v>39840</v>
      </c>
      <c r="H74" s="68" t="s">
        <v>396</v>
      </c>
      <c r="I74" s="580" t="s">
        <v>397</v>
      </c>
    </row>
    <row r="75" spans="1:9" ht="19">
      <c r="A75" s="68"/>
      <c r="B75" s="68">
        <v>6</v>
      </c>
      <c r="C75" s="68" t="s">
        <v>398</v>
      </c>
      <c r="D75" s="68">
        <v>6560</v>
      </c>
      <c r="E75" s="68">
        <v>1</v>
      </c>
      <c r="F75" s="68" t="s">
        <v>390</v>
      </c>
      <c r="G75" s="68">
        <f t="shared" si="2"/>
        <v>6560</v>
      </c>
      <c r="H75" s="68" t="s">
        <v>396</v>
      </c>
      <c r="I75" s="69" t="s">
        <v>397</v>
      </c>
    </row>
    <row r="76" spans="1:9" ht="19">
      <c r="A76" s="23"/>
      <c r="B76" s="23">
        <v>7</v>
      </c>
      <c r="C76" s="606" t="s">
        <v>399</v>
      </c>
      <c r="D76" s="178">
        <v>2607</v>
      </c>
      <c r="E76" s="178">
        <v>2</v>
      </c>
      <c r="F76" s="14" t="s">
        <v>400</v>
      </c>
      <c r="G76" s="178">
        <f t="shared" si="2"/>
        <v>5214</v>
      </c>
      <c r="H76" s="22" t="s">
        <v>340</v>
      </c>
      <c r="I76" s="48" t="s">
        <v>401</v>
      </c>
    </row>
    <row r="77" spans="1:9" ht="19">
      <c r="A77" s="23"/>
      <c r="B77" s="23">
        <v>8</v>
      </c>
      <c r="C77" s="606" t="s">
        <v>402</v>
      </c>
      <c r="D77" s="178">
        <v>3270</v>
      </c>
      <c r="E77" s="178">
        <v>1</v>
      </c>
      <c r="F77" s="14" t="s">
        <v>400</v>
      </c>
      <c r="G77" s="178">
        <f t="shared" si="2"/>
        <v>3270</v>
      </c>
      <c r="H77" s="22" t="s">
        <v>340</v>
      </c>
      <c r="I77" s="48" t="s">
        <v>401</v>
      </c>
    </row>
    <row r="78" spans="1:9" ht="19">
      <c r="A78" s="23"/>
      <c r="B78" s="23">
        <v>9</v>
      </c>
      <c r="C78" s="607" t="s">
        <v>403</v>
      </c>
      <c r="D78" s="179">
        <v>1980</v>
      </c>
      <c r="E78" s="179">
        <v>1</v>
      </c>
      <c r="F78" s="23" t="s">
        <v>400</v>
      </c>
      <c r="G78" s="179">
        <f t="shared" si="2"/>
        <v>1980</v>
      </c>
      <c r="H78" s="60" t="s">
        <v>340</v>
      </c>
      <c r="I78" s="85" t="s">
        <v>401</v>
      </c>
    </row>
    <row r="79" spans="1:9" ht="19">
      <c r="A79" s="367"/>
      <c r="B79" s="367">
        <v>10</v>
      </c>
      <c r="C79" s="608" t="s">
        <v>403</v>
      </c>
      <c r="D79" s="405">
        <v>1732</v>
      </c>
      <c r="E79" s="405">
        <v>1</v>
      </c>
      <c r="F79" s="367" t="s">
        <v>400</v>
      </c>
      <c r="G79" s="405">
        <f t="shared" si="2"/>
        <v>1732</v>
      </c>
      <c r="H79" s="367" t="s">
        <v>340</v>
      </c>
      <c r="I79" s="390" t="s">
        <v>401</v>
      </c>
    </row>
    <row r="80" spans="1:9">
      <c r="A80" s="21" t="s">
        <v>293</v>
      </c>
      <c r="B80" s="22"/>
      <c r="C80" s="22"/>
      <c r="D80" s="22"/>
      <c r="E80" s="22"/>
      <c r="F80" s="22"/>
      <c r="G80" s="406">
        <f>SUM(G70:G79)</f>
        <v>146680</v>
      </c>
      <c r="H80" s="22"/>
      <c r="I80" s="22"/>
    </row>
    <row r="81" spans="1:9" ht="19" thickBot="1"/>
    <row r="82" spans="1:9">
      <c r="A82" s="209" t="s">
        <v>25</v>
      </c>
      <c r="B82" s="120" t="s">
        <v>267</v>
      </c>
      <c r="C82" s="214" t="s">
        <v>268</v>
      </c>
      <c r="D82" s="120" t="s">
        <v>269</v>
      </c>
      <c r="E82" s="214" t="s">
        <v>270</v>
      </c>
      <c r="F82" s="120" t="s">
        <v>271</v>
      </c>
      <c r="G82" s="214" t="s">
        <v>49</v>
      </c>
      <c r="H82" s="206" t="s">
        <v>272</v>
      </c>
      <c r="I82" s="120" t="s">
        <v>273</v>
      </c>
    </row>
    <row r="83" spans="1:9" ht="19">
      <c r="A83" s="52" t="s">
        <v>54</v>
      </c>
      <c r="B83" s="60">
        <v>11</v>
      </c>
      <c r="C83" s="331" t="s">
        <v>404</v>
      </c>
      <c r="D83" s="186">
        <v>170</v>
      </c>
      <c r="E83" s="184">
        <v>3</v>
      </c>
      <c r="F83" s="60" t="s">
        <v>405</v>
      </c>
      <c r="G83" s="184">
        <f>D83*E83</f>
        <v>510</v>
      </c>
      <c r="H83" s="60" t="s">
        <v>340</v>
      </c>
      <c r="I83" s="85" t="s">
        <v>406</v>
      </c>
    </row>
    <row r="84" spans="1:9" ht="19">
      <c r="A84" s="367"/>
      <c r="B84" s="367">
        <v>12</v>
      </c>
      <c r="C84" s="389" t="s">
        <v>407</v>
      </c>
      <c r="D84" s="405">
        <v>4000</v>
      </c>
      <c r="E84" s="405">
        <v>2</v>
      </c>
      <c r="F84" s="367" t="s">
        <v>408</v>
      </c>
      <c r="G84" s="405">
        <f>D84*E84</f>
        <v>8000</v>
      </c>
      <c r="H84" s="367" t="s">
        <v>281</v>
      </c>
      <c r="I84" s="390" t="s">
        <v>406</v>
      </c>
    </row>
    <row r="85" spans="1:9">
      <c r="A85" s="21" t="s">
        <v>409</v>
      </c>
      <c r="B85" s="22"/>
      <c r="C85" s="22"/>
      <c r="D85" s="22"/>
      <c r="E85" s="22"/>
      <c r="F85" s="22"/>
      <c r="G85" s="406">
        <f>SUM(G83:G84)</f>
        <v>8510</v>
      </c>
      <c r="H85" s="22"/>
      <c r="I85" s="22"/>
    </row>
    <row r="87" spans="1:9">
      <c r="A87" s="209" t="s">
        <v>25</v>
      </c>
      <c r="B87" s="120" t="s">
        <v>267</v>
      </c>
      <c r="C87" s="214" t="s">
        <v>268</v>
      </c>
      <c r="D87" s="120" t="s">
        <v>269</v>
      </c>
      <c r="E87" s="214" t="s">
        <v>270</v>
      </c>
      <c r="F87" s="120" t="s">
        <v>271</v>
      </c>
      <c r="G87" s="214" t="s">
        <v>49</v>
      </c>
      <c r="H87" s="364" t="s">
        <v>272</v>
      </c>
      <c r="I87" s="120" t="s">
        <v>273</v>
      </c>
    </row>
    <row r="88" spans="1:9" ht="19">
      <c r="A88" s="77" t="s">
        <v>56</v>
      </c>
      <c r="B88" s="210">
        <v>13</v>
      </c>
      <c r="C88" s="77" t="s">
        <v>410</v>
      </c>
      <c r="D88" s="230">
        <v>66</v>
      </c>
      <c r="E88" s="613">
        <v>200</v>
      </c>
      <c r="F88" s="103" t="s">
        <v>411</v>
      </c>
      <c r="G88" s="614">
        <f t="shared" ref="G88:G96" si="3">D88*E88</f>
        <v>13200</v>
      </c>
      <c r="H88" s="344" t="s">
        <v>412</v>
      </c>
      <c r="I88" s="615" t="s">
        <v>413</v>
      </c>
    </row>
    <row r="89" spans="1:9" ht="19">
      <c r="A89" s="616"/>
      <c r="B89" s="90">
        <v>14</v>
      </c>
      <c r="C89" s="639" t="s">
        <v>233</v>
      </c>
      <c r="D89" s="190">
        <v>127</v>
      </c>
      <c r="E89" s="190">
        <v>1400</v>
      </c>
      <c r="F89" s="616" t="s">
        <v>414</v>
      </c>
      <c r="G89" s="617">
        <f t="shared" si="3"/>
        <v>177800</v>
      </c>
      <c r="H89" s="344" t="s">
        <v>412</v>
      </c>
      <c r="I89" s="618" t="s">
        <v>415</v>
      </c>
    </row>
    <row r="90" spans="1:9" ht="19">
      <c r="A90" s="68"/>
      <c r="B90" s="210">
        <v>15</v>
      </c>
      <c r="C90" s="68" t="s">
        <v>416</v>
      </c>
      <c r="D90" s="190">
        <v>616</v>
      </c>
      <c r="E90" s="190">
        <v>300</v>
      </c>
      <c r="F90" s="616" t="s">
        <v>411</v>
      </c>
      <c r="G90" s="617">
        <f t="shared" si="3"/>
        <v>184800</v>
      </c>
      <c r="H90" s="344" t="s">
        <v>417</v>
      </c>
      <c r="I90" s="618" t="s">
        <v>418</v>
      </c>
    </row>
    <row r="91" spans="1:9" ht="19">
      <c r="A91" s="616"/>
      <c r="B91" s="90">
        <v>16</v>
      </c>
      <c r="C91" s="639" t="s">
        <v>235</v>
      </c>
      <c r="D91" s="190">
        <v>220</v>
      </c>
      <c r="E91" s="190">
        <v>260</v>
      </c>
      <c r="F91" s="616" t="s">
        <v>411</v>
      </c>
      <c r="G91" s="617">
        <f t="shared" si="3"/>
        <v>57200</v>
      </c>
      <c r="H91" s="344" t="s">
        <v>417</v>
      </c>
      <c r="I91" s="618" t="s">
        <v>413</v>
      </c>
    </row>
    <row r="92" spans="1:9" ht="19">
      <c r="A92" s="68"/>
      <c r="B92" s="210">
        <v>17</v>
      </c>
      <c r="C92" s="68" t="s">
        <v>236</v>
      </c>
      <c r="D92" s="190">
        <v>440</v>
      </c>
      <c r="E92" s="190">
        <v>300</v>
      </c>
      <c r="F92" s="616" t="s">
        <v>414</v>
      </c>
      <c r="G92" s="617">
        <f t="shared" si="3"/>
        <v>132000</v>
      </c>
      <c r="H92" s="344" t="s">
        <v>417</v>
      </c>
      <c r="I92" s="618" t="s">
        <v>415</v>
      </c>
    </row>
    <row r="93" spans="1:9" ht="19">
      <c r="A93" s="619"/>
      <c r="B93" s="90">
        <v>18</v>
      </c>
      <c r="C93" s="640" t="s">
        <v>419</v>
      </c>
      <c r="D93" s="185">
        <v>224</v>
      </c>
      <c r="E93" s="185">
        <v>500</v>
      </c>
      <c r="F93" s="619" t="s">
        <v>411</v>
      </c>
      <c r="G93" s="617">
        <f t="shared" si="3"/>
        <v>112000</v>
      </c>
      <c r="H93" s="90" t="s">
        <v>417</v>
      </c>
      <c r="I93" s="618" t="s">
        <v>413</v>
      </c>
    </row>
    <row r="94" spans="1:9" ht="19">
      <c r="A94" s="345"/>
      <c r="B94" s="210">
        <v>19</v>
      </c>
      <c r="C94" s="345" t="s">
        <v>420</v>
      </c>
      <c r="D94" s="185">
        <v>1584</v>
      </c>
      <c r="E94" s="185">
        <v>300</v>
      </c>
      <c r="F94" s="619" t="s">
        <v>411</v>
      </c>
      <c r="G94" s="620">
        <f t="shared" si="3"/>
        <v>475200</v>
      </c>
      <c r="H94" s="210" t="s">
        <v>417</v>
      </c>
      <c r="I94" s="578" t="s">
        <v>413</v>
      </c>
    </row>
    <row r="95" spans="1:9" ht="19">
      <c r="A95" s="619"/>
      <c r="B95" s="344">
        <v>20</v>
      </c>
      <c r="C95" s="640" t="s">
        <v>421</v>
      </c>
      <c r="D95" s="185">
        <v>90640</v>
      </c>
      <c r="E95" s="185">
        <v>1</v>
      </c>
      <c r="F95" s="619" t="s">
        <v>324</v>
      </c>
      <c r="G95" s="621">
        <f t="shared" si="3"/>
        <v>90640</v>
      </c>
      <c r="H95" s="344" t="s">
        <v>417</v>
      </c>
      <c r="I95" s="622" t="s">
        <v>413</v>
      </c>
    </row>
    <row r="96" spans="1:9" ht="19">
      <c r="A96" s="459"/>
      <c r="B96" s="389">
        <v>21</v>
      </c>
      <c r="C96" s="459" t="s">
        <v>422</v>
      </c>
      <c r="D96" s="365">
        <v>110</v>
      </c>
      <c r="E96" s="365">
        <v>200</v>
      </c>
      <c r="F96" s="551" t="s">
        <v>414</v>
      </c>
      <c r="G96" s="637">
        <f t="shared" si="3"/>
        <v>22000</v>
      </c>
      <c r="H96" s="459" t="s">
        <v>417</v>
      </c>
      <c r="I96" s="638" t="s">
        <v>413</v>
      </c>
    </row>
    <row r="97" spans="1:9">
      <c r="A97" s="410" t="s">
        <v>423</v>
      </c>
      <c r="B97" s="87"/>
      <c r="C97" s="411"/>
      <c r="D97" s="411"/>
      <c r="E97" s="411"/>
      <c r="F97" s="411"/>
      <c r="G97" s="412">
        <f>SUM(G88:G96)</f>
        <v>1264840</v>
      </c>
      <c r="H97" s="411"/>
      <c r="I97" s="411"/>
    </row>
    <row r="98" spans="1:9">
      <c r="A98" s="23"/>
    </row>
    <row r="99" spans="1:9">
      <c r="A99" s="206" t="s">
        <v>25</v>
      </c>
      <c r="B99" s="120" t="s">
        <v>267</v>
      </c>
      <c r="C99" s="215" t="s">
        <v>268</v>
      </c>
      <c r="D99" s="120" t="s">
        <v>269</v>
      </c>
      <c r="E99" s="215" t="s">
        <v>270</v>
      </c>
      <c r="F99" s="120" t="s">
        <v>271</v>
      </c>
      <c r="G99" s="215" t="s">
        <v>49</v>
      </c>
      <c r="H99" s="206" t="s">
        <v>272</v>
      </c>
      <c r="I99" s="120" t="s">
        <v>273</v>
      </c>
    </row>
    <row r="100" spans="1:9" ht="19">
      <c r="A100" s="471" t="s">
        <v>57</v>
      </c>
      <c r="B100" s="471">
        <v>22</v>
      </c>
      <c r="C100" s="471" t="s">
        <v>424</v>
      </c>
      <c r="D100" s="583">
        <v>3000</v>
      </c>
      <c r="E100" s="477">
        <v>1</v>
      </c>
      <c r="F100" s="471" t="s">
        <v>324</v>
      </c>
      <c r="G100" s="477">
        <f>D100*E100</f>
        <v>3000</v>
      </c>
      <c r="H100" s="471" t="s">
        <v>340</v>
      </c>
      <c r="I100" s="478" t="s">
        <v>425</v>
      </c>
    </row>
    <row r="101" spans="1:9">
      <c r="A101" s="21" t="s">
        <v>426</v>
      </c>
      <c r="B101" s="22"/>
      <c r="C101" s="22"/>
      <c r="D101" s="22"/>
      <c r="E101" s="22"/>
      <c r="F101" s="22"/>
      <c r="G101" s="406">
        <f>SUM(G100:G100)</f>
        <v>3000</v>
      </c>
      <c r="H101" s="22"/>
      <c r="I101" s="22"/>
    </row>
    <row r="102" spans="1:9" ht="19" thickBot="1"/>
    <row r="103" spans="1:9">
      <c r="A103" s="209" t="s">
        <v>25</v>
      </c>
      <c r="B103" s="120" t="s">
        <v>267</v>
      </c>
      <c r="C103" s="214" t="s">
        <v>268</v>
      </c>
      <c r="D103" s="120" t="s">
        <v>269</v>
      </c>
      <c r="E103" s="214" t="s">
        <v>270</v>
      </c>
      <c r="F103" s="120" t="s">
        <v>271</v>
      </c>
      <c r="G103" s="214" t="s">
        <v>49</v>
      </c>
      <c r="H103" s="206" t="s">
        <v>272</v>
      </c>
      <c r="I103" s="120" t="s">
        <v>273</v>
      </c>
    </row>
    <row r="104" spans="1:9" ht="19">
      <c r="A104" s="13" t="s">
        <v>58</v>
      </c>
      <c r="B104" s="60">
        <v>23</v>
      </c>
      <c r="C104" s="13" t="s">
        <v>427</v>
      </c>
      <c r="D104" s="183">
        <v>7990</v>
      </c>
      <c r="E104" s="177">
        <v>1</v>
      </c>
      <c r="F104" s="22" t="s">
        <v>378</v>
      </c>
      <c r="G104" s="177">
        <f t="shared" ref="G104:G111" si="4">D104*E104</f>
        <v>7990</v>
      </c>
      <c r="H104" s="22" t="s">
        <v>325</v>
      </c>
      <c r="I104" s="48" t="s">
        <v>428</v>
      </c>
    </row>
    <row r="105" spans="1:9" ht="19">
      <c r="A105" s="79"/>
      <c r="B105" s="83">
        <v>24</v>
      </c>
      <c r="C105" s="609" t="s">
        <v>429</v>
      </c>
      <c r="D105" s="179">
        <v>1050</v>
      </c>
      <c r="E105" s="179">
        <v>1</v>
      </c>
      <c r="F105" s="23" t="s">
        <v>378</v>
      </c>
      <c r="G105" s="179">
        <f t="shared" si="4"/>
        <v>1050</v>
      </c>
      <c r="H105" s="23" t="s">
        <v>325</v>
      </c>
      <c r="I105" s="88" t="s">
        <v>428</v>
      </c>
    </row>
    <row r="106" spans="1:9" ht="19">
      <c r="A106" s="83"/>
      <c r="B106" s="60">
        <v>25</v>
      </c>
      <c r="C106" s="83" t="s">
        <v>430</v>
      </c>
      <c r="D106" s="131">
        <v>1019</v>
      </c>
      <c r="E106" s="131">
        <v>10</v>
      </c>
      <c r="F106" s="83" t="s">
        <v>414</v>
      </c>
      <c r="G106" s="131">
        <f t="shared" si="4"/>
        <v>10190</v>
      </c>
      <c r="H106" s="83" t="s">
        <v>325</v>
      </c>
      <c r="I106" s="84" t="s">
        <v>428</v>
      </c>
    </row>
    <row r="107" spans="1:9" ht="19">
      <c r="A107" s="413"/>
      <c r="B107" s="83">
        <v>26</v>
      </c>
      <c r="C107" s="610" t="s">
        <v>431</v>
      </c>
      <c r="D107" s="346">
        <v>38500</v>
      </c>
      <c r="E107" s="346">
        <v>1</v>
      </c>
      <c r="F107" s="344" t="s">
        <v>324</v>
      </c>
      <c r="G107" s="346">
        <f t="shared" si="4"/>
        <v>38500</v>
      </c>
      <c r="H107" s="344" t="s">
        <v>325</v>
      </c>
      <c r="I107" s="347" t="s">
        <v>428</v>
      </c>
    </row>
    <row r="108" spans="1:9">
      <c r="A108" s="90"/>
      <c r="B108" s="60">
        <v>27</v>
      </c>
      <c r="C108" s="97" t="s">
        <v>432</v>
      </c>
      <c r="D108" s="346">
        <v>182</v>
      </c>
      <c r="E108" s="577">
        <v>12000</v>
      </c>
      <c r="F108" s="90" t="s">
        <v>433</v>
      </c>
      <c r="G108" s="577">
        <f t="shared" si="4"/>
        <v>2184000</v>
      </c>
      <c r="H108" s="97" t="s">
        <v>364</v>
      </c>
      <c r="I108" s="97" t="s">
        <v>434</v>
      </c>
    </row>
    <row r="109" spans="1:9" ht="19">
      <c r="A109" s="579"/>
      <c r="B109" s="102">
        <v>28</v>
      </c>
      <c r="C109" s="83" t="s">
        <v>435</v>
      </c>
      <c r="D109" s="131">
        <v>2000</v>
      </c>
      <c r="E109" s="131">
        <v>1</v>
      </c>
      <c r="F109" s="83" t="s">
        <v>414</v>
      </c>
      <c r="G109" s="131">
        <f t="shared" si="4"/>
        <v>2000</v>
      </c>
      <c r="H109" s="83" t="s">
        <v>325</v>
      </c>
      <c r="I109" s="84" t="s">
        <v>436</v>
      </c>
    </row>
    <row r="110" spans="1:9" ht="19">
      <c r="A110" s="413"/>
      <c r="B110" s="83">
        <v>29</v>
      </c>
      <c r="C110" s="611" t="s">
        <v>437</v>
      </c>
      <c r="D110" s="366">
        <v>32000</v>
      </c>
      <c r="E110" s="366">
        <v>4</v>
      </c>
      <c r="F110" s="136" t="s">
        <v>414</v>
      </c>
      <c r="G110" s="353">
        <f t="shared" si="4"/>
        <v>128000</v>
      </c>
      <c r="H110" s="136" t="s">
        <v>325</v>
      </c>
      <c r="I110" s="593" t="s">
        <v>428</v>
      </c>
    </row>
    <row r="111" spans="1:9" ht="19">
      <c r="A111" s="459"/>
      <c r="B111" s="490">
        <v>30</v>
      </c>
      <c r="C111" s="612" t="s">
        <v>438</v>
      </c>
      <c r="D111" s="365">
        <v>30000</v>
      </c>
      <c r="E111" s="365">
        <v>4</v>
      </c>
      <c r="F111" s="459" t="s">
        <v>414</v>
      </c>
      <c r="G111" s="365">
        <f t="shared" si="4"/>
        <v>120000</v>
      </c>
      <c r="H111" s="459" t="s">
        <v>325</v>
      </c>
      <c r="I111" s="594" t="s">
        <v>428</v>
      </c>
    </row>
    <row r="112" spans="1:9">
      <c r="A112" s="361" t="s">
        <v>439</v>
      </c>
      <c r="B112" s="87"/>
      <c r="C112" s="87"/>
      <c r="D112" s="87"/>
      <c r="E112" s="87"/>
      <c r="F112" s="87"/>
      <c r="G112" s="187">
        <f>SUM(G104:G111)</f>
        <v>2491730</v>
      </c>
      <c r="H112" s="87"/>
      <c r="I112" s="87"/>
    </row>
    <row r="114" spans="1:10">
      <c r="A114" s="209" t="s">
        <v>25</v>
      </c>
      <c r="B114" s="120" t="s">
        <v>267</v>
      </c>
      <c r="C114" s="214" t="s">
        <v>268</v>
      </c>
      <c r="D114" s="120" t="s">
        <v>269</v>
      </c>
      <c r="E114" s="214" t="s">
        <v>270</v>
      </c>
      <c r="F114" s="120" t="s">
        <v>271</v>
      </c>
      <c r="G114" s="214" t="s">
        <v>49</v>
      </c>
      <c r="H114" s="206" t="s">
        <v>272</v>
      </c>
      <c r="I114" s="120" t="s">
        <v>273</v>
      </c>
    </row>
    <row r="115" spans="1:10" ht="19">
      <c r="A115" s="52" t="s">
        <v>61</v>
      </c>
      <c r="B115" s="60">
        <v>31</v>
      </c>
      <c r="C115" s="23" t="s">
        <v>440</v>
      </c>
      <c r="D115" s="186">
        <v>3830</v>
      </c>
      <c r="E115" s="179">
        <v>1</v>
      </c>
      <c r="F115" s="60" t="s">
        <v>324</v>
      </c>
      <c r="G115" s="179">
        <f>D115*E115</f>
        <v>3830</v>
      </c>
      <c r="H115" s="60" t="s">
        <v>340</v>
      </c>
      <c r="I115" s="85" t="s">
        <v>441</v>
      </c>
    </row>
    <row r="116" spans="1:10" ht="19">
      <c r="A116" s="367"/>
      <c r="B116" s="367">
        <v>32</v>
      </c>
      <c r="C116" s="623" t="s">
        <v>442</v>
      </c>
      <c r="D116" s="448">
        <v>180</v>
      </c>
      <c r="E116" s="405">
        <v>151</v>
      </c>
      <c r="F116" s="367" t="s">
        <v>378</v>
      </c>
      <c r="G116" s="405">
        <f>D116*E116</f>
        <v>27180</v>
      </c>
      <c r="H116" s="367" t="s">
        <v>340</v>
      </c>
      <c r="I116" s="390" t="s">
        <v>443</v>
      </c>
      <c r="J116" s="641"/>
    </row>
    <row r="117" spans="1:10">
      <c r="A117" s="21" t="s">
        <v>380</v>
      </c>
      <c r="B117" s="22"/>
      <c r="C117" s="22"/>
      <c r="D117" s="22"/>
      <c r="E117" s="22"/>
      <c r="F117" s="22"/>
      <c r="G117" s="406">
        <f>SUM(G115:G116)</f>
        <v>31010</v>
      </c>
      <c r="H117" s="22"/>
      <c r="I117" s="22"/>
    </row>
    <row r="119" spans="1:10">
      <c r="A119" s="257" t="s">
        <v>444</v>
      </c>
      <c r="B119" s="258"/>
      <c r="C119" s="258"/>
      <c r="D119" s="258"/>
      <c r="E119" s="258"/>
      <c r="F119" s="258"/>
      <c r="G119" s="259">
        <f>SUM(G80,G85,G97,G101,G112,G117)</f>
        <v>3945770</v>
      </c>
    </row>
    <row r="121" spans="1:10">
      <c r="A121" s="8" t="s">
        <v>30</v>
      </c>
    </row>
    <row r="122" spans="1:10">
      <c r="A122" s="209" t="s">
        <v>25</v>
      </c>
      <c r="B122" s="120" t="s">
        <v>267</v>
      </c>
      <c r="C122" s="214" t="s">
        <v>268</v>
      </c>
      <c r="D122" s="120" t="s">
        <v>269</v>
      </c>
      <c r="E122" s="214" t="s">
        <v>270</v>
      </c>
      <c r="F122" s="120" t="s">
        <v>271</v>
      </c>
      <c r="G122" s="214" t="s">
        <v>49</v>
      </c>
      <c r="H122" s="206" t="s">
        <v>272</v>
      </c>
      <c r="I122" s="120" t="s">
        <v>273</v>
      </c>
    </row>
    <row r="123" spans="1:10" ht="19">
      <c r="A123" s="280" t="s">
        <v>274</v>
      </c>
      <c r="B123" s="280">
        <v>1</v>
      </c>
      <c r="C123" s="281" t="s">
        <v>445</v>
      </c>
      <c r="D123" s="280">
        <v>2699</v>
      </c>
      <c r="E123" s="280">
        <v>1</v>
      </c>
      <c r="F123" s="280" t="s">
        <v>446</v>
      </c>
      <c r="G123" s="280">
        <f>D123*E123</f>
        <v>2699</v>
      </c>
      <c r="H123" s="282" t="s">
        <v>447</v>
      </c>
      <c r="I123" s="281" t="s">
        <v>448</v>
      </c>
    </row>
    <row r="124" spans="1:10" ht="19">
      <c r="A124" s="417"/>
      <c r="B124" s="691">
        <v>2</v>
      </c>
      <c r="C124" s="692" t="s">
        <v>449</v>
      </c>
      <c r="D124" s="388">
        <v>4180</v>
      </c>
      <c r="E124" s="417">
        <v>1</v>
      </c>
      <c r="F124" s="417" t="s">
        <v>450</v>
      </c>
      <c r="G124" s="417">
        <f>D124*E124</f>
        <v>4180</v>
      </c>
      <c r="H124" s="385" t="s">
        <v>447</v>
      </c>
      <c r="I124" s="386" t="s">
        <v>451</v>
      </c>
    </row>
    <row r="125" spans="1:10" ht="19">
      <c r="A125" s="416"/>
      <c r="B125" s="636">
        <v>3</v>
      </c>
      <c r="C125" s="635" t="s">
        <v>452</v>
      </c>
      <c r="D125" s="383">
        <v>13</v>
      </c>
      <c r="E125" s="416">
        <v>2000</v>
      </c>
      <c r="F125" s="416" t="s">
        <v>453</v>
      </c>
      <c r="G125" s="416">
        <f>D125*E125</f>
        <v>26000</v>
      </c>
      <c r="H125" s="416" t="s">
        <v>348</v>
      </c>
      <c r="I125" s="382" t="s">
        <v>454</v>
      </c>
    </row>
    <row r="126" spans="1:10">
      <c r="A126" s="410" t="s">
        <v>455</v>
      </c>
      <c r="B126" s="136"/>
      <c r="C126" s="379"/>
      <c r="D126" s="418"/>
      <c r="E126" s="136"/>
      <c r="F126" s="136"/>
      <c r="G126" s="419">
        <f>SUM(G123:G125)</f>
        <v>32879</v>
      </c>
      <c r="H126" s="375"/>
      <c r="I126" s="379"/>
    </row>
    <row r="127" spans="1:10">
      <c r="A127" s="126"/>
      <c r="B127" s="229"/>
      <c r="C127" s="128"/>
      <c r="D127" s="228"/>
      <c r="E127" s="127"/>
      <c r="F127" s="229"/>
      <c r="G127" s="129"/>
      <c r="H127" s="227"/>
      <c r="I127" s="128"/>
    </row>
    <row r="128" spans="1:10">
      <c r="A128" s="252" t="s">
        <v>382</v>
      </c>
      <c r="B128" s="120" t="s">
        <v>267</v>
      </c>
      <c r="C128" s="253" t="s">
        <v>268</v>
      </c>
      <c r="D128" s="120" t="s">
        <v>269</v>
      </c>
      <c r="E128" s="253" t="s">
        <v>270</v>
      </c>
      <c r="F128" s="120" t="s">
        <v>271</v>
      </c>
      <c r="G128" s="253" t="s">
        <v>49</v>
      </c>
      <c r="H128" s="120" t="s">
        <v>305</v>
      </c>
      <c r="I128" s="254" t="s">
        <v>273</v>
      </c>
    </row>
    <row r="129" spans="1:9" ht="19">
      <c r="A129" s="60" t="s">
        <v>54</v>
      </c>
      <c r="B129" s="60">
        <v>4</v>
      </c>
      <c r="C129" s="137" t="s">
        <v>456</v>
      </c>
      <c r="D129" s="186">
        <v>4000</v>
      </c>
      <c r="E129" s="186">
        <v>3</v>
      </c>
      <c r="F129" s="60" t="s">
        <v>457</v>
      </c>
      <c r="G129" s="186">
        <f>D129*E129</f>
        <v>12000</v>
      </c>
      <c r="H129" s="60" t="s">
        <v>458</v>
      </c>
      <c r="I129" s="85" t="s">
        <v>459</v>
      </c>
    </row>
    <row r="130" spans="1:9" ht="19">
      <c r="A130" s="420"/>
      <c r="B130" s="408">
        <v>5</v>
      </c>
      <c r="C130" s="421" t="s">
        <v>460</v>
      </c>
      <c r="D130" s="422">
        <v>700</v>
      </c>
      <c r="E130" s="422">
        <v>6</v>
      </c>
      <c r="F130" s="408" t="s">
        <v>457</v>
      </c>
      <c r="G130" s="422">
        <f>D130*E130</f>
        <v>4200</v>
      </c>
      <c r="H130" s="408" t="s">
        <v>458</v>
      </c>
      <c r="I130" s="409" t="s">
        <v>459</v>
      </c>
    </row>
    <row r="131" spans="1:9">
      <c r="A131" s="361" t="s">
        <v>409</v>
      </c>
      <c r="B131" s="87"/>
      <c r="C131" s="87"/>
      <c r="D131" s="87"/>
      <c r="E131" s="87"/>
      <c r="F131" s="87"/>
      <c r="G131" s="187">
        <f>SUM(G129:G130)</f>
        <v>16200</v>
      </c>
      <c r="H131" s="87"/>
      <c r="I131" s="136"/>
    </row>
    <row r="132" spans="1:9">
      <c r="I132" s="135"/>
    </row>
    <row r="133" spans="1:9">
      <c r="A133" s="206" t="s">
        <v>25</v>
      </c>
      <c r="B133" s="120" t="s">
        <v>267</v>
      </c>
      <c r="C133" s="215" t="s">
        <v>268</v>
      </c>
      <c r="D133" s="120" t="s">
        <v>269</v>
      </c>
      <c r="E133" s="215" t="s">
        <v>270</v>
      </c>
      <c r="F133" s="120" t="s">
        <v>271</v>
      </c>
      <c r="G133" s="215" t="s">
        <v>49</v>
      </c>
      <c r="H133" s="120" t="s">
        <v>272</v>
      </c>
      <c r="I133" s="211" t="s">
        <v>273</v>
      </c>
    </row>
    <row r="134" spans="1:9" ht="19">
      <c r="A134" s="471" t="s">
        <v>60</v>
      </c>
      <c r="B134" s="479">
        <v>7</v>
      </c>
      <c r="C134" s="480" t="s">
        <v>461</v>
      </c>
      <c r="D134" s="481">
        <v>200</v>
      </c>
      <c r="E134" s="482">
        <v>5</v>
      </c>
      <c r="F134" s="483" t="s">
        <v>408</v>
      </c>
      <c r="G134" s="720">
        <f>D134*E134</f>
        <v>1000</v>
      </c>
      <c r="H134" s="483" t="s">
        <v>462</v>
      </c>
      <c r="I134" s="484" t="s">
        <v>463</v>
      </c>
    </row>
    <row r="135" spans="1:9">
      <c r="A135" s="21" t="s">
        <v>303</v>
      </c>
      <c r="B135" s="22"/>
      <c r="C135" s="22"/>
      <c r="D135" s="75"/>
      <c r="E135" s="337"/>
      <c r="F135" s="415"/>
      <c r="G135" s="406">
        <f>SUM(G134:G134)</f>
        <v>1000</v>
      </c>
      <c r="H135" s="22"/>
      <c r="I135" s="22"/>
    </row>
    <row r="136" spans="1:9" ht="19" thickBot="1"/>
    <row r="137" spans="1:9">
      <c r="A137" s="209" t="s">
        <v>25</v>
      </c>
      <c r="B137" s="120" t="s">
        <v>267</v>
      </c>
      <c r="C137" s="214" t="s">
        <v>268</v>
      </c>
      <c r="D137" s="120" t="s">
        <v>269</v>
      </c>
      <c r="E137" s="214" t="s">
        <v>270</v>
      </c>
      <c r="F137" s="120" t="s">
        <v>271</v>
      </c>
      <c r="G137" s="214" t="s">
        <v>49</v>
      </c>
      <c r="H137" s="206" t="s">
        <v>272</v>
      </c>
      <c r="I137" s="120" t="s">
        <v>273</v>
      </c>
    </row>
    <row r="138" spans="1:9" ht="19">
      <c r="A138" s="13" t="s">
        <v>61</v>
      </c>
      <c r="B138" s="283">
        <v>8</v>
      </c>
      <c r="C138" s="284" t="s">
        <v>464</v>
      </c>
      <c r="D138" s="686">
        <v>180</v>
      </c>
      <c r="E138" s="285">
        <v>10</v>
      </c>
      <c r="F138" s="286" t="s">
        <v>465</v>
      </c>
      <c r="G138" s="721">
        <f>D138*E138</f>
        <v>1800</v>
      </c>
      <c r="H138" s="285" t="s">
        <v>462</v>
      </c>
      <c r="I138" s="284" t="s">
        <v>466</v>
      </c>
    </row>
    <row r="139" spans="1:9" ht="19">
      <c r="A139" s="24"/>
      <c r="B139" s="282">
        <v>9</v>
      </c>
      <c r="C139" s="281" t="s">
        <v>467</v>
      </c>
      <c r="D139" s="687">
        <v>110</v>
      </c>
      <c r="E139" s="282">
        <v>10</v>
      </c>
      <c r="F139" s="704" t="s">
        <v>465</v>
      </c>
      <c r="G139" s="14">
        <f t="shared" ref="G139:G147" si="5">D139*E139</f>
        <v>1100</v>
      </c>
      <c r="H139" s="705" t="s">
        <v>462</v>
      </c>
      <c r="I139" s="281" t="s">
        <v>468</v>
      </c>
    </row>
    <row r="140" spans="1:9" ht="19">
      <c r="A140" s="24"/>
      <c r="B140" s="282">
        <v>10</v>
      </c>
      <c r="C140" s="281" t="s">
        <v>469</v>
      </c>
      <c r="D140" s="687">
        <v>110</v>
      </c>
      <c r="E140" s="282">
        <v>5</v>
      </c>
      <c r="F140" s="287" t="s">
        <v>465</v>
      </c>
      <c r="G140" s="14">
        <f t="shared" si="5"/>
        <v>550</v>
      </c>
      <c r="H140" s="282" t="s">
        <v>354</v>
      </c>
      <c r="I140" s="281" t="s">
        <v>470</v>
      </c>
    </row>
    <row r="141" spans="1:9" ht="19">
      <c r="A141" s="24"/>
      <c r="B141" s="282">
        <v>11</v>
      </c>
      <c r="C141" s="281" t="s">
        <v>471</v>
      </c>
      <c r="D141" s="687">
        <v>270</v>
      </c>
      <c r="E141" s="282">
        <v>5</v>
      </c>
      <c r="F141" s="287" t="s">
        <v>465</v>
      </c>
      <c r="G141" s="14">
        <f>D141*E141</f>
        <v>1350</v>
      </c>
      <c r="H141" s="282" t="s">
        <v>354</v>
      </c>
      <c r="I141" s="281" t="s">
        <v>470</v>
      </c>
    </row>
    <row r="142" spans="1:9" ht="19">
      <c r="A142" s="24"/>
      <c r="B142" s="282">
        <v>12</v>
      </c>
      <c r="C142" s="281" t="s">
        <v>472</v>
      </c>
      <c r="D142" s="687">
        <v>180</v>
      </c>
      <c r="E142" s="282">
        <v>10</v>
      </c>
      <c r="F142" s="287" t="s">
        <v>465</v>
      </c>
      <c r="G142" s="14">
        <f t="shared" si="5"/>
        <v>1800</v>
      </c>
      <c r="H142" s="282" t="s">
        <v>462</v>
      </c>
      <c r="I142" s="281" t="s">
        <v>473</v>
      </c>
    </row>
    <row r="143" spans="1:9" ht="19">
      <c r="A143" s="24"/>
      <c r="B143" s="282">
        <v>13</v>
      </c>
      <c r="C143" s="281" t="s">
        <v>474</v>
      </c>
      <c r="D143" s="687">
        <v>270</v>
      </c>
      <c r="E143" s="282">
        <v>30</v>
      </c>
      <c r="F143" s="287" t="s">
        <v>465</v>
      </c>
      <c r="G143" s="14">
        <f t="shared" si="5"/>
        <v>8100</v>
      </c>
      <c r="H143" s="282" t="s">
        <v>354</v>
      </c>
      <c r="I143" s="281" t="s">
        <v>470</v>
      </c>
    </row>
    <row r="144" spans="1:9" ht="38">
      <c r="A144" s="24"/>
      <c r="B144" s="282">
        <v>14</v>
      </c>
      <c r="C144" s="281" t="s">
        <v>475</v>
      </c>
      <c r="D144" s="688">
        <v>1830</v>
      </c>
      <c r="E144" s="282">
        <v>2</v>
      </c>
      <c r="F144" s="287" t="s">
        <v>465</v>
      </c>
      <c r="G144" s="14">
        <f t="shared" si="5"/>
        <v>3660</v>
      </c>
      <c r="H144" s="282" t="s">
        <v>281</v>
      </c>
      <c r="I144" s="281" t="s">
        <v>476</v>
      </c>
    </row>
    <row r="145" spans="1:10" ht="38">
      <c r="A145" s="24"/>
      <c r="B145" s="282">
        <v>15</v>
      </c>
      <c r="C145" s="281" t="s">
        <v>477</v>
      </c>
      <c r="D145" s="688">
        <v>3660</v>
      </c>
      <c r="E145" s="282">
        <v>2</v>
      </c>
      <c r="F145" s="287" t="s">
        <v>465</v>
      </c>
      <c r="G145" s="14">
        <f t="shared" si="5"/>
        <v>7320</v>
      </c>
      <c r="H145" s="282" t="s">
        <v>281</v>
      </c>
      <c r="I145" s="281" t="s">
        <v>478</v>
      </c>
    </row>
    <row r="146" spans="1:10" ht="19">
      <c r="A146" s="79"/>
      <c r="B146" s="385">
        <v>16</v>
      </c>
      <c r="C146" s="386" t="s">
        <v>479</v>
      </c>
      <c r="D146" s="689">
        <v>180</v>
      </c>
      <c r="E146" s="385">
        <v>10</v>
      </c>
      <c r="F146" s="387" t="s">
        <v>465</v>
      </c>
      <c r="G146" s="14">
        <f t="shared" si="5"/>
        <v>1800</v>
      </c>
      <c r="H146" s="385" t="s">
        <v>354</v>
      </c>
      <c r="I146" s="386" t="s">
        <v>480</v>
      </c>
    </row>
    <row r="147" spans="1:10" ht="20" thickBot="1">
      <c r="A147" s="367"/>
      <c r="B147" s="381">
        <v>17</v>
      </c>
      <c r="C147" s="382" t="s">
        <v>481</v>
      </c>
      <c r="D147" s="690">
        <v>320</v>
      </c>
      <c r="E147" s="383">
        <v>10</v>
      </c>
      <c r="F147" s="384" t="s">
        <v>465</v>
      </c>
      <c r="G147" s="722">
        <f t="shared" si="5"/>
        <v>3200</v>
      </c>
      <c r="H147" s="383" t="s">
        <v>354</v>
      </c>
      <c r="I147" s="382" t="s">
        <v>480</v>
      </c>
      <c r="J147" s="641"/>
    </row>
    <row r="148" spans="1:10" ht="19" thickTop="1">
      <c r="A148" s="361" t="s">
        <v>380</v>
      </c>
      <c r="B148" s="87"/>
      <c r="C148" s="87"/>
      <c r="D148" s="87"/>
      <c r="E148" s="87"/>
      <c r="F148" s="87"/>
      <c r="G148" s="187">
        <f>SUM(G138:G147)</f>
        <v>30680</v>
      </c>
      <c r="H148" s="87"/>
      <c r="I148" s="87"/>
    </row>
    <row r="150" spans="1:10">
      <c r="A150" s="257" t="s">
        <v>482</v>
      </c>
      <c r="B150" s="258"/>
      <c r="C150" s="258"/>
      <c r="D150" s="258"/>
      <c r="E150" s="258"/>
      <c r="F150" s="258"/>
      <c r="G150" s="259">
        <f>SUM(G126,G131,G135,G148)</f>
        <v>80759</v>
      </c>
    </row>
    <row r="152" spans="1:10">
      <c r="A152" s="8" t="s">
        <v>31</v>
      </c>
    </row>
    <row r="153" spans="1:10">
      <c r="A153" s="120" t="s">
        <v>25</v>
      </c>
      <c r="B153" s="215" t="s">
        <v>267</v>
      </c>
      <c r="C153" s="120" t="s">
        <v>268</v>
      </c>
      <c r="D153" s="215" t="s">
        <v>269</v>
      </c>
      <c r="E153" s="120" t="s">
        <v>270</v>
      </c>
      <c r="F153" s="215" t="s">
        <v>271</v>
      </c>
      <c r="G153" s="120" t="s">
        <v>49</v>
      </c>
      <c r="H153" s="215" t="s">
        <v>272</v>
      </c>
      <c r="I153" s="120" t="s">
        <v>273</v>
      </c>
    </row>
    <row r="154" spans="1:10">
      <c r="A154" s="86" t="s">
        <v>483</v>
      </c>
      <c r="B154" s="86">
        <v>1</v>
      </c>
      <c r="C154" s="86" t="s">
        <v>484</v>
      </c>
      <c r="D154" s="294">
        <v>2200</v>
      </c>
      <c r="E154" s="189">
        <v>162</v>
      </c>
      <c r="F154" s="86" t="s">
        <v>485</v>
      </c>
      <c r="G154" s="181">
        <f t="shared" ref="G154:G165" si="6">D154*E154</f>
        <v>356400</v>
      </c>
      <c r="H154" s="86" t="s">
        <v>281</v>
      </c>
      <c r="I154" s="86" t="s">
        <v>486</v>
      </c>
    </row>
    <row r="155" spans="1:10">
      <c r="A155" s="82"/>
      <c r="B155" s="82">
        <v>2</v>
      </c>
      <c r="C155" s="94" t="s">
        <v>487</v>
      </c>
      <c r="D155" s="295">
        <v>10956</v>
      </c>
      <c r="E155" s="180">
        <v>41</v>
      </c>
      <c r="F155" s="82" t="s">
        <v>488</v>
      </c>
      <c r="G155" s="181">
        <f t="shared" si="6"/>
        <v>449196</v>
      </c>
      <c r="H155" s="82" t="s">
        <v>281</v>
      </c>
      <c r="I155" s="82" t="s">
        <v>486</v>
      </c>
    </row>
    <row r="156" spans="1:10">
      <c r="A156" s="82"/>
      <c r="B156" s="89">
        <v>3</v>
      </c>
      <c r="C156" s="82" t="s">
        <v>489</v>
      </c>
      <c r="D156" s="296">
        <v>1595</v>
      </c>
      <c r="E156" s="180">
        <v>24</v>
      </c>
      <c r="F156" s="82" t="s">
        <v>280</v>
      </c>
      <c r="G156" s="181">
        <f t="shared" si="6"/>
        <v>38280</v>
      </c>
      <c r="H156" s="82" t="s">
        <v>281</v>
      </c>
      <c r="I156" s="82" t="s">
        <v>486</v>
      </c>
    </row>
    <row r="157" spans="1:10">
      <c r="A157" s="82"/>
      <c r="B157" s="82">
        <v>4</v>
      </c>
      <c r="C157" s="86" t="s">
        <v>490</v>
      </c>
      <c r="D157" s="295">
        <v>231</v>
      </c>
      <c r="E157" s="180">
        <v>24</v>
      </c>
      <c r="F157" s="82" t="s">
        <v>280</v>
      </c>
      <c r="G157" s="181">
        <f t="shared" si="6"/>
        <v>5544</v>
      </c>
      <c r="H157" s="82" t="s">
        <v>281</v>
      </c>
      <c r="I157" s="82" t="s">
        <v>486</v>
      </c>
    </row>
    <row r="158" spans="1:10">
      <c r="A158" s="82"/>
      <c r="B158" s="82">
        <v>5</v>
      </c>
      <c r="C158" s="82" t="s">
        <v>491</v>
      </c>
      <c r="D158" s="295">
        <v>16500</v>
      </c>
      <c r="E158" s="180">
        <v>6</v>
      </c>
      <c r="F158" s="82" t="s">
        <v>492</v>
      </c>
      <c r="G158" s="181">
        <f t="shared" si="6"/>
        <v>99000</v>
      </c>
      <c r="H158" s="82" t="s">
        <v>281</v>
      </c>
      <c r="I158" s="82" t="s">
        <v>486</v>
      </c>
    </row>
    <row r="159" spans="1:10">
      <c r="A159" s="82"/>
      <c r="B159" s="82">
        <v>6</v>
      </c>
      <c r="C159" s="82" t="s">
        <v>493</v>
      </c>
      <c r="D159" s="295">
        <v>8745</v>
      </c>
      <c r="E159" s="180">
        <v>3</v>
      </c>
      <c r="F159" s="82" t="s">
        <v>280</v>
      </c>
      <c r="G159" s="181">
        <f t="shared" si="6"/>
        <v>26235</v>
      </c>
      <c r="H159" s="82" t="s">
        <v>281</v>
      </c>
      <c r="I159" s="82" t="s">
        <v>486</v>
      </c>
    </row>
    <row r="160" spans="1:10">
      <c r="A160" s="82"/>
      <c r="B160" s="82">
        <v>7</v>
      </c>
      <c r="C160" s="82" t="s">
        <v>494</v>
      </c>
      <c r="D160" s="295">
        <v>407</v>
      </c>
      <c r="E160" s="180">
        <v>1</v>
      </c>
      <c r="F160" s="82" t="s">
        <v>492</v>
      </c>
      <c r="G160" s="181">
        <f t="shared" si="6"/>
        <v>407</v>
      </c>
      <c r="H160" s="82" t="s">
        <v>281</v>
      </c>
      <c r="I160" s="82" t="s">
        <v>495</v>
      </c>
    </row>
    <row r="161" spans="1:9">
      <c r="A161" s="82"/>
      <c r="B161" s="82">
        <v>8</v>
      </c>
      <c r="C161" s="82" t="s">
        <v>496</v>
      </c>
      <c r="D161" s="295">
        <v>1200</v>
      </c>
      <c r="E161" s="180">
        <v>1</v>
      </c>
      <c r="F161" s="82" t="s">
        <v>488</v>
      </c>
      <c r="G161" s="181">
        <f t="shared" si="6"/>
        <v>1200</v>
      </c>
      <c r="H161" s="82" t="s">
        <v>281</v>
      </c>
      <c r="I161" s="82" t="s">
        <v>497</v>
      </c>
    </row>
    <row r="162" spans="1:9">
      <c r="A162" s="94"/>
      <c r="B162" s="94">
        <v>9</v>
      </c>
      <c r="C162" s="94" t="s">
        <v>498</v>
      </c>
      <c r="D162" s="297">
        <v>4499</v>
      </c>
      <c r="E162" s="293">
        <v>5</v>
      </c>
      <c r="F162" s="94" t="s">
        <v>280</v>
      </c>
      <c r="G162" s="181">
        <f t="shared" si="6"/>
        <v>22495</v>
      </c>
      <c r="H162" s="298" t="s">
        <v>281</v>
      </c>
      <c r="I162" s="94" t="s">
        <v>486</v>
      </c>
    </row>
    <row r="163" spans="1:9">
      <c r="A163" s="82"/>
      <c r="B163" s="97">
        <v>10</v>
      </c>
      <c r="C163" s="97" t="s">
        <v>499</v>
      </c>
      <c r="D163" s="300">
        <v>22307</v>
      </c>
      <c r="E163" s="301">
        <v>3</v>
      </c>
      <c r="F163" s="97" t="s">
        <v>488</v>
      </c>
      <c r="G163" s="181">
        <f t="shared" si="6"/>
        <v>66921</v>
      </c>
      <c r="H163" s="97" t="s">
        <v>281</v>
      </c>
      <c r="I163" s="97" t="s">
        <v>500</v>
      </c>
    </row>
    <row r="164" spans="1:9">
      <c r="A164" s="82"/>
      <c r="B164" s="82">
        <v>11</v>
      </c>
      <c r="C164" s="82" t="s">
        <v>501</v>
      </c>
      <c r="D164" s="295">
        <v>255</v>
      </c>
      <c r="E164" s="180">
        <v>4</v>
      </c>
      <c r="F164" s="82" t="s">
        <v>502</v>
      </c>
      <c r="G164" s="366">
        <f t="shared" si="6"/>
        <v>1020</v>
      </c>
      <c r="H164" s="82" t="s">
        <v>503</v>
      </c>
      <c r="I164" s="82" t="s">
        <v>504</v>
      </c>
    </row>
    <row r="165" spans="1:9" ht="19">
      <c r="A165" s="299"/>
      <c r="B165" s="302">
        <v>12</v>
      </c>
      <c r="C165" s="302" t="s">
        <v>505</v>
      </c>
      <c r="D165" s="303">
        <v>4650</v>
      </c>
      <c r="E165" s="302">
        <v>6</v>
      </c>
      <c r="F165" s="302" t="s">
        <v>506</v>
      </c>
      <c r="G165" s="365">
        <f t="shared" si="6"/>
        <v>27900</v>
      </c>
      <c r="H165" s="305" t="s">
        <v>345</v>
      </c>
      <c r="I165" s="306" t="s">
        <v>507</v>
      </c>
    </row>
    <row r="166" spans="1:9">
      <c r="A166" s="124" t="s">
        <v>508</v>
      </c>
      <c r="B166" s="102"/>
      <c r="C166" s="102"/>
      <c r="D166" s="102"/>
      <c r="E166" s="102"/>
      <c r="F166" s="102"/>
      <c r="G166" s="723">
        <f>SUM(G154:G165)</f>
        <v>1094598</v>
      </c>
      <c r="H166" s="102"/>
      <c r="I166" s="102"/>
    </row>
    <row r="167" spans="1:9">
      <c r="A167" s="123"/>
      <c r="B167" s="135"/>
      <c r="C167" s="135"/>
      <c r="D167" s="135"/>
      <c r="E167" s="135"/>
      <c r="F167" s="135"/>
      <c r="G167" s="135"/>
      <c r="H167" s="135"/>
      <c r="I167" s="135"/>
    </row>
    <row r="168" spans="1:9">
      <c r="A168" s="248" t="s">
        <v>25</v>
      </c>
      <c r="B168" s="206" t="s">
        <v>267</v>
      </c>
      <c r="C168" s="120" t="s">
        <v>268</v>
      </c>
      <c r="D168" s="215" t="s">
        <v>269</v>
      </c>
      <c r="E168" s="120" t="s">
        <v>270</v>
      </c>
      <c r="F168" s="215" t="s">
        <v>271</v>
      </c>
      <c r="G168" s="120" t="s">
        <v>49</v>
      </c>
      <c r="H168" s="215" t="s">
        <v>272</v>
      </c>
      <c r="I168" s="120" t="s">
        <v>273</v>
      </c>
    </row>
    <row r="169" spans="1:9" ht="19">
      <c r="A169" s="52" t="s">
        <v>54</v>
      </c>
      <c r="B169" s="327">
        <v>13</v>
      </c>
      <c r="C169" s="375" t="s">
        <v>509</v>
      </c>
      <c r="D169" s="376">
        <v>170</v>
      </c>
      <c r="E169" s="377">
        <v>3</v>
      </c>
      <c r="F169" s="375" t="s">
        <v>405</v>
      </c>
      <c r="G169" s="366">
        <f>D169*E169</f>
        <v>510</v>
      </c>
      <c r="H169" s="378" t="s">
        <v>510</v>
      </c>
      <c r="I169" s="379" t="s">
        <v>511</v>
      </c>
    </row>
    <row r="170" spans="1:9" ht="19">
      <c r="A170" s="367"/>
      <c r="B170" s="368">
        <v>14</v>
      </c>
      <c r="C170" s="369" t="s">
        <v>509</v>
      </c>
      <c r="D170" s="370">
        <v>170</v>
      </c>
      <c r="E170" s="371">
        <v>20</v>
      </c>
      <c r="F170" s="369" t="s">
        <v>405</v>
      </c>
      <c r="G170" s="372">
        <f>D170*E170</f>
        <v>3400</v>
      </c>
      <c r="H170" s="373" t="s">
        <v>354</v>
      </c>
      <c r="I170" s="374" t="s">
        <v>512</v>
      </c>
    </row>
    <row r="171" spans="1:9">
      <c r="A171" s="361" t="s">
        <v>409</v>
      </c>
      <c r="B171" s="87"/>
      <c r="C171" s="87"/>
      <c r="D171" s="87"/>
      <c r="E171" s="87"/>
      <c r="F171" s="87"/>
      <c r="G171" s="187">
        <f>SUM(G169:G170)</f>
        <v>3910</v>
      </c>
      <c r="H171" s="380"/>
      <c r="I171" s="87"/>
    </row>
    <row r="173" spans="1:9">
      <c r="A173" s="206" t="s">
        <v>25</v>
      </c>
      <c r="B173" s="120" t="s">
        <v>267</v>
      </c>
      <c r="C173" s="215" t="s">
        <v>268</v>
      </c>
      <c r="D173" s="120" t="s">
        <v>269</v>
      </c>
      <c r="E173" s="215" t="s">
        <v>270</v>
      </c>
      <c r="F173" s="120" t="s">
        <v>271</v>
      </c>
      <c r="G173" s="215" t="s">
        <v>49</v>
      </c>
      <c r="H173" s="206" t="s">
        <v>272</v>
      </c>
      <c r="I173" s="120" t="s">
        <v>273</v>
      </c>
    </row>
    <row r="174" spans="1:9" ht="19">
      <c r="A174" s="22" t="s">
        <v>55</v>
      </c>
      <c r="B174" s="86">
        <v>15</v>
      </c>
      <c r="C174" s="86" t="s">
        <v>513</v>
      </c>
      <c r="D174" s="294">
        <v>2000</v>
      </c>
      <c r="E174" s="189">
        <v>1</v>
      </c>
      <c r="F174" s="86" t="s">
        <v>290</v>
      </c>
      <c r="G174" s="181">
        <f t="shared" ref="G174:G179" si="7">D174*E174</f>
        <v>2000</v>
      </c>
      <c r="H174" s="86" t="s">
        <v>514</v>
      </c>
      <c r="I174" s="92" t="s">
        <v>515</v>
      </c>
    </row>
    <row r="175" spans="1:9">
      <c r="A175" s="22"/>
      <c r="B175" s="82">
        <v>16</v>
      </c>
      <c r="C175" s="82" t="s">
        <v>516</v>
      </c>
      <c r="D175" s="295">
        <v>16500</v>
      </c>
      <c r="E175" s="180">
        <v>4</v>
      </c>
      <c r="F175" s="82" t="s">
        <v>290</v>
      </c>
      <c r="G175" s="181">
        <f t="shared" si="7"/>
        <v>66000</v>
      </c>
      <c r="H175" s="142" t="s">
        <v>354</v>
      </c>
      <c r="I175" s="82" t="s">
        <v>517</v>
      </c>
    </row>
    <row r="176" spans="1:9">
      <c r="A176" s="14"/>
      <c r="B176" s="82">
        <v>17</v>
      </c>
      <c r="C176" s="97" t="s">
        <v>518</v>
      </c>
      <c r="D176" s="300">
        <v>5280</v>
      </c>
      <c r="E176" s="301">
        <v>4</v>
      </c>
      <c r="F176" s="106" t="s">
        <v>290</v>
      </c>
      <c r="G176" s="304">
        <f t="shared" si="7"/>
        <v>21120</v>
      </c>
      <c r="H176" s="97" t="s">
        <v>281</v>
      </c>
      <c r="I176" s="97" t="s">
        <v>519</v>
      </c>
    </row>
    <row r="177" spans="1:9">
      <c r="A177" s="14"/>
      <c r="B177" s="82">
        <v>18</v>
      </c>
      <c r="C177" s="97" t="s">
        <v>520</v>
      </c>
      <c r="D177" s="300">
        <v>900</v>
      </c>
      <c r="E177" s="97">
        <v>5</v>
      </c>
      <c r="F177" s="106" t="s">
        <v>290</v>
      </c>
      <c r="G177" s="337">
        <f t="shared" si="7"/>
        <v>4500</v>
      </c>
      <c r="H177" s="101" t="s">
        <v>281</v>
      </c>
      <c r="I177" s="97" t="s">
        <v>519</v>
      </c>
    </row>
    <row r="178" spans="1:9">
      <c r="B178" s="86">
        <v>19</v>
      </c>
      <c r="C178" s="106" t="s">
        <v>521</v>
      </c>
      <c r="D178" s="338">
        <v>1980</v>
      </c>
      <c r="E178" s="104">
        <v>6</v>
      </c>
      <c r="F178" s="104" t="s">
        <v>522</v>
      </c>
      <c r="G178" s="103">
        <f t="shared" si="7"/>
        <v>11880</v>
      </c>
      <c r="H178" s="71" t="s">
        <v>364</v>
      </c>
      <c r="I178" s="693" t="s">
        <v>523</v>
      </c>
    </row>
    <row r="179" spans="1:9">
      <c r="A179" s="83"/>
      <c r="B179" s="307">
        <v>20</v>
      </c>
      <c r="C179" s="624" t="s">
        <v>524</v>
      </c>
      <c r="D179" s="338">
        <v>0</v>
      </c>
      <c r="E179" s="339">
        <v>6</v>
      </c>
      <c r="F179" s="104" t="s">
        <v>525</v>
      </c>
      <c r="G179" s="239">
        <f t="shared" si="7"/>
        <v>0</v>
      </c>
      <c r="H179" s="71" t="s">
        <v>364</v>
      </c>
      <c r="I179" s="693" t="s">
        <v>523</v>
      </c>
    </row>
    <row r="180" spans="1:9">
      <c r="A180" s="22"/>
      <c r="B180" s="82">
        <v>21</v>
      </c>
      <c r="C180" s="624" t="s">
        <v>526</v>
      </c>
      <c r="D180" s="338">
        <v>0</v>
      </c>
      <c r="E180" s="339">
        <v>6</v>
      </c>
      <c r="F180" s="104" t="s">
        <v>525</v>
      </c>
      <c r="G180" s="239">
        <f t="shared" ref="G180:G183" si="8">D180*E180</f>
        <v>0</v>
      </c>
      <c r="H180" s="71" t="s">
        <v>364</v>
      </c>
      <c r="I180" s="693" t="s">
        <v>523</v>
      </c>
    </row>
    <row r="181" spans="1:9">
      <c r="A181" s="22"/>
      <c r="B181" s="82">
        <v>22</v>
      </c>
      <c r="C181" s="624" t="s">
        <v>527</v>
      </c>
      <c r="D181" s="338">
        <v>0</v>
      </c>
      <c r="E181" s="339">
        <v>1</v>
      </c>
      <c r="F181" s="104" t="s">
        <v>525</v>
      </c>
      <c r="G181" s="239">
        <f t="shared" si="8"/>
        <v>0</v>
      </c>
      <c r="H181" s="71" t="s">
        <v>364</v>
      </c>
      <c r="I181" s="693" t="s">
        <v>523</v>
      </c>
    </row>
    <row r="182" spans="1:9">
      <c r="A182" s="22"/>
      <c r="B182" s="86">
        <v>23</v>
      </c>
      <c r="C182" s="624" t="s">
        <v>528</v>
      </c>
      <c r="D182" s="338">
        <v>0</v>
      </c>
      <c r="E182" s="339">
        <v>1</v>
      </c>
      <c r="F182" s="104" t="s">
        <v>525</v>
      </c>
      <c r="G182" s="239">
        <f t="shared" si="8"/>
        <v>0</v>
      </c>
      <c r="H182" s="71" t="s">
        <v>364</v>
      </c>
      <c r="I182" s="693" t="s">
        <v>523</v>
      </c>
    </row>
    <row r="183" spans="1:9">
      <c r="A183" s="22"/>
      <c r="B183" s="82">
        <v>24</v>
      </c>
      <c r="C183" s="624" t="s">
        <v>529</v>
      </c>
      <c r="D183" s="338">
        <v>0</v>
      </c>
      <c r="E183" s="339">
        <v>1</v>
      </c>
      <c r="F183" s="104" t="s">
        <v>525</v>
      </c>
      <c r="G183" s="239">
        <f t="shared" si="8"/>
        <v>0</v>
      </c>
      <c r="H183" s="71" t="s">
        <v>364</v>
      </c>
      <c r="I183" s="693" t="s">
        <v>523</v>
      </c>
    </row>
    <row r="184" spans="1:9">
      <c r="A184" s="14"/>
      <c r="B184" s="82">
        <v>25</v>
      </c>
      <c r="C184" s="97" t="s">
        <v>530</v>
      </c>
      <c r="D184" s="341">
        <v>1980</v>
      </c>
      <c r="E184" s="71">
        <v>41</v>
      </c>
      <c r="F184" s="71" t="s">
        <v>531</v>
      </c>
      <c r="G184" s="68">
        <f>D184*E184</f>
        <v>81180</v>
      </c>
      <c r="H184" s="71" t="s">
        <v>354</v>
      </c>
      <c r="I184" s="340" t="s">
        <v>532</v>
      </c>
    </row>
    <row r="185" spans="1:9">
      <c r="A185" s="14"/>
      <c r="B185" s="82">
        <v>26</v>
      </c>
      <c r="C185" s="97" t="s">
        <v>524</v>
      </c>
      <c r="D185" s="342">
        <v>0</v>
      </c>
      <c r="E185" s="71">
        <v>41</v>
      </c>
      <c r="F185" s="71" t="s">
        <v>531</v>
      </c>
      <c r="G185" s="68">
        <f>D185*E185</f>
        <v>0</v>
      </c>
      <c r="H185" s="71" t="s">
        <v>354</v>
      </c>
      <c r="I185" s="340" t="s">
        <v>532</v>
      </c>
    </row>
    <row r="186" spans="1:9">
      <c r="A186" s="14"/>
      <c r="B186" s="86">
        <v>27</v>
      </c>
      <c r="C186" s="82" t="s">
        <v>526</v>
      </c>
      <c r="D186" s="309">
        <v>0</v>
      </c>
      <c r="E186" s="25">
        <v>41</v>
      </c>
      <c r="F186" s="107" t="s">
        <v>531</v>
      </c>
      <c r="G186" s="68">
        <f t="shared" ref="G186:G189" si="9">D186*E186</f>
        <v>0</v>
      </c>
      <c r="H186" s="25" t="s">
        <v>354</v>
      </c>
      <c r="I186" s="307" t="s">
        <v>532</v>
      </c>
    </row>
    <row r="187" spans="1:9">
      <c r="A187" s="14"/>
      <c r="B187" s="82">
        <v>28</v>
      </c>
      <c r="C187" s="82" t="s">
        <v>527</v>
      </c>
      <c r="D187" s="308">
        <v>0</v>
      </c>
      <c r="E187" s="26">
        <v>7</v>
      </c>
      <c r="F187" s="25" t="s">
        <v>531</v>
      </c>
      <c r="G187" s="68">
        <f t="shared" si="9"/>
        <v>0</v>
      </c>
      <c r="H187" s="25" t="s">
        <v>354</v>
      </c>
      <c r="I187" s="307" t="s">
        <v>532</v>
      </c>
    </row>
    <row r="188" spans="1:9">
      <c r="A188" s="14"/>
      <c r="B188" s="82">
        <v>29</v>
      </c>
      <c r="C188" s="82" t="s">
        <v>528</v>
      </c>
      <c r="D188" s="308">
        <v>0</v>
      </c>
      <c r="E188" s="25">
        <v>2</v>
      </c>
      <c r="F188" s="25" t="s">
        <v>531</v>
      </c>
      <c r="G188" s="68">
        <f t="shared" si="9"/>
        <v>0</v>
      </c>
      <c r="H188" s="25" t="s">
        <v>354</v>
      </c>
      <c r="I188" s="307" t="s">
        <v>532</v>
      </c>
    </row>
    <row r="189" spans="1:9">
      <c r="A189" s="23"/>
      <c r="B189" s="94">
        <v>30</v>
      </c>
      <c r="C189" s="94" t="s">
        <v>529</v>
      </c>
      <c r="D189" s="310">
        <v>0</v>
      </c>
      <c r="E189" s="91">
        <v>1</v>
      </c>
      <c r="F189" s="91" t="s">
        <v>531</v>
      </c>
      <c r="G189" s="68">
        <f t="shared" si="9"/>
        <v>0</v>
      </c>
      <c r="H189" s="91" t="s">
        <v>354</v>
      </c>
      <c r="I189" s="311" t="s">
        <v>532</v>
      </c>
    </row>
    <row r="190" spans="1:9">
      <c r="A190" s="367"/>
      <c r="B190" s="369">
        <v>31</v>
      </c>
      <c r="C190" s="369" t="s">
        <v>533</v>
      </c>
      <c r="D190" s="425">
        <v>0</v>
      </c>
      <c r="E190" s="368">
        <v>2</v>
      </c>
      <c r="F190" s="368" t="s">
        <v>531</v>
      </c>
      <c r="G190" s="367">
        <f t="shared" ref="G190" si="10">D190*E190</f>
        <v>0</v>
      </c>
      <c r="H190" s="368" t="s">
        <v>354</v>
      </c>
      <c r="I190" s="426" t="s">
        <v>532</v>
      </c>
    </row>
    <row r="191" spans="1:9">
      <c r="A191" s="361" t="s">
        <v>297</v>
      </c>
      <c r="B191" s="87"/>
      <c r="C191" s="87"/>
      <c r="D191" s="87"/>
      <c r="E191" s="87"/>
      <c r="F191" s="87"/>
      <c r="G191" s="187">
        <f>SUM(G174:G190)</f>
        <v>186680</v>
      </c>
      <c r="H191" s="87"/>
      <c r="I191" s="87"/>
    </row>
    <row r="193" spans="1:9">
      <c r="A193" s="206" t="s">
        <v>25</v>
      </c>
      <c r="B193" s="120" t="s">
        <v>267</v>
      </c>
      <c r="C193" s="215" t="s">
        <v>268</v>
      </c>
      <c r="D193" s="120" t="s">
        <v>269</v>
      </c>
      <c r="E193" s="215" t="s">
        <v>270</v>
      </c>
      <c r="F193" s="120" t="s">
        <v>271</v>
      </c>
      <c r="G193" s="215" t="s">
        <v>49</v>
      </c>
      <c r="H193" s="206" t="s">
        <v>272</v>
      </c>
      <c r="I193" s="120" t="s">
        <v>388</v>
      </c>
    </row>
    <row r="194" spans="1:9">
      <c r="A194" s="471" t="s">
        <v>56</v>
      </c>
      <c r="B194" s="485">
        <v>32</v>
      </c>
      <c r="C194" s="485" t="s">
        <v>534</v>
      </c>
      <c r="D194" s="486">
        <v>128700</v>
      </c>
      <c r="E194" s="485">
        <v>1</v>
      </c>
      <c r="F194" s="485" t="s">
        <v>535</v>
      </c>
      <c r="G194" s="471">
        <f>D194*E194</f>
        <v>128700</v>
      </c>
      <c r="H194" s="471" t="s">
        <v>348</v>
      </c>
      <c r="I194" s="487" t="s">
        <v>517</v>
      </c>
    </row>
    <row r="195" spans="1:9">
      <c r="A195" s="361" t="s">
        <v>536</v>
      </c>
      <c r="B195" s="87"/>
      <c r="C195" s="87"/>
      <c r="D195" s="87"/>
      <c r="E195" s="87"/>
      <c r="F195" s="87"/>
      <c r="G195" s="187">
        <f>SUM(G194:G194)</f>
        <v>128700</v>
      </c>
      <c r="H195" s="87"/>
      <c r="I195" s="87"/>
    </row>
    <row r="197" spans="1:9">
      <c r="A197" s="206" t="s">
        <v>25</v>
      </c>
      <c r="B197" s="120" t="s">
        <v>267</v>
      </c>
      <c r="C197" s="215" t="s">
        <v>268</v>
      </c>
      <c r="D197" s="120" t="s">
        <v>269</v>
      </c>
      <c r="E197" s="215" t="s">
        <v>270</v>
      </c>
      <c r="F197" s="120" t="s">
        <v>271</v>
      </c>
      <c r="G197" s="215" t="s">
        <v>49</v>
      </c>
      <c r="H197" s="206" t="s">
        <v>272</v>
      </c>
      <c r="I197" s="120" t="s">
        <v>273</v>
      </c>
    </row>
    <row r="198" spans="1:9" ht="19">
      <c r="A198" s="471" t="s">
        <v>537</v>
      </c>
      <c r="B198" s="488">
        <v>33</v>
      </c>
      <c r="C198" s="488" t="s">
        <v>538</v>
      </c>
      <c r="D198" s="489">
        <v>2160</v>
      </c>
      <c r="E198" s="488">
        <v>1</v>
      </c>
      <c r="F198" s="488" t="s">
        <v>539</v>
      </c>
      <c r="G198" s="490">
        <f>D198*E198</f>
        <v>2160</v>
      </c>
      <c r="H198" s="490" t="s">
        <v>540</v>
      </c>
      <c r="I198" s="491" t="s">
        <v>541</v>
      </c>
    </row>
    <row r="199" spans="1:9">
      <c r="A199" s="361" t="s">
        <v>542</v>
      </c>
      <c r="B199" s="87"/>
      <c r="C199" s="87"/>
      <c r="D199" s="87"/>
      <c r="E199" s="87"/>
      <c r="F199" s="87"/>
      <c r="G199" s="187">
        <f>SUM(G198:G198)</f>
        <v>2160</v>
      </c>
      <c r="H199" s="87"/>
      <c r="I199" s="87"/>
    </row>
    <row r="200" spans="1:9">
      <c r="A200" s="8"/>
      <c r="G200" s="8"/>
    </row>
    <row r="201" spans="1:9">
      <c r="A201" s="206" t="s">
        <v>25</v>
      </c>
      <c r="B201" s="120" t="s">
        <v>267</v>
      </c>
      <c r="C201" s="215" t="s">
        <v>268</v>
      </c>
      <c r="D201" s="120" t="s">
        <v>269</v>
      </c>
      <c r="E201" s="215" t="s">
        <v>270</v>
      </c>
      <c r="F201" s="120" t="s">
        <v>271</v>
      </c>
      <c r="G201" s="215" t="s">
        <v>49</v>
      </c>
      <c r="H201" s="206" t="s">
        <v>272</v>
      </c>
      <c r="I201" s="120" t="s">
        <v>273</v>
      </c>
    </row>
    <row r="202" spans="1:9" ht="19">
      <c r="A202" s="13" t="s">
        <v>61</v>
      </c>
      <c r="B202" s="312">
        <v>34</v>
      </c>
      <c r="C202" s="312" t="s">
        <v>543</v>
      </c>
      <c r="D202" s="313">
        <v>900</v>
      </c>
      <c r="E202" s="312">
        <v>1</v>
      </c>
      <c r="F202" s="312" t="s">
        <v>324</v>
      </c>
      <c r="G202" s="77">
        <f t="shared" ref="G202:G207" si="11">D202*E202</f>
        <v>900</v>
      </c>
      <c r="H202" s="312" t="s">
        <v>345</v>
      </c>
      <c r="I202" s="336" t="s">
        <v>544</v>
      </c>
    </row>
    <row r="203" spans="1:9">
      <c r="A203" s="24"/>
      <c r="B203" s="314">
        <v>35</v>
      </c>
      <c r="C203" s="625" t="s">
        <v>545</v>
      </c>
      <c r="D203" s="188">
        <v>2000</v>
      </c>
      <c r="E203" s="86">
        <v>1</v>
      </c>
      <c r="F203" s="86" t="s">
        <v>378</v>
      </c>
      <c r="G203" s="181">
        <f t="shared" si="11"/>
        <v>2000</v>
      </c>
      <c r="H203" s="86" t="s">
        <v>281</v>
      </c>
      <c r="I203" s="86" t="s">
        <v>546</v>
      </c>
    </row>
    <row r="204" spans="1:9">
      <c r="A204" s="14"/>
      <c r="B204" s="26">
        <v>36</v>
      </c>
      <c r="C204" s="82" t="s">
        <v>547</v>
      </c>
      <c r="D204" s="182">
        <v>2500</v>
      </c>
      <c r="E204" s="82">
        <v>1</v>
      </c>
      <c r="F204" s="82" t="s">
        <v>378</v>
      </c>
      <c r="G204" s="181">
        <f t="shared" si="11"/>
        <v>2500</v>
      </c>
      <c r="H204" s="82" t="s">
        <v>348</v>
      </c>
      <c r="I204" s="97" t="s">
        <v>548</v>
      </c>
    </row>
    <row r="205" spans="1:9">
      <c r="A205" s="24"/>
      <c r="B205" s="314">
        <v>37</v>
      </c>
      <c r="C205" s="307" t="s">
        <v>549</v>
      </c>
      <c r="D205" s="182">
        <v>3850</v>
      </c>
      <c r="E205" s="82">
        <v>1</v>
      </c>
      <c r="F205" s="82" t="s">
        <v>378</v>
      </c>
      <c r="G205" s="181">
        <f t="shared" si="11"/>
        <v>3850</v>
      </c>
      <c r="H205" s="82" t="s">
        <v>281</v>
      </c>
      <c r="I205" s="82" t="s">
        <v>550</v>
      </c>
    </row>
    <row r="206" spans="1:9">
      <c r="A206" s="23"/>
      <c r="B206" s="218">
        <v>38</v>
      </c>
      <c r="C206" s="94" t="s">
        <v>551</v>
      </c>
      <c r="D206" s="429">
        <v>33000</v>
      </c>
      <c r="E206" s="94">
        <v>1</v>
      </c>
      <c r="F206" s="94" t="s">
        <v>378</v>
      </c>
      <c r="G206" s="366">
        <f t="shared" si="11"/>
        <v>33000</v>
      </c>
      <c r="H206" s="430" t="s">
        <v>348</v>
      </c>
      <c r="I206" s="94" t="s">
        <v>552</v>
      </c>
    </row>
    <row r="207" spans="1:9">
      <c r="A207" s="367"/>
      <c r="B207" s="368">
        <v>39</v>
      </c>
      <c r="C207" s="369" t="s">
        <v>553</v>
      </c>
      <c r="D207" s="371">
        <v>330</v>
      </c>
      <c r="E207" s="369">
        <v>1</v>
      </c>
      <c r="F207" s="369" t="s">
        <v>378</v>
      </c>
      <c r="G207" s="372">
        <f t="shared" si="11"/>
        <v>330</v>
      </c>
      <c r="H207" s="369" t="s">
        <v>554</v>
      </c>
      <c r="I207" s="369" t="s">
        <v>555</v>
      </c>
    </row>
    <row r="208" spans="1:9">
      <c r="A208" s="361" t="s">
        <v>380</v>
      </c>
      <c r="B208" s="87"/>
      <c r="C208" s="87"/>
      <c r="D208" s="87"/>
      <c r="E208" s="87"/>
      <c r="F208" s="87"/>
      <c r="G208" s="187">
        <f>SUM(G202:G207)</f>
        <v>42580</v>
      </c>
      <c r="H208" s="87"/>
      <c r="I208" s="87"/>
    </row>
    <row r="210" spans="1:9">
      <c r="A210" s="257" t="s">
        <v>556</v>
      </c>
      <c r="B210" s="258"/>
      <c r="C210" s="258"/>
      <c r="D210" s="258"/>
      <c r="E210" s="258"/>
      <c r="F210" s="258"/>
      <c r="G210" s="259">
        <f>SUM(G166,G171,G191,G195,G199,G208)</f>
        <v>1458628</v>
      </c>
    </row>
    <row r="212" spans="1:9">
      <c r="A212" s="335" t="s">
        <v>557</v>
      </c>
      <c r="B212" s="292"/>
    </row>
    <row r="213" spans="1:9">
      <c r="A213" s="209" t="s">
        <v>25</v>
      </c>
      <c r="B213" s="120" t="s">
        <v>267</v>
      </c>
      <c r="C213" s="214" t="s">
        <v>268</v>
      </c>
      <c r="D213" s="120" t="s">
        <v>269</v>
      </c>
      <c r="E213" s="214" t="s">
        <v>270</v>
      </c>
      <c r="F213" s="120" t="s">
        <v>271</v>
      </c>
      <c r="G213" s="214" t="s">
        <v>49</v>
      </c>
      <c r="H213" s="206" t="s">
        <v>272</v>
      </c>
      <c r="I213" s="120" t="s">
        <v>273</v>
      </c>
    </row>
    <row r="214" spans="1:9" ht="19">
      <c r="A214" s="13" t="s">
        <v>274</v>
      </c>
      <c r="B214" s="22">
        <v>1</v>
      </c>
      <c r="C214" s="67" t="s">
        <v>558</v>
      </c>
      <c r="D214" s="183">
        <v>42</v>
      </c>
      <c r="E214" s="177">
        <v>10</v>
      </c>
      <c r="F214" s="22" t="s">
        <v>559</v>
      </c>
      <c r="G214" s="178">
        <f t="shared" ref="G214:G223" si="12">D214*E214</f>
        <v>420</v>
      </c>
      <c r="H214" s="22" t="s">
        <v>281</v>
      </c>
      <c r="I214" s="48" t="s">
        <v>560</v>
      </c>
    </row>
    <row r="215" spans="1:9" ht="19">
      <c r="A215" s="14"/>
      <c r="B215" s="14">
        <v>2</v>
      </c>
      <c r="C215" s="14" t="s">
        <v>561</v>
      </c>
      <c r="D215" s="178">
        <v>48</v>
      </c>
      <c r="E215" s="178">
        <v>11</v>
      </c>
      <c r="F215" s="14" t="s">
        <v>559</v>
      </c>
      <c r="G215" s="178">
        <f t="shared" si="12"/>
        <v>528</v>
      </c>
      <c r="H215" s="14" t="s">
        <v>281</v>
      </c>
      <c r="I215" s="53" t="s">
        <v>562</v>
      </c>
    </row>
    <row r="216" spans="1:9" ht="19">
      <c r="A216" s="14"/>
      <c r="B216" s="14">
        <v>3</v>
      </c>
      <c r="C216" s="14" t="s">
        <v>563</v>
      </c>
      <c r="D216" s="178">
        <v>5940</v>
      </c>
      <c r="E216" s="178">
        <v>1</v>
      </c>
      <c r="F216" s="14" t="s">
        <v>564</v>
      </c>
      <c r="G216" s="178">
        <f t="shared" si="12"/>
        <v>5940</v>
      </c>
      <c r="H216" s="14" t="s">
        <v>281</v>
      </c>
      <c r="I216" s="53" t="s">
        <v>565</v>
      </c>
    </row>
    <row r="217" spans="1:9" ht="19">
      <c r="A217" s="14"/>
      <c r="B217" s="14">
        <v>4</v>
      </c>
      <c r="C217" s="14" t="s">
        <v>566</v>
      </c>
      <c r="D217" s="178">
        <v>42</v>
      </c>
      <c r="E217" s="178">
        <v>1</v>
      </c>
      <c r="F217" s="14" t="s">
        <v>559</v>
      </c>
      <c r="G217" s="178">
        <f t="shared" si="12"/>
        <v>42</v>
      </c>
      <c r="H217" s="14" t="s">
        <v>281</v>
      </c>
      <c r="I217" s="53" t="s">
        <v>567</v>
      </c>
    </row>
    <row r="218" spans="1:9" ht="19">
      <c r="A218" s="14"/>
      <c r="B218" s="14">
        <v>5</v>
      </c>
      <c r="C218" s="14" t="s">
        <v>568</v>
      </c>
      <c r="D218" s="178">
        <v>59</v>
      </c>
      <c r="E218" s="178">
        <v>1</v>
      </c>
      <c r="F218" s="14" t="s">
        <v>559</v>
      </c>
      <c r="G218" s="178">
        <f t="shared" si="12"/>
        <v>59</v>
      </c>
      <c r="H218" s="14" t="s">
        <v>281</v>
      </c>
      <c r="I218" s="53" t="s">
        <v>567</v>
      </c>
    </row>
    <row r="219" spans="1:9" ht="19">
      <c r="A219" s="14"/>
      <c r="B219" s="14">
        <v>6</v>
      </c>
      <c r="C219" s="14" t="s">
        <v>569</v>
      </c>
      <c r="D219" s="178">
        <v>93</v>
      </c>
      <c r="E219" s="178">
        <v>16</v>
      </c>
      <c r="F219" s="14" t="s">
        <v>559</v>
      </c>
      <c r="G219" s="178">
        <f t="shared" si="12"/>
        <v>1488</v>
      </c>
      <c r="H219" s="14" t="s">
        <v>281</v>
      </c>
      <c r="I219" s="53" t="s">
        <v>567</v>
      </c>
    </row>
    <row r="220" spans="1:9" ht="19">
      <c r="A220" s="14"/>
      <c r="B220" s="14">
        <v>7</v>
      </c>
      <c r="C220" s="14" t="s">
        <v>570</v>
      </c>
      <c r="D220" s="178">
        <v>599</v>
      </c>
      <c r="E220" s="178">
        <v>14</v>
      </c>
      <c r="F220" s="14" t="s">
        <v>411</v>
      </c>
      <c r="G220" s="178">
        <f t="shared" si="12"/>
        <v>8386</v>
      </c>
      <c r="H220" s="14" t="s">
        <v>337</v>
      </c>
      <c r="I220" s="69" t="s">
        <v>571</v>
      </c>
    </row>
    <row r="221" spans="1:9" ht="19">
      <c r="A221" s="14"/>
      <c r="B221" s="14">
        <v>8</v>
      </c>
      <c r="C221" s="14" t="s">
        <v>572</v>
      </c>
      <c r="D221" s="178">
        <v>3979</v>
      </c>
      <c r="E221" s="178">
        <v>5</v>
      </c>
      <c r="F221" s="14" t="s">
        <v>573</v>
      </c>
      <c r="G221" s="178">
        <f t="shared" si="12"/>
        <v>19895</v>
      </c>
      <c r="H221" s="14" t="s">
        <v>337</v>
      </c>
      <c r="I221" s="53" t="s">
        <v>574</v>
      </c>
    </row>
    <row r="222" spans="1:9" ht="19">
      <c r="A222" s="23"/>
      <c r="B222" s="23">
        <v>9</v>
      </c>
      <c r="C222" s="23" t="s">
        <v>575</v>
      </c>
      <c r="D222" s="179">
        <v>7880</v>
      </c>
      <c r="E222" s="431">
        <v>14</v>
      </c>
      <c r="F222" s="23" t="s">
        <v>411</v>
      </c>
      <c r="G222" s="179">
        <f t="shared" si="12"/>
        <v>110320</v>
      </c>
      <c r="H222" s="23" t="s">
        <v>576</v>
      </c>
      <c r="I222" s="88" t="s">
        <v>577</v>
      </c>
    </row>
    <row r="223" spans="1:9" ht="19">
      <c r="A223" s="367"/>
      <c r="B223" s="367">
        <v>10</v>
      </c>
      <c r="C223" s="367" t="s">
        <v>578</v>
      </c>
      <c r="D223" s="405">
        <v>1267</v>
      </c>
      <c r="E223" s="405">
        <v>2</v>
      </c>
      <c r="F223" s="367" t="s">
        <v>414</v>
      </c>
      <c r="G223" s="405">
        <f t="shared" si="12"/>
        <v>2534</v>
      </c>
      <c r="H223" s="367" t="s">
        <v>337</v>
      </c>
      <c r="I223" s="390" t="s">
        <v>579</v>
      </c>
    </row>
    <row r="224" spans="1:9">
      <c r="A224" s="21" t="s">
        <v>508</v>
      </c>
      <c r="B224" s="22"/>
      <c r="C224" s="22"/>
      <c r="D224" s="22"/>
      <c r="E224" s="22"/>
      <c r="F224" s="22"/>
      <c r="G224" s="406">
        <f>SUM(G214:G223)</f>
        <v>149612</v>
      </c>
      <c r="H224" s="22"/>
      <c r="I224" s="22"/>
    </row>
    <row r="225" spans="1:9" ht="19" thickBot="1">
      <c r="A225" s="8"/>
      <c r="G225" s="8"/>
    </row>
    <row r="226" spans="1:9">
      <c r="A226" s="209" t="s">
        <v>25</v>
      </c>
      <c r="B226" s="120" t="s">
        <v>267</v>
      </c>
      <c r="C226" s="214" t="s">
        <v>268</v>
      </c>
      <c r="D226" s="120" t="s">
        <v>269</v>
      </c>
      <c r="E226" s="214" t="s">
        <v>270</v>
      </c>
      <c r="F226" s="120" t="s">
        <v>271</v>
      </c>
      <c r="G226" s="214" t="s">
        <v>49</v>
      </c>
      <c r="H226" s="206" t="s">
        <v>272</v>
      </c>
      <c r="I226" s="120" t="s">
        <v>273</v>
      </c>
    </row>
    <row r="227" spans="1:9" ht="19">
      <c r="A227" s="13" t="s">
        <v>53</v>
      </c>
      <c r="B227" s="14">
        <v>11</v>
      </c>
      <c r="C227" s="628" t="s">
        <v>580</v>
      </c>
      <c r="D227" s="288">
        <v>8720</v>
      </c>
      <c r="E227" s="288">
        <v>1</v>
      </c>
      <c r="F227" s="289" t="s">
        <v>581</v>
      </c>
      <c r="G227" s="288">
        <f t="shared" ref="G227:G233" si="13">D227*E227</f>
        <v>8720</v>
      </c>
      <c r="H227" s="288" t="s">
        <v>582</v>
      </c>
      <c r="I227" s="290" t="s">
        <v>583</v>
      </c>
    </row>
    <row r="228" spans="1:9" ht="19">
      <c r="A228" s="14"/>
      <c r="B228" s="14">
        <v>12</v>
      </c>
      <c r="C228" s="628" t="s">
        <v>584</v>
      </c>
      <c r="D228" s="291">
        <v>13080</v>
      </c>
      <c r="E228" s="291">
        <v>1</v>
      </c>
      <c r="F228" s="289" t="s">
        <v>581</v>
      </c>
      <c r="G228" s="291">
        <f t="shared" si="13"/>
        <v>13080</v>
      </c>
      <c r="H228" s="288" t="s">
        <v>585</v>
      </c>
      <c r="I228" s="290" t="s">
        <v>586</v>
      </c>
    </row>
    <row r="229" spans="1:9" ht="19">
      <c r="A229" s="14"/>
      <c r="B229" s="14">
        <v>13</v>
      </c>
      <c r="C229" s="628" t="s">
        <v>587</v>
      </c>
      <c r="D229" s="291">
        <v>15260</v>
      </c>
      <c r="E229" s="291">
        <v>1</v>
      </c>
      <c r="F229" s="289" t="s">
        <v>581</v>
      </c>
      <c r="G229" s="291">
        <f t="shared" si="13"/>
        <v>15260</v>
      </c>
      <c r="H229" s="288" t="s">
        <v>588</v>
      </c>
      <c r="I229" s="290" t="s">
        <v>586</v>
      </c>
    </row>
    <row r="230" spans="1:9" ht="19">
      <c r="A230" s="14"/>
      <c r="B230" s="14">
        <v>14</v>
      </c>
      <c r="C230" s="289" t="s">
        <v>589</v>
      </c>
      <c r="D230" s="291">
        <v>7630</v>
      </c>
      <c r="E230" s="291">
        <v>1</v>
      </c>
      <c r="F230" s="289" t="s">
        <v>581</v>
      </c>
      <c r="G230" s="291">
        <f t="shared" si="13"/>
        <v>7630</v>
      </c>
      <c r="H230" s="288" t="s">
        <v>590</v>
      </c>
      <c r="I230" s="290" t="s">
        <v>591</v>
      </c>
    </row>
    <row r="231" spans="1:9" ht="19">
      <c r="A231" s="14"/>
      <c r="B231" s="14">
        <v>15</v>
      </c>
      <c r="C231" s="289" t="s">
        <v>592</v>
      </c>
      <c r="D231" s="291">
        <v>6540</v>
      </c>
      <c r="E231" s="291">
        <v>1</v>
      </c>
      <c r="F231" s="289" t="s">
        <v>581</v>
      </c>
      <c r="G231" s="291">
        <f t="shared" si="13"/>
        <v>6540</v>
      </c>
      <c r="H231" s="288" t="s">
        <v>590</v>
      </c>
      <c r="I231" s="290" t="s">
        <v>591</v>
      </c>
    </row>
    <row r="232" spans="1:9" ht="19">
      <c r="A232" s="23"/>
      <c r="B232" s="23">
        <v>16</v>
      </c>
      <c r="C232" s="91" t="s">
        <v>593</v>
      </c>
      <c r="D232" s="175">
        <v>5450</v>
      </c>
      <c r="E232" s="179">
        <v>1</v>
      </c>
      <c r="F232" s="91" t="s">
        <v>581</v>
      </c>
      <c r="G232" s="179">
        <f t="shared" si="13"/>
        <v>5450</v>
      </c>
      <c r="H232" s="23" t="s">
        <v>590</v>
      </c>
      <c r="I232" s="88" t="s">
        <v>594</v>
      </c>
    </row>
    <row r="233" spans="1:9" ht="19">
      <c r="A233" s="367"/>
      <c r="B233" s="367">
        <v>17</v>
      </c>
      <c r="C233" s="368" t="s">
        <v>595</v>
      </c>
      <c r="D233" s="405">
        <v>14940</v>
      </c>
      <c r="E233" s="405">
        <v>4</v>
      </c>
      <c r="F233" s="368" t="s">
        <v>581</v>
      </c>
      <c r="G233" s="405">
        <f t="shared" si="13"/>
        <v>59760</v>
      </c>
      <c r="H233" s="367" t="s">
        <v>367</v>
      </c>
      <c r="I233" s="390" t="s">
        <v>596</v>
      </c>
    </row>
    <row r="234" spans="1:9">
      <c r="A234" s="21" t="s">
        <v>293</v>
      </c>
      <c r="B234" s="22"/>
      <c r="C234" s="22"/>
      <c r="D234" s="22"/>
      <c r="E234" s="22"/>
      <c r="F234" s="22"/>
      <c r="G234" s="406">
        <f>SUM(G227:G233)</f>
        <v>116440</v>
      </c>
      <c r="H234" s="22"/>
      <c r="I234" s="22"/>
    </row>
    <row r="236" spans="1:9">
      <c r="A236" s="206" t="s">
        <v>25</v>
      </c>
      <c r="B236" s="120" t="s">
        <v>267</v>
      </c>
      <c r="C236" s="215" t="s">
        <v>268</v>
      </c>
      <c r="D236" s="120" t="s">
        <v>269</v>
      </c>
      <c r="E236" s="215" t="s">
        <v>270</v>
      </c>
      <c r="F236" s="120" t="s">
        <v>271</v>
      </c>
      <c r="G236" s="215" t="s">
        <v>49</v>
      </c>
      <c r="H236" s="206" t="s">
        <v>272</v>
      </c>
      <c r="I236" s="120" t="s">
        <v>273</v>
      </c>
    </row>
    <row r="237" spans="1:9" ht="19">
      <c r="A237" s="471" t="s">
        <v>597</v>
      </c>
      <c r="B237" s="471">
        <v>18</v>
      </c>
      <c r="C237" s="471" t="s">
        <v>598</v>
      </c>
      <c r="D237" s="477">
        <v>14850</v>
      </c>
      <c r="E237" s="477">
        <v>1</v>
      </c>
      <c r="F237" s="471" t="s">
        <v>411</v>
      </c>
      <c r="G237" s="477">
        <f>D237*E237</f>
        <v>14850</v>
      </c>
      <c r="H237" s="471" t="s">
        <v>340</v>
      </c>
      <c r="I237" s="478" t="s">
        <v>599</v>
      </c>
    </row>
    <row r="238" spans="1:9">
      <c r="A238" s="21" t="s">
        <v>297</v>
      </c>
      <c r="B238" s="22"/>
      <c r="C238" s="22"/>
      <c r="D238" s="22"/>
      <c r="E238" s="22"/>
      <c r="F238" s="22"/>
      <c r="G238" s="406">
        <f>SUM(G237:G237)</f>
        <v>14850</v>
      </c>
      <c r="H238" s="22"/>
      <c r="I238" s="22"/>
    </row>
    <row r="239" spans="1:9" ht="19" thickBot="1"/>
    <row r="240" spans="1:9">
      <c r="A240" s="209" t="s">
        <v>25</v>
      </c>
      <c r="B240" s="120" t="s">
        <v>267</v>
      </c>
      <c r="C240" s="214" t="s">
        <v>268</v>
      </c>
      <c r="D240" s="120" t="s">
        <v>269</v>
      </c>
      <c r="E240" s="214" t="s">
        <v>270</v>
      </c>
      <c r="F240" s="120" t="s">
        <v>271</v>
      </c>
      <c r="G240" s="214" t="s">
        <v>49</v>
      </c>
      <c r="H240" s="206" t="s">
        <v>272</v>
      </c>
      <c r="I240" s="120" t="s">
        <v>273</v>
      </c>
    </row>
    <row r="241" spans="1:9" ht="19">
      <c r="A241" s="52" t="s">
        <v>56</v>
      </c>
      <c r="B241" s="60">
        <v>19</v>
      </c>
      <c r="C241" s="52" t="s">
        <v>600</v>
      </c>
      <c r="D241" s="186">
        <v>198000</v>
      </c>
      <c r="E241" s="184">
        <v>1</v>
      </c>
      <c r="F241" s="60" t="s">
        <v>336</v>
      </c>
      <c r="G241" s="179">
        <f>D241*E241</f>
        <v>198000</v>
      </c>
      <c r="H241" s="60" t="s">
        <v>601</v>
      </c>
      <c r="I241" s="85" t="s">
        <v>602</v>
      </c>
    </row>
    <row r="242" spans="1:9" ht="19">
      <c r="A242" s="367"/>
      <c r="B242" s="367">
        <v>20</v>
      </c>
      <c r="C242" s="367" t="s">
        <v>603</v>
      </c>
      <c r="D242" s="405">
        <v>66000</v>
      </c>
      <c r="E242" s="405">
        <v>1</v>
      </c>
      <c r="F242" s="367" t="s">
        <v>336</v>
      </c>
      <c r="G242" s="405">
        <f>D242*E242</f>
        <v>66000</v>
      </c>
      <c r="H242" s="367" t="s">
        <v>601</v>
      </c>
      <c r="I242" s="390" t="s">
        <v>604</v>
      </c>
    </row>
    <row r="243" spans="1:9">
      <c r="A243" s="21" t="s">
        <v>536</v>
      </c>
      <c r="B243" s="22"/>
      <c r="C243" s="22"/>
      <c r="D243" s="22"/>
      <c r="E243" s="22"/>
      <c r="F243" s="22"/>
      <c r="G243" s="406">
        <f>SUM(G241:G242)</f>
        <v>264000</v>
      </c>
      <c r="H243" s="22"/>
      <c r="I243" s="22"/>
    </row>
    <row r="244" spans="1:9" ht="19" thickBot="1">
      <c r="A244" s="8"/>
      <c r="G244" s="8"/>
    </row>
    <row r="245" spans="1:9">
      <c r="A245" s="209" t="s">
        <v>25</v>
      </c>
      <c r="B245" s="120" t="s">
        <v>267</v>
      </c>
      <c r="C245" s="214" t="s">
        <v>268</v>
      </c>
      <c r="D245" s="120" t="s">
        <v>269</v>
      </c>
      <c r="E245" s="214" t="s">
        <v>270</v>
      </c>
      <c r="F245" s="120" t="s">
        <v>271</v>
      </c>
      <c r="G245" s="214" t="s">
        <v>49</v>
      </c>
      <c r="H245" s="206" t="s">
        <v>272</v>
      </c>
      <c r="I245" s="120" t="s">
        <v>273</v>
      </c>
    </row>
    <row r="246" spans="1:9" ht="19">
      <c r="A246" s="13" t="s">
        <v>61</v>
      </c>
      <c r="B246" s="22">
        <v>21</v>
      </c>
      <c r="C246" s="13" t="s">
        <v>605</v>
      </c>
      <c r="D246" s="183">
        <v>10000</v>
      </c>
      <c r="E246" s="177">
        <v>1</v>
      </c>
      <c r="F246" s="22" t="s">
        <v>606</v>
      </c>
      <c r="G246" s="178">
        <f>D246*E246</f>
        <v>10000</v>
      </c>
      <c r="H246" s="22" t="s">
        <v>601</v>
      </c>
      <c r="I246" s="48" t="s">
        <v>607</v>
      </c>
    </row>
    <row r="247" spans="1:9" ht="19">
      <c r="A247" s="60"/>
      <c r="B247" s="60">
        <v>22</v>
      </c>
      <c r="C247" s="60" t="s">
        <v>608</v>
      </c>
      <c r="D247" s="186">
        <v>850</v>
      </c>
      <c r="E247" s="186">
        <v>1</v>
      </c>
      <c r="F247" s="60" t="s">
        <v>336</v>
      </c>
      <c r="G247" s="179">
        <f>D247*E247</f>
        <v>850</v>
      </c>
      <c r="H247" s="60" t="s">
        <v>412</v>
      </c>
      <c r="I247" s="85" t="s">
        <v>609</v>
      </c>
    </row>
    <row r="248" spans="1:9" ht="19">
      <c r="A248" s="367"/>
      <c r="B248" s="367">
        <v>23</v>
      </c>
      <c r="C248" s="367" t="s">
        <v>610</v>
      </c>
      <c r="D248" s="432">
        <v>880</v>
      </c>
      <c r="E248" s="432">
        <v>1</v>
      </c>
      <c r="F248" s="433" t="s">
        <v>336</v>
      </c>
      <c r="G248" s="432">
        <f>D248*E248</f>
        <v>880</v>
      </c>
      <c r="H248" s="433" t="s">
        <v>412</v>
      </c>
      <c r="I248" s="434" t="s">
        <v>611</v>
      </c>
    </row>
    <row r="249" spans="1:9">
      <c r="A249" s="21" t="s">
        <v>380</v>
      </c>
      <c r="B249" s="22"/>
      <c r="C249" s="22"/>
      <c r="D249" s="22"/>
      <c r="E249" s="22"/>
      <c r="F249" s="22"/>
      <c r="G249" s="406">
        <f>SUM(G246:G248)</f>
        <v>11730</v>
      </c>
      <c r="H249" s="22"/>
      <c r="I249" s="22"/>
    </row>
    <row r="251" spans="1:9">
      <c r="A251" s="257" t="s">
        <v>612</v>
      </c>
      <c r="B251" s="258"/>
      <c r="C251" s="258"/>
      <c r="D251" s="258"/>
      <c r="E251" s="258"/>
      <c r="F251" s="258"/>
      <c r="G251" s="259">
        <f>SUM(G224,G234,G238,G243,G249)</f>
        <v>556632</v>
      </c>
    </row>
    <row r="253" spans="1:9">
      <c r="A253" s="9" t="s">
        <v>33</v>
      </c>
      <c r="B253"/>
      <c r="C253"/>
      <c r="D253"/>
      <c r="E253"/>
      <c r="F253"/>
      <c r="G253"/>
      <c r="H253"/>
      <c r="I253"/>
    </row>
    <row r="254" spans="1:9">
      <c r="A254" s="221" t="s">
        <v>25</v>
      </c>
      <c r="B254" s="216" t="s">
        <v>267</v>
      </c>
      <c r="C254" s="237" t="s">
        <v>268</v>
      </c>
      <c r="D254" s="219" t="s">
        <v>269</v>
      </c>
      <c r="E254" s="215" t="s">
        <v>270</v>
      </c>
      <c r="F254" s="120" t="s">
        <v>271</v>
      </c>
      <c r="G254" s="238" t="s">
        <v>49</v>
      </c>
      <c r="H254" s="221" t="s">
        <v>272</v>
      </c>
      <c r="I254" s="216" t="s">
        <v>273</v>
      </c>
    </row>
    <row r="255" spans="1:9" ht="19">
      <c r="A255" s="22" t="s">
        <v>274</v>
      </c>
      <c r="B255" s="104">
        <v>1</v>
      </c>
      <c r="C255" s="104" t="s">
        <v>613</v>
      </c>
      <c r="D255" s="103">
        <v>15820</v>
      </c>
      <c r="E255" s="104">
        <v>1</v>
      </c>
      <c r="F255" s="104" t="s">
        <v>411</v>
      </c>
      <c r="G255" s="103">
        <f t="shared" ref="G255:G269" si="14">D255*E255</f>
        <v>15820</v>
      </c>
      <c r="H255" s="104" t="s">
        <v>412</v>
      </c>
      <c r="I255" s="105" t="s">
        <v>614</v>
      </c>
    </row>
    <row r="256" spans="1:9" ht="19">
      <c r="A256" s="14"/>
      <c r="B256" s="104">
        <v>2</v>
      </c>
      <c r="C256" s="71" t="s">
        <v>615</v>
      </c>
      <c r="D256" s="68">
        <v>17140</v>
      </c>
      <c r="E256" s="71">
        <v>3</v>
      </c>
      <c r="F256" s="71" t="s">
        <v>522</v>
      </c>
      <c r="G256" s="103">
        <f t="shared" si="14"/>
        <v>51420</v>
      </c>
      <c r="H256" s="71" t="s">
        <v>417</v>
      </c>
      <c r="I256" s="78" t="s">
        <v>616</v>
      </c>
    </row>
    <row r="257" spans="1:9" ht="19">
      <c r="A257" s="14"/>
      <c r="B257" s="104">
        <v>3</v>
      </c>
      <c r="C257" s="71" t="s">
        <v>617</v>
      </c>
      <c r="D257" s="68">
        <v>8870</v>
      </c>
      <c r="E257" s="71">
        <v>1</v>
      </c>
      <c r="F257" s="71" t="s">
        <v>522</v>
      </c>
      <c r="G257" s="103">
        <f t="shared" si="14"/>
        <v>8870</v>
      </c>
      <c r="H257" s="71" t="s">
        <v>412</v>
      </c>
      <c r="I257" s="78" t="s">
        <v>618</v>
      </c>
    </row>
    <row r="258" spans="1:9" ht="19">
      <c r="A258" s="14"/>
      <c r="B258" s="104">
        <v>4</v>
      </c>
      <c r="C258" s="71" t="s">
        <v>619</v>
      </c>
      <c r="D258" s="68">
        <v>23758</v>
      </c>
      <c r="E258" s="71">
        <v>2</v>
      </c>
      <c r="F258" s="71" t="s">
        <v>522</v>
      </c>
      <c r="G258" s="103">
        <f t="shared" si="14"/>
        <v>47516</v>
      </c>
      <c r="H258" s="71" t="s">
        <v>417</v>
      </c>
      <c r="I258" s="78" t="s">
        <v>618</v>
      </c>
    </row>
    <row r="259" spans="1:9" ht="19">
      <c r="A259" s="14"/>
      <c r="B259" s="104">
        <v>5</v>
      </c>
      <c r="C259" s="71" t="s">
        <v>620</v>
      </c>
      <c r="D259" s="68">
        <v>12800</v>
      </c>
      <c r="E259" s="71">
        <v>2</v>
      </c>
      <c r="F259" s="71" t="s">
        <v>522</v>
      </c>
      <c r="G259" s="103">
        <f t="shared" si="14"/>
        <v>25600</v>
      </c>
      <c r="H259" s="71" t="s">
        <v>417</v>
      </c>
      <c r="I259" s="78" t="s">
        <v>618</v>
      </c>
    </row>
    <row r="260" spans="1:9" ht="19">
      <c r="A260" s="14"/>
      <c r="B260" s="104">
        <v>6</v>
      </c>
      <c r="C260" s="71" t="s">
        <v>621</v>
      </c>
      <c r="D260" s="68">
        <v>19200</v>
      </c>
      <c r="E260" s="71">
        <v>2</v>
      </c>
      <c r="F260" s="71" t="s">
        <v>622</v>
      </c>
      <c r="G260" s="103">
        <f t="shared" si="14"/>
        <v>38400</v>
      </c>
      <c r="H260" s="71" t="s">
        <v>417</v>
      </c>
      <c r="I260" s="78" t="s">
        <v>623</v>
      </c>
    </row>
    <row r="261" spans="1:9" ht="19">
      <c r="A261" s="14"/>
      <c r="B261" s="104">
        <v>7</v>
      </c>
      <c r="C261" s="71" t="s">
        <v>624</v>
      </c>
      <c r="D261" s="68">
        <v>2850</v>
      </c>
      <c r="E261" s="71">
        <v>2</v>
      </c>
      <c r="F261" s="71" t="s">
        <v>522</v>
      </c>
      <c r="G261" s="103">
        <f t="shared" si="14"/>
        <v>5700</v>
      </c>
      <c r="H261" s="71" t="s">
        <v>417</v>
      </c>
      <c r="I261" s="78" t="s">
        <v>623</v>
      </c>
    </row>
    <row r="262" spans="1:9" ht="19">
      <c r="A262" s="14"/>
      <c r="B262" s="104">
        <v>8</v>
      </c>
      <c r="C262" s="71" t="s">
        <v>625</v>
      </c>
      <c r="D262" s="68">
        <v>3299</v>
      </c>
      <c r="E262" s="71">
        <v>2</v>
      </c>
      <c r="F262" s="71" t="s">
        <v>411</v>
      </c>
      <c r="G262" s="103">
        <f t="shared" si="14"/>
        <v>6598</v>
      </c>
      <c r="H262" s="71" t="s">
        <v>412</v>
      </c>
      <c r="I262" s="78" t="s">
        <v>623</v>
      </c>
    </row>
    <row r="263" spans="1:9" ht="19">
      <c r="A263" s="14"/>
      <c r="B263" s="104">
        <v>9</v>
      </c>
      <c r="C263" s="71" t="s">
        <v>626</v>
      </c>
      <c r="D263" s="68">
        <v>750</v>
      </c>
      <c r="E263" s="71">
        <v>6</v>
      </c>
      <c r="F263" s="71" t="s">
        <v>622</v>
      </c>
      <c r="G263" s="103">
        <f t="shared" si="14"/>
        <v>4500</v>
      </c>
      <c r="H263" s="71" t="s">
        <v>417</v>
      </c>
      <c r="I263" s="78" t="s">
        <v>623</v>
      </c>
    </row>
    <row r="264" spans="1:9" ht="19">
      <c r="A264" s="14"/>
      <c r="B264" s="104">
        <v>10</v>
      </c>
      <c r="C264" s="71" t="s">
        <v>627</v>
      </c>
      <c r="D264" s="68">
        <v>500</v>
      </c>
      <c r="E264" s="71">
        <v>6</v>
      </c>
      <c r="F264" s="71" t="s">
        <v>622</v>
      </c>
      <c r="G264" s="103">
        <f t="shared" si="14"/>
        <v>3000</v>
      </c>
      <c r="H264" s="71" t="s">
        <v>412</v>
      </c>
      <c r="I264" s="78" t="s">
        <v>623</v>
      </c>
    </row>
    <row r="265" spans="1:9" ht="19">
      <c r="A265" s="14"/>
      <c r="B265" s="104">
        <v>11</v>
      </c>
      <c r="C265" s="71" t="s">
        <v>628</v>
      </c>
      <c r="D265" s="68">
        <v>1480</v>
      </c>
      <c r="E265" s="71">
        <v>8</v>
      </c>
      <c r="F265" s="71" t="s">
        <v>622</v>
      </c>
      <c r="G265" s="103">
        <f t="shared" si="14"/>
        <v>11840</v>
      </c>
      <c r="H265" s="71" t="s">
        <v>412</v>
      </c>
      <c r="I265" s="78" t="s">
        <v>623</v>
      </c>
    </row>
    <row r="266" spans="1:9" ht="19">
      <c r="A266" s="23"/>
      <c r="B266" s="460">
        <v>12</v>
      </c>
      <c r="C266" s="72" t="s">
        <v>629</v>
      </c>
      <c r="D266" s="345">
        <v>980</v>
      </c>
      <c r="E266" s="72">
        <v>2</v>
      </c>
      <c r="F266" s="72" t="s">
        <v>622</v>
      </c>
      <c r="G266" s="210">
        <f t="shared" si="14"/>
        <v>1960</v>
      </c>
      <c r="H266" s="72" t="s">
        <v>417</v>
      </c>
      <c r="I266" s="351" t="s">
        <v>618</v>
      </c>
    </row>
    <row r="267" spans="1:9" ht="19">
      <c r="A267" s="83"/>
      <c r="B267" s="97">
        <v>13</v>
      </c>
      <c r="C267" s="97" t="s">
        <v>630</v>
      </c>
      <c r="D267" s="90">
        <v>16338</v>
      </c>
      <c r="E267" s="97">
        <v>1</v>
      </c>
      <c r="F267" s="97" t="s">
        <v>522</v>
      </c>
      <c r="G267" s="90">
        <f t="shared" si="14"/>
        <v>16338</v>
      </c>
      <c r="H267" s="97" t="s">
        <v>417</v>
      </c>
      <c r="I267" s="95" t="s">
        <v>631</v>
      </c>
    </row>
    <row r="268" spans="1:9" ht="19">
      <c r="A268" s="60"/>
      <c r="B268" s="460">
        <v>14</v>
      </c>
      <c r="C268" s="460" t="s">
        <v>632</v>
      </c>
      <c r="D268" s="210">
        <v>23980</v>
      </c>
      <c r="E268" s="460">
        <v>1</v>
      </c>
      <c r="F268" s="460" t="s">
        <v>290</v>
      </c>
      <c r="G268" s="90">
        <f t="shared" si="14"/>
        <v>23980</v>
      </c>
      <c r="H268" s="460" t="s">
        <v>281</v>
      </c>
      <c r="I268" s="724" t="s">
        <v>633</v>
      </c>
    </row>
    <row r="269" spans="1:9" ht="19">
      <c r="A269" s="367"/>
      <c r="B269" s="427">
        <v>15</v>
      </c>
      <c r="C269" s="427" t="s">
        <v>634</v>
      </c>
      <c r="D269" s="389">
        <v>29800</v>
      </c>
      <c r="E269" s="427">
        <v>4</v>
      </c>
      <c r="F269" s="427" t="s">
        <v>411</v>
      </c>
      <c r="G269" s="389">
        <f t="shared" si="14"/>
        <v>119200</v>
      </c>
      <c r="H269" s="427" t="s">
        <v>576</v>
      </c>
      <c r="I269" s="435" t="s">
        <v>623</v>
      </c>
    </row>
    <row r="270" spans="1:9">
      <c r="A270" s="359" t="s">
        <v>508</v>
      </c>
      <c r="B270" s="86"/>
      <c r="C270" s="86"/>
      <c r="D270" s="256"/>
      <c r="E270" s="87"/>
      <c r="F270" s="87"/>
      <c r="G270" s="354">
        <f>SUM(G255:G269)</f>
        <v>380742</v>
      </c>
      <c r="H270" s="86"/>
      <c r="I270" s="86"/>
    </row>
    <row r="271" spans="1:9" ht="19" thickBot="1">
      <c r="A271" s="9"/>
      <c r="B271"/>
      <c r="C271"/>
      <c r="D271" s="28"/>
      <c r="E271"/>
      <c r="F271"/>
      <c r="G271" s="29"/>
      <c r="H271"/>
      <c r="I271"/>
    </row>
    <row r="272" spans="1:9">
      <c r="A272" s="222" t="s">
        <v>25</v>
      </c>
      <c r="B272" s="216" t="s">
        <v>267</v>
      </c>
      <c r="C272" s="223" t="s">
        <v>268</v>
      </c>
      <c r="D272" s="219" t="s">
        <v>269</v>
      </c>
      <c r="E272" s="214" t="s">
        <v>270</v>
      </c>
      <c r="F272" s="120" t="s">
        <v>271</v>
      </c>
      <c r="G272" s="224" t="s">
        <v>49</v>
      </c>
      <c r="H272" s="221" t="s">
        <v>272</v>
      </c>
      <c r="I272" s="216" t="s">
        <v>273</v>
      </c>
    </row>
    <row r="273" spans="1:9" ht="19">
      <c r="A273" s="13" t="s">
        <v>635</v>
      </c>
      <c r="B273" s="25">
        <v>16</v>
      </c>
      <c r="C273" s="25" t="s">
        <v>636</v>
      </c>
      <c r="D273" s="14">
        <v>1681</v>
      </c>
      <c r="E273" s="25">
        <v>1</v>
      </c>
      <c r="F273" s="25" t="s">
        <v>637</v>
      </c>
      <c r="G273" s="14">
        <f t="shared" ref="G273:G279" si="15">D273*E273</f>
        <v>1681</v>
      </c>
      <c r="H273" s="25" t="s">
        <v>412</v>
      </c>
      <c r="I273" s="326" t="s">
        <v>638</v>
      </c>
    </row>
    <row r="274" spans="1:9" ht="19">
      <c r="A274" s="22"/>
      <c r="B274" s="71">
        <v>17</v>
      </c>
      <c r="C274" s="71" t="s">
        <v>639</v>
      </c>
      <c r="D274" s="68">
        <v>3040</v>
      </c>
      <c r="E274" s="71">
        <v>1</v>
      </c>
      <c r="F274" s="71" t="s">
        <v>640</v>
      </c>
      <c r="G274" s="68">
        <f t="shared" si="15"/>
        <v>3040</v>
      </c>
      <c r="H274" s="71" t="s">
        <v>641</v>
      </c>
      <c r="I274" s="105" t="s">
        <v>642</v>
      </c>
    </row>
    <row r="275" spans="1:9" ht="19">
      <c r="A275" s="14"/>
      <c r="B275" s="71">
        <v>18</v>
      </c>
      <c r="C275" s="71" t="s">
        <v>643</v>
      </c>
      <c r="D275" s="68">
        <v>4488</v>
      </c>
      <c r="E275" s="71">
        <v>11</v>
      </c>
      <c r="F275" s="71" t="s">
        <v>286</v>
      </c>
      <c r="G275" s="68">
        <f t="shared" si="15"/>
        <v>49368</v>
      </c>
      <c r="H275" s="71" t="s">
        <v>644</v>
      </c>
      <c r="I275" s="78" t="s">
        <v>645</v>
      </c>
    </row>
    <row r="276" spans="1:9" ht="19">
      <c r="A276" s="14"/>
      <c r="B276" s="71">
        <v>19</v>
      </c>
      <c r="C276" s="71" t="s">
        <v>646</v>
      </c>
      <c r="D276" s="68">
        <v>1048</v>
      </c>
      <c r="E276" s="71">
        <v>1</v>
      </c>
      <c r="F276" s="71" t="s">
        <v>647</v>
      </c>
      <c r="G276" s="68">
        <f t="shared" si="15"/>
        <v>1048</v>
      </c>
      <c r="H276" s="71" t="s">
        <v>648</v>
      </c>
      <c r="I276" s="78" t="s">
        <v>649</v>
      </c>
    </row>
    <row r="277" spans="1:9" ht="19">
      <c r="A277" s="23"/>
      <c r="B277" s="72">
        <v>20</v>
      </c>
      <c r="C277" s="72" t="s">
        <v>650</v>
      </c>
      <c r="D277" s="345">
        <v>3300</v>
      </c>
      <c r="E277" s="72">
        <v>7</v>
      </c>
      <c r="F277" s="72" t="s">
        <v>640</v>
      </c>
      <c r="G277" s="345">
        <f t="shared" si="15"/>
        <v>23100</v>
      </c>
      <c r="H277" s="72" t="s">
        <v>651</v>
      </c>
      <c r="I277" s="351" t="s">
        <v>652</v>
      </c>
    </row>
    <row r="278" spans="1:9" ht="19">
      <c r="A278" s="83"/>
      <c r="B278" s="97">
        <v>21</v>
      </c>
      <c r="C278" s="97" t="s">
        <v>653</v>
      </c>
      <c r="D278" s="90">
        <v>1168</v>
      </c>
      <c r="E278" s="97">
        <v>1</v>
      </c>
      <c r="F278" s="97" t="s">
        <v>378</v>
      </c>
      <c r="G278" s="90">
        <f t="shared" si="15"/>
        <v>1168</v>
      </c>
      <c r="H278" s="97" t="s">
        <v>654</v>
      </c>
      <c r="I278" s="95" t="s">
        <v>655</v>
      </c>
    </row>
    <row r="279" spans="1:9" ht="19">
      <c r="A279" s="471"/>
      <c r="B279" s="488">
        <v>22</v>
      </c>
      <c r="C279" s="488" t="s">
        <v>656</v>
      </c>
      <c r="D279" s="490">
        <v>13999</v>
      </c>
      <c r="E279" s="488">
        <v>1</v>
      </c>
      <c r="F279" s="488" t="s">
        <v>336</v>
      </c>
      <c r="G279" s="490">
        <f t="shared" si="15"/>
        <v>13999</v>
      </c>
      <c r="H279" s="488" t="s">
        <v>657</v>
      </c>
      <c r="I279" s="725" t="s">
        <v>658</v>
      </c>
    </row>
    <row r="280" spans="1:9">
      <c r="A280" s="358" t="s">
        <v>293</v>
      </c>
      <c r="B280" s="104"/>
      <c r="C280" s="104"/>
      <c r="D280" s="436"/>
      <c r="E280" s="103"/>
      <c r="F280" s="103"/>
      <c r="G280" s="437">
        <f>SUM(G273:G279)</f>
        <v>93404</v>
      </c>
      <c r="H280" s="104"/>
      <c r="I280" s="104"/>
    </row>
    <row r="281" spans="1:9" ht="19" thickBot="1">
      <c r="A281" s="9"/>
      <c r="B281" s="99"/>
      <c r="C281" s="99"/>
      <c r="D281" s="333"/>
      <c r="E281" s="99"/>
      <c r="F281" s="99"/>
      <c r="G281" s="334"/>
      <c r="H281" s="99"/>
      <c r="I281" s="99"/>
    </row>
    <row r="282" spans="1:9">
      <c r="A282" s="222" t="s">
        <v>25</v>
      </c>
      <c r="B282" s="216" t="s">
        <v>267</v>
      </c>
      <c r="C282" s="223" t="s">
        <v>268</v>
      </c>
      <c r="D282" s="219" t="s">
        <v>269</v>
      </c>
      <c r="E282" s="214" t="s">
        <v>270</v>
      </c>
      <c r="F282" s="120" t="s">
        <v>271</v>
      </c>
      <c r="G282" s="224" t="s">
        <v>49</v>
      </c>
      <c r="H282" s="221" t="s">
        <v>272</v>
      </c>
      <c r="I282" s="216" t="s">
        <v>388</v>
      </c>
    </row>
    <row r="283" spans="1:9">
      <c r="A283" s="13" t="s">
        <v>55</v>
      </c>
      <c r="B283" s="26">
        <v>23</v>
      </c>
      <c r="C283" s="26" t="s">
        <v>659</v>
      </c>
      <c r="D283" s="22">
        <v>7590</v>
      </c>
      <c r="E283" s="26">
        <v>8</v>
      </c>
      <c r="F283" s="26" t="s">
        <v>660</v>
      </c>
      <c r="G283" s="22">
        <f>D283*E283</f>
        <v>60720</v>
      </c>
      <c r="H283" s="26" t="s">
        <v>340</v>
      </c>
      <c r="I283" s="26" t="s">
        <v>661</v>
      </c>
    </row>
    <row r="284" spans="1:9">
      <c r="A284" s="14"/>
      <c r="B284" s="26">
        <v>24</v>
      </c>
      <c r="C284" s="25" t="s">
        <v>662</v>
      </c>
      <c r="D284" s="14">
        <v>385</v>
      </c>
      <c r="E284" s="25">
        <v>8</v>
      </c>
      <c r="F284" s="25" t="s">
        <v>660</v>
      </c>
      <c r="G284" s="22">
        <f>D284*E284</f>
        <v>3080</v>
      </c>
      <c r="H284" s="25" t="s">
        <v>340</v>
      </c>
      <c r="I284" s="26" t="s">
        <v>661</v>
      </c>
    </row>
    <row r="285" spans="1:9">
      <c r="A285" s="14"/>
      <c r="B285" s="26">
        <v>25</v>
      </c>
      <c r="C285" t="s">
        <v>663</v>
      </c>
      <c r="D285" s="14">
        <v>16180</v>
      </c>
      <c r="E285" s="25">
        <v>1</v>
      </c>
      <c r="F285" s="25" t="s">
        <v>378</v>
      </c>
      <c r="G285" s="22">
        <f>D285*E285</f>
        <v>16180</v>
      </c>
      <c r="H285" s="25" t="s">
        <v>340</v>
      </c>
      <c r="I285" s="26" t="s">
        <v>661</v>
      </c>
    </row>
    <row r="286" spans="1:9">
      <c r="A286" s="23"/>
      <c r="B286" s="218">
        <v>26</v>
      </c>
      <c r="C286" s="91" t="s">
        <v>664</v>
      </c>
      <c r="D286" s="23">
        <v>198000</v>
      </c>
      <c r="E286" s="91">
        <v>2</v>
      </c>
      <c r="F286" s="91" t="s">
        <v>665</v>
      </c>
      <c r="G286" s="60">
        <f>D286*E286</f>
        <v>396000</v>
      </c>
      <c r="H286" s="91" t="s">
        <v>340</v>
      </c>
      <c r="I286" s="91" t="s">
        <v>666</v>
      </c>
    </row>
    <row r="287" spans="1:9">
      <c r="A287" s="367"/>
      <c r="B287" s="368">
        <v>27</v>
      </c>
      <c r="C287" s="368" t="s">
        <v>667</v>
      </c>
      <c r="D287" s="367">
        <v>25200</v>
      </c>
      <c r="E287" s="368">
        <v>2</v>
      </c>
      <c r="F287" s="368" t="s">
        <v>315</v>
      </c>
      <c r="G287" s="367">
        <f>D287*E287</f>
        <v>50400</v>
      </c>
      <c r="H287" s="438" t="s">
        <v>340</v>
      </c>
      <c r="I287" s="368" t="s">
        <v>666</v>
      </c>
    </row>
    <row r="288" spans="1:9">
      <c r="A288" s="359" t="s">
        <v>297</v>
      </c>
      <c r="B288" s="439"/>
      <c r="C288" s="251"/>
      <c r="D288" s="256"/>
      <c r="E288" s="87"/>
      <c r="F288" s="87"/>
      <c r="G288" s="354">
        <f>SUM(G283:G287)</f>
        <v>526380</v>
      </c>
      <c r="H288" s="86"/>
      <c r="I288" s="86"/>
    </row>
    <row r="289" spans="1:9">
      <c r="A289" s="9"/>
      <c r="B289"/>
      <c r="C289"/>
      <c r="D289" s="28"/>
      <c r="E289"/>
      <c r="F289"/>
      <c r="G289" s="29"/>
      <c r="H289"/>
      <c r="I289"/>
    </row>
    <row r="290" spans="1:9">
      <c r="A290" s="244" t="s">
        <v>25</v>
      </c>
      <c r="B290" s="240" t="s">
        <v>267</v>
      </c>
      <c r="C290" s="245" t="s">
        <v>268</v>
      </c>
      <c r="D290" s="242" t="s">
        <v>269</v>
      </c>
      <c r="E290" s="246" t="s">
        <v>270</v>
      </c>
      <c r="F290" s="243" t="s">
        <v>271</v>
      </c>
      <c r="G290" s="247" t="s">
        <v>49</v>
      </c>
      <c r="H290" s="244" t="s">
        <v>272</v>
      </c>
      <c r="I290" s="240" t="s">
        <v>273</v>
      </c>
    </row>
    <row r="291" spans="1:9" ht="19">
      <c r="A291" s="327" t="s">
        <v>61</v>
      </c>
      <c r="B291" s="327">
        <v>28</v>
      </c>
      <c r="C291" s="327" t="s">
        <v>668</v>
      </c>
      <c r="D291" s="331">
        <v>180</v>
      </c>
      <c r="E291" s="332">
        <v>5</v>
      </c>
      <c r="F291" s="327" t="s">
        <v>669</v>
      </c>
      <c r="G291" s="52">
        <f t="shared" ref="G291:G297" si="16">D291*E291</f>
        <v>900</v>
      </c>
      <c r="H291" s="327" t="s">
        <v>670</v>
      </c>
      <c r="I291" s="328" t="s">
        <v>671</v>
      </c>
    </row>
    <row r="292" spans="1:9" ht="19">
      <c r="A292" s="63"/>
      <c r="B292" s="91">
        <v>29</v>
      </c>
      <c r="C292" s="605" t="s">
        <v>668</v>
      </c>
      <c r="D292" s="68">
        <v>110</v>
      </c>
      <c r="E292" s="71">
        <v>1</v>
      </c>
      <c r="F292" s="71" t="s">
        <v>669</v>
      </c>
      <c r="G292" s="68">
        <f t="shared" si="16"/>
        <v>110</v>
      </c>
      <c r="H292" s="71" t="s">
        <v>412</v>
      </c>
      <c r="I292" s="78" t="s">
        <v>671</v>
      </c>
    </row>
    <row r="293" spans="1:9" ht="19">
      <c r="A293" s="63"/>
      <c r="B293" s="82">
        <v>30</v>
      </c>
      <c r="C293" s="329" t="s">
        <v>672</v>
      </c>
      <c r="D293" s="330">
        <v>10000</v>
      </c>
      <c r="E293" s="25">
        <v>2</v>
      </c>
      <c r="F293" s="25" t="s">
        <v>336</v>
      </c>
      <c r="G293" s="14">
        <f t="shared" si="16"/>
        <v>20000</v>
      </c>
      <c r="H293" s="25" t="s">
        <v>601</v>
      </c>
      <c r="I293" s="91" t="s">
        <v>673</v>
      </c>
    </row>
    <row r="294" spans="1:9" ht="19">
      <c r="A294" s="63"/>
      <c r="B294" s="218">
        <v>31</v>
      </c>
      <c r="C294" s="348" t="s">
        <v>674</v>
      </c>
      <c r="D294" s="349">
        <v>300000</v>
      </c>
      <c r="E294" s="25">
        <v>1</v>
      </c>
      <c r="F294" s="91" t="s">
        <v>408</v>
      </c>
      <c r="G294" s="14">
        <f>D294*E294</f>
        <v>300000</v>
      </c>
      <c r="H294" s="350" t="s">
        <v>675</v>
      </c>
      <c r="I294" s="82" t="s">
        <v>676</v>
      </c>
    </row>
    <row r="295" spans="1:9" ht="20">
      <c r="A295"/>
      <c r="B295" s="82">
        <v>32</v>
      </c>
      <c r="C295" s="629" t="s">
        <v>677</v>
      </c>
      <c r="D295" s="581">
        <v>3000</v>
      </c>
      <c r="E295" s="107">
        <v>1</v>
      </c>
      <c r="F295" s="362" t="s">
        <v>378</v>
      </c>
      <c r="G295" s="577">
        <f t="shared" si="16"/>
        <v>3000</v>
      </c>
      <c r="H295" s="582" t="s">
        <v>678</v>
      </c>
      <c r="I295" s="106" t="s">
        <v>679</v>
      </c>
    </row>
    <row r="296" spans="1:9">
      <c r="A296" s="94"/>
      <c r="B296" s="218">
        <v>33</v>
      </c>
      <c r="C296" s="375" t="s">
        <v>680</v>
      </c>
      <c r="D296" s="442">
        <v>5000</v>
      </c>
      <c r="E296" s="293">
        <v>1</v>
      </c>
      <c r="F296" s="375" t="s">
        <v>378</v>
      </c>
      <c r="G296" s="443">
        <f t="shared" si="16"/>
        <v>5000</v>
      </c>
      <c r="H296" s="375" t="s">
        <v>681</v>
      </c>
      <c r="I296" s="375" t="s">
        <v>679</v>
      </c>
    </row>
    <row r="297" spans="1:9">
      <c r="A297" s="369"/>
      <c r="B297" s="368">
        <v>34</v>
      </c>
      <c r="C297" s="369" t="s">
        <v>682</v>
      </c>
      <c r="D297" s="440">
        <v>55000</v>
      </c>
      <c r="E297" s="371">
        <v>1</v>
      </c>
      <c r="F297" s="369" t="s">
        <v>378</v>
      </c>
      <c r="G297" s="441">
        <f t="shared" si="16"/>
        <v>55000</v>
      </c>
      <c r="H297" s="369" t="s">
        <v>681</v>
      </c>
      <c r="I297" s="369" t="s">
        <v>683</v>
      </c>
    </row>
    <row r="298" spans="1:9">
      <c r="A298" s="359" t="s">
        <v>380</v>
      </c>
      <c r="B298" s="86"/>
      <c r="C298" s="86"/>
      <c r="D298" s="256"/>
      <c r="E298" s="87"/>
      <c r="F298" s="87"/>
      <c r="G298" s="354">
        <f>SUM(G291:G297)</f>
        <v>384010</v>
      </c>
      <c r="H298" s="86"/>
      <c r="I298" s="86"/>
    </row>
    <row r="299" spans="1:9" ht="19" thickBot="1">
      <c r="A299"/>
      <c r="B299"/>
      <c r="C299"/>
      <c r="D299"/>
      <c r="E299"/>
      <c r="F299"/>
      <c r="G299"/>
      <c r="H299"/>
      <c r="I299"/>
    </row>
    <row r="300" spans="1:9">
      <c r="A300" s="262" t="s">
        <v>33</v>
      </c>
      <c r="B300" s="263"/>
      <c r="C300" s="263"/>
      <c r="D300" s="264"/>
      <c r="E300" s="261"/>
      <c r="F300" s="261"/>
      <c r="G300" s="265">
        <f>SUM(G270,G280,G288,G298)</f>
        <v>1384536</v>
      </c>
      <c r="H300"/>
      <c r="I300"/>
    </row>
    <row r="301" spans="1:9">
      <c r="A301" s="9"/>
      <c r="B301" s="9"/>
      <c r="C301" s="9"/>
      <c r="D301" s="9"/>
      <c r="E301" s="9"/>
      <c r="F301" s="9"/>
      <c r="G301" s="9"/>
      <c r="H301"/>
      <c r="I301"/>
    </row>
    <row r="302" spans="1:9">
      <c r="A302" s="9" t="s">
        <v>34</v>
      </c>
      <c r="B302"/>
      <c r="C302"/>
      <c r="D302"/>
      <c r="E302"/>
      <c r="F302"/>
      <c r="G302"/>
      <c r="H302"/>
      <c r="I302"/>
    </row>
    <row r="303" spans="1:9">
      <c r="A303" s="206" t="s">
        <v>25</v>
      </c>
      <c r="B303" s="120" t="s">
        <v>267</v>
      </c>
      <c r="C303" s="215" t="s">
        <v>268</v>
      </c>
      <c r="D303" s="120" t="s">
        <v>269</v>
      </c>
      <c r="E303" s="215" t="s">
        <v>270</v>
      </c>
      <c r="F303" s="120" t="s">
        <v>271</v>
      </c>
      <c r="G303" s="215" t="s">
        <v>49</v>
      </c>
      <c r="H303" s="206" t="s">
        <v>272</v>
      </c>
      <c r="I303" s="120" t="s">
        <v>273</v>
      </c>
    </row>
    <row r="304" spans="1:9" ht="19">
      <c r="A304" s="471" t="s">
        <v>635</v>
      </c>
      <c r="B304" s="480">
        <v>1</v>
      </c>
      <c r="C304" s="492" t="s">
        <v>684</v>
      </c>
      <c r="D304" s="479">
        <v>4980</v>
      </c>
      <c r="E304" s="480">
        <v>6</v>
      </c>
      <c r="F304" s="480" t="s">
        <v>400</v>
      </c>
      <c r="G304" s="493">
        <f>D304*E304</f>
        <v>29880</v>
      </c>
      <c r="H304" s="480" t="s">
        <v>685</v>
      </c>
      <c r="I304" s="648" t="s">
        <v>686</v>
      </c>
    </row>
    <row r="305" spans="1:10">
      <c r="A305" s="444" t="s">
        <v>687</v>
      </c>
      <c r="B305" s="445"/>
      <c r="C305" s="446"/>
      <c r="D305" s="447"/>
      <c r="E305" s="447"/>
      <c r="F305" s="447"/>
      <c r="G305" s="706">
        <f>SUM(G304:G304)</f>
        <v>29880</v>
      </c>
      <c r="H305" s="447"/>
      <c r="I305" s="122"/>
    </row>
    <row r="306" spans="1:10">
      <c r="A306" s="9"/>
      <c r="B306"/>
      <c r="C306"/>
      <c r="D306"/>
      <c r="E306"/>
      <c r="F306"/>
      <c r="G306"/>
      <c r="H306"/>
      <c r="I306"/>
    </row>
    <row r="307" spans="1:10">
      <c r="A307" s="221" t="s">
        <v>688</v>
      </c>
      <c r="B307" s="216" t="s">
        <v>267</v>
      </c>
      <c r="C307" s="237" t="s">
        <v>268</v>
      </c>
      <c r="D307" s="219" t="s">
        <v>269</v>
      </c>
      <c r="E307" s="215" t="s">
        <v>270</v>
      </c>
      <c r="F307" s="120" t="s">
        <v>271</v>
      </c>
      <c r="G307" s="238" t="s">
        <v>49</v>
      </c>
      <c r="H307" s="221" t="s">
        <v>272</v>
      </c>
      <c r="I307" s="240" t="s">
        <v>273</v>
      </c>
    </row>
    <row r="308" spans="1:10" ht="19">
      <c r="A308" s="471" t="s">
        <v>54</v>
      </c>
      <c r="B308" s="471">
        <v>2</v>
      </c>
      <c r="C308" s="490" t="s">
        <v>689</v>
      </c>
      <c r="D308" s="494">
        <v>7174</v>
      </c>
      <c r="E308" s="494">
        <v>1</v>
      </c>
      <c r="F308" s="490" t="s">
        <v>408</v>
      </c>
      <c r="G308" s="494">
        <f>D308*E308</f>
        <v>7174</v>
      </c>
      <c r="H308" s="495" t="s">
        <v>690</v>
      </c>
      <c r="I308" s="473" t="s">
        <v>691</v>
      </c>
    </row>
    <row r="309" spans="1:10">
      <c r="A309" s="358" t="s">
        <v>409</v>
      </c>
      <c r="B309" s="26"/>
      <c r="C309" s="26"/>
      <c r="D309" s="355"/>
      <c r="E309" s="22"/>
      <c r="F309" s="22"/>
      <c r="G309" s="356">
        <f>SUM(G308:G308)</f>
        <v>7174</v>
      </c>
      <c r="H309" s="26"/>
      <c r="I309" s="26"/>
    </row>
    <row r="310" spans="1:10" ht="19" thickBot="1">
      <c r="A310"/>
      <c r="B310"/>
      <c r="C310"/>
      <c r="D310"/>
      <c r="E310"/>
      <c r="F310"/>
      <c r="G310"/>
      <c r="H310"/>
      <c r="I310"/>
    </row>
    <row r="311" spans="1:10" ht="19" thickBot="1">
      <c r="A311" s="222" t="s">
        <v>688</v>
      </c>
      <c r="B311" s="216" t="s">
        <v>267</v>
      </c>
      <c r="C311" s="223" t="s">
        <v>268</v>
      </c>
      <c r="D311" s="219" t="s">
        <v>269</v>
      </c>
      <c r="E311" s="214" t="s">
        <v>270</v>
      </c>
      <c r="F311" s="120" t="s">
        <v>271</v>
      </c>
      <c r="G311" s="224" t="s">
        <v>49</v>
      </c>
      <c r="H311" s="221" t="s">
        <v>272</v>
      </c>
      <c r="I311" s="216" t="s">
        <v>273</v>
      </c>
    </row>
    <row r="312" spans="1:10">
      <c r="A312" s="14" t="s">
        <v>692</v>
      </c>
      <c r="B312" s="103">
        <v>3</v>
      </c>
      <c r="C312" s="68" t="s">
        <v>693</v>
      </c>
      <c r="D312" s="230">
        <v>440000</v>
      </c>
      <c r="E312" s="190">
        <v>1</v>
      </c>
      <c r="F312" s="103" t="s">
        <v>378</v>
      </c>
      <c r="G312" s="190">
        <f t="shared" ref="G312:G320" si="17">D312*E312</f>
        <v>440000</v>
      </c>
      <c r="H312" s="278" t="s">
        <v>354</v>
      </c>
      <c r="I312" s="241" t="s">
        <v>694</v>
      </c>
    </row>
    <row r="313" spans="1:10">
      <c r="A313" s="14"/>
      <c r="B313" s="68">
        <v>4</v>
      </c>
      <c r="C313" s="68" t="s">
        <v>695</v>
      </c>
      <c r="D313" s="68">
        <v>792000</v>
      </c>
      <c r="E313" s="190">
        <v>1</v>
      </c>
      <c r="F313" s="68" t="s">
        <v>378</v>
      </c>
      <c r="G313" s="190">
        <f t="shared" si="17"/>
        <v>792000</v>
      </c>
      <c r="H313" s="278" t="s">
        <v>354</v>
      </c>
      <c r="I313" s="70" t="s">
        <v>694</v>
      </c>
    </row>
    <row r="314" spans="1:10">
      <c r="A314" s="14"/>
      <c r="B314" s="68">
        <v>5</v>
      </c>
      <c r="C314" s="68" t="s">
        <v>696</v>
      </c>
      <c r="D314" s="68">
        <v>715000</v>
      </c>
      <c r="E314" s="190">
        <v>1</v>
      </c>
      <c r="F314" s="68" t="s">
        <v>378</v>
      </c>
      <c r="G314" s="190">
        <f t="shared" si="17"/>
        <v>715000</v>
      </c>
      <c r="H314" s="278" t="s">
        <v>354</v>
      </c>
      <c r="I314" s="70" t="s">
        <v>694</v>
      </c>
    </row>
    <row r="315" spans="1:10" ht="19">
      <c r="A315" s="23"/>
      <c r="B315" s="103">
        <v>6</v>
      </c>
      <c r="C315" s="71" t="s">
        <v>697</v>
      </c>
      <c r="D315" s="714">
        <v>154000</v>
      </c>
      <c r="E315" s="191">
        <v>1</v>
      </c>
      <c r="F315" s="71" t="s">
        <v>378</v>
      </c>
      <c r="G315" s="190">
        <f t="shared" si="17"/>
        <v>154000</v>
      </c>
      <c r="H315" s="278" t="s">
        <v>354</v>
      </c>
      <c r="I315" s="69" t="s">
        <v>698</v>
      </c>
    </row>
    <row r="316" spans="1:10" ht="19">
      <c r="A316" s="23"/>
      <c r="B316" s="68">
        <v>7</v>
      </c>
      <c r="C316" s="71" t="s">
        <v>699</v>
      </c>
      <c r="D316" s="714">
        <v>121000</v>
      </c>
      <c r="E316" s="191">
        <v>1</v>
      </c>
      <c r="F316" s="71" t="s">
        <v>378</v>
      </c>
      <c r="G316" s="190">
        <f t="shared" si="17"/>
        <v>121000</v>
      </c>
      <c r="H316" s="278" t="s">
        <v>354</v>
      </c>
      <c r="I316" s="69" t="s">
        <v>700</v>
      </c>
    </row>
    <row r="317" spans="1:10" ht="19">
      <c r="A317" s="23"/>
      <c r="B317" s="68">
        <v>8</v>
      </c>
      <c r="C317" s="71" t="s">
        <v>701</v>
      </c>
      <c r="D317" s="714">
        <v>902000</v>
      </c>
      <c r="E317" s="191">
        <v>1</v>
      </c>
      <c r="F317" s="71" t="s">
        <v>378</v>
      </c>
      <c r="G317" s="190">
        <f t="shared" si="17"/>
        <v>902000</v>
      </c>
      <c r="H317" s="278" t="s">
        <v>354</v>
      </c>
      <c r="I317" s="69" t="s">
        <v>700</v>
      </c>
    </row>
    <row r="318" spans="1:10">
      <c r="A318" s="23"/>
      <c r="B318" s="103">
        <v>9</v>
      </c>
      <c r="C318" s="71" t="s">
        <v>702</v>
      </c>
      <c r="D318" s="190">
        <v>132000</v>
      </c>
      <c r="E318" s="191">
        <v>1</v>
      </c>
      <c r="F318" s="71" t="s">
        <v>324</v>
      </c>
      <c r="G318" s="190">
        <f t="shared" si="17"/>
        <v>132000</v>
      </c>
      <c r="H318" s="278" t="s">
        <v>354</v>
      </c>
      <c r="I318" s="71" t="s">
        <v>703</v>
      </c>
    </row>
    <row r="319" spans="1:10">
      <c r="A319" s="23"/>
      <c r="B319" s="345">
        <v>10</v>
      </c>
      <c r="C319" s="72" t="s">
        <v>704</v>
      </c>
      <c r="D319" s="185">
        <v>1000000</v>
      </c>
      <c r="E319" s="192">
        <v>1</v>
      </c>
      <c r="F319" s="72" t="s">
        <v>378</v>
      </c>
      <c r="G319" s="185">
        <f t="shared" si="17"/>
        <v>1000000</v>
      </c>
      <c r="H319" s="279" t="s">
        <v>320</v>
      </c>
      <c r="I319" s="72" t="s">
        <v>705</v>
      </c>
      <c r="J319" t="s">
        <v>706</v>
      </c>
    </row>
    <row r="320" spans="1:10">
      <c r="A320" s="403"/>
      <c r="B320" s="389">
        <v>11</v>
      </c>
      <c r="C320" s="428" t="s">
        <v>707</v>
      </c>
      <c r="D320" s="715">
        <v>440000</v>
      </c>
      <c r="E320" s="449">
        <v>1</v>
      </c>
      <c r="F320" s="428" t="s">
        <v>324</v>
      </c>
      <c r="G320" s="448">
        <f t="shared" si="17"/>
        <v>440000</v>
      </c>
      <c r="H320" s="450" t="s">
        <v>281</v>
      </c>
      <c r="I320" s="428" t="s">
        <v>708</v>
      </c>
    </row>
    <row r="321" spans="1:9">
      <c r="A321" s="361" t="s">
        <v>709</v>
      </c>
      <c r="B321" s="337"/>
      <c r="C321" s="106"/>
      <c r="D321" s="451"/>
      <c r="E321" s="106"/>
      <c r="F321" s="106"/>
      <c r="G321" s="452">
        <f>SUM(G312:G320)</f>
        <v>4696000</v>
      </c>
      <c r="H321" s="337"/>
      <c r="I321" s="106"/>
    </row>
    <row r="322" spans="1:9">
      <c r="A322" s="76"/>
      <c r="B322" s="98"/>
      <c r="C322" s="99"/>
      <c r="D322" s="100"/>
      <c r="E322" s="99"/>
      <c r="F322" s="99"/>
      <c r="G322" s="100"/>
      <c r="H322" s="98"/>
      <c r="I322" s="99"/>
    </row>
    <row r="323" spans="1:9">
      <c r="A323" s="221" t="s">
        <v>688</v>
      </c>
      <c r="B323" s="216" t="s">
        <v>267</v>
      </c>
      <c r="C323" s="237" t="s">
        <v>268</v>
      </c>
      <c r="D323" s="219" t="s">
        <v>269</v>
      </c>
      <c r="E323" s="215" t="s">
        <v>270</v>
      </c>
      <c r="F323" s="120" t="s">
        <v>271</v>
      </c>
      <c r="G323" s="238" t="s">
        <v>49</v>
      </c>
      <c r="H323" s="221" t="s">
        <v>272</v>
      </c>
      <c r="I323" s="216" t="s">
        <v>273</v>
      </c>
    </row>
    <row r="324" spans="1:9" ht="19">
      <c r="A324" s="236" t="s">
        <v>537</v>
      </c>
      <c r="B324" s="103">
        <v>12</v>
      </c>
      <c r="C324" s="104" t="s">
        <v>710</v>
      </c>
      <c r="D324" s="717">
        <v>1100</v>
      </c>
      <c r="E324" s="193">
        <v>2</v>
      </c>
      <c r="F324" s="104" t="s">
        <v>315</v>
      </c>
      <c r="G324" s="194">
        <f t="shared" ref="G324:G330" si="18">D324*E324</f>
        <v>2200</v>
      </c>
      <c r="H324" s="106" t="s">
        <v>601</v>
      </c>
      <c r="I324" s="96" t="s">
        <v>711</v>
      </c>
    </row>
    <row r="325" spans="1:9" ht="19">
      <c r="A325" s="75"/>
      <c r="B325" s="68">
        <v>13</v>
      </c>
      <c r="C325" s="71" t="s">
        <v>712</v>
      </c>
      <c r="D325" s="714">
        <v>1000</v>
      </c>
      <c r="E325" s="191">
        <v>30</v>
      </c>
      <c r="F325" s="71" t="s">
        <v>276</v>
      </c>
      <c r="G325" s="194">
        <f t="shared" si="18"/>
        <v>30000</v>
      </c>
      <c r="H325" s="97" t="s">
        <v>601</v>
      </c>
      <c r="I325" s="95" t="s">
        <v>713</v>
      </c>
    </row>
    <row r="326" spans="1:9" ht="19">
      <c r="A326" s="24"/>
      <c r="B326" s="103">
        <v>14</v>
      </c>
      <c r="C326" s="71" t="s">
        <v>714</v>
      </c>
      <c r="D326" s="714">
        <v>2000</v>
      </c>
      <c r="E326" s="191">
        <v>2</v>
      </c>
      <c r="F326" s="71" t="s">
        <v>276</v>
      </c>
      <c r="G326" s="194">
        <f t="shared" si="18"/>
        <v>4000</v>
      </c>
      <c r="H326" s="97" t="s">
        <v>601</v>
      </c>
      <c r="I326" s="95" t="s">
        <v>715</v>
      </c>
    </row>
    <row r="327" spans="1:9" ht="19">
      <c r="A327" s="24"/>
      <c r="B327" s="68">
        <v>15</v>
      </c>
      <c r="C327" s="71" t="s">
        <v>716</v>
      </c>
      <c r="D327" s="714">
        <v>1000</v>
      </c>
      <c r="E327" s="191">
        <v>6</v>
      </c>
      <c r="F327" s="71" t="s">
        <v>573</v>
      </c>
      <c r="G327" s="194">
        <f t="shared" si="18"/>
        <v>6000</v>
      </c>
      <c r="H327" s="104" t="s">
        <v>601</v>
      </c>
      <c r="I327" s="105" t="s">
        <v>717</v>
      </c>
    </row>
    <row r="328" spans="1:9">
      <c r="A328" s="24"/>
      <c r="B328" s="103">
        <v>16</v>
      </c>
      <c r="C328" s="25" t="s">
        <v>718</v>
      </c>
      <c r="D328" s="190">
        <v>120000</v>
      </c>
      <c r="E328" s="191">
        <v>1</v>
      </c>
      <c r="F328" s="71" t="s">
        <v>324</v>
      </c>
      <c r="G328" s="194">
        <f t="shared" si="18"/>
        <v>120000</v>
      </c>
      <c r="H328" s="71" t="s">
        <v>601</v>
      </c>
      <c r="I328" s="71" t="s">
        <v>719</v>
      </c>
    </row>
    <row r="329" spans="1:9" ht="19">
      <c r="A329" s="79"/>
      <c r="B329" s="345">
        <v>17</v>
      </c>
      <c r="C329" s="72" t="s">
        <v>720</v>
      </c>
      <c r="D329" s="185">
        <v>1000</v>
      </c>
      <c r="E329" s="192">
        <v>3</v>
      </c>
      <c r="F329" s="72" t="s">
        <v>411</v>
      </c>
      <c r="G329" s="456">
        <f t="shared" si="18"/>
        <v>3000</v>
      </c>
      <c r="H329" s="72" t="s">
        <v>601</v>
      </c>
      <c r="I329" s="351" t="s">
        <v>721</v>
      </c>
    </row>
    <row r="330" spans="1:9" ht="19">
      <c r="A330" s="453"/>
      <c r="B330" s="389">
        <v>18</v>
      </c>
      <c r="C330" s="427" t="s">
        <v>722</v>
      </c>
      <c r="D330" s="716">
        <v>600</v>
      </c>
      <c r="E330" s="454">
        <v>3</v>
      </c>
      <c r="F330" s="427" t="s">
        <v>280</v>
      </c>
      <c r="G330" s="455">
        <f t="shared" si="18"/>
        <v>1800</v>
      </c>
      <c r="H330" s="427" t="s">
        <v>601</v>
      </c>
      <c r="I330" s="435" t="s">
        <v>715</v>
      </c>
    </row>
    <row r="331" spans="1:9">
      <c r="A331" s="358" t="s">
        <v>426</v>
      </c>
      <c r="B331" s="26"/>
      <c r="C331" s="26"/>
      <c r="D331" s="355"/>
      <c r="E331" s="22"/>
      <c r="F331" s="22"/>
      <c r="G331" s="356">
        <f>SUM(G324:G330)</f>
        <v>167000</v>
      </c>
      <c r="H331" s="630"/>
      <c r="I331" s="86"/>
    </row>
    <row r="332" spans="1:9" ht="19" thickBot="1">
      <c r="A332" s="9"/>
      <c r="B332"/>
      <c r="C332"/>
      <c r="D332" s="28"/>
      <c r="E332"/>
      <c r="F332"/>
      <c r="G332" s="29"/>
      <c r="H332"/>
      <c r="I332"/>
    </row>
    <row r="333" spans="1:9">
      <c r="A333" s="9"/>
      <c r="B333"/>
      <c r="C333"/>
      <c r="D333" s="28"/>
      <c r="E333"/>
      <c r="F333"/>
      <c r="G333" s="29"/>
      <c r="H333"/>
      <c r="I333"/>
    </row>
    <row r="334" spans="1:9">
      <c r="A334" s="221" t="s">
        <v>688</v>
      </c>
      <c r="B334" s="216" t="s">
        <v>267</v>
      </c>
      <c r="C334" s="237" t="s">
        <v>268</v>
      </c>
      <c r="D334" s="219" t="s">
        <v>269</v>
      </c>
      <c r="E334" s="215" t="s">
        <v>270</v>
      </c>
      <c r="F334" s="120" t="s">
        <v>271</v>
      </c>
      <c r="G334" s="238" t="s">
        <v>49</v>
      </c>
      <c r="H334" s="221" t="s">
        <v>272</v>
      </c>
      <c r="I334" s="216" t="s">
        <v>273</v>
      </c>
    </row>
    <row r="335" spans="1:9" ht="19">
      <c r="A335" s="218" t="s">
        <v>61</v>
      </c>
      <c r="B335" s="60">
        <v>19</v>
      </c>
      <c r="C335" s="210" t="s">
        <v>723</v>
      </c>
      <c r="D335" s="357">
        <v>20100</v>
      </c>
      <c r="E335" s="357">
        <v>3</v>
      </c>
      <c r="F335" s="210" t="s">
        <v>724</v>
      </c>
      <c r="G335" s="357">
        <f>D335*E335</f>
        <v>60300</v>
      </c>
      <c r="H335" s="498" t="s">
        <v>690</v>
      </c>
      <c r="I335" s="499" t="s">
        <v>725</v>
      </c>
    </row>
    <row r="336" spans="1:9" ht="19">
      <c r="A336" s="500"/>
      <c r="B336" s="501">
        <v>20</v>
      </c>
      <c r="C336" s="502" t="s">
        <v>726</v>
      </c>
      <c r="D336" s="503">
        <v>20000</v>
      </c>
      <c r="E336" s="503">
        <v>2</v>
      </c>
      <c r="F336" s="502" t="s">
        <v>280</v>
      </c>
      <c r="G336" s="504">
        <f>D336*E336</f>
        <v>40000</v>
      </c>
      <c r="H336" s="592" t="s">
        <v>354</v>
      </c>
      <c r="I336" s="505" t="s">
        <v>727</v>
      </c>
    </row>
    <row r="337" spans="1:9">
      <c r="A337" s="358" t="s">
        <v>380</v>
      </c>
      <c r="B337" s="506"/>
      <c r="C337" s="506"/>
      <c r="D337" s="507"/>
      <c r="E337" s="508"/>
      <c r="F337" s="508"/>
      <c r="G337" s="509">
        <f>SUM(G335:G336)</f>
        <v>100300</v>
      </c>
      <c r="H337" s="506"/>
      <c r="I337" s="506"/>
    </row>
    <row r="338" spans="1:9">
      <c r="A338"/>
      <c r="B338"/>
      <c r="C338"/>
      <c r="D338"/>
      <c r="E338"/>
      <c r="F338"/>
      <c r="G338"/>
      <c r="H338"/>
      <c r="I338"/>
    </row>
    <row r="339" spans="1:9">
      <c r="A339" s="262" t="s">
        <v>34</v>
      </c>
      <c r="B339" s="263"/>
      <c r="C339" s="263"/>
      <c r="D339" s="264"/>
      <c r="E339" s="261"/>
      <c r="F339" s="261"/>
      <c r="G339" s="265">
        <f>SUM(G305,G309,G321,G331,G337)</f>
        <v>5000354</v>
      </c>
      <c r="H339"/>
      <c r="I339"/>
    </row>
    <row r="340" spans="1:9">
      <c r="A340" s="9"/>
      <c r="B340"/>
      <c r="C340"/>
      <c r="D340" s="28"/>
      <c r="G340" s="29"/>
      <c r="H340"/>
      <c r="I340"/>
    </row>
    <row r="341" spans="1:9">
      <c r="A341" s="9" t="s">
        <v>35</v>
      </c>
      <c r="B341"/>
      <c r="C341"/>
      <c r="D341" s="27"/>
      <c r="G341" s="27"/>
      <c r="H341"/>
      <c r="I341"/>
    </row>
    <row r="342" spans="1:9">
      <c r="A342" s="9" t="s">
        <v>728</v>
      </c>
      <c r="B342"/>
      <c r="D342" s="27"/>
      <c r="G342" s="27"/>
      <c r="H342"/>
      <c r="I342"/>
    </row>
    <row r="343" spans="1:9" ht="19" thickBot="1">
      <c r="A343" s="222" t="s">
        <v>729</v>
      </c>
      <c r="B343" s="216" t="s">
        <v>267</v>
      </c>
      <c r="C343" s="223" t="s">
        <v>268</v>
      </c>
      <c r="D343" s="219" t="s">
        <v>269</v>
      </c>
      <c r="E343" s="214" t="s">
        <v>270</v>
      </c>
      <c r="F343" s="120" t="s">
        <v>271</v>
      </c>
      <c r="G343" s="224" t="s">
        <v>49</v>
      </c>
      <c r="H343" s="216" t="s">
        <v>272</v>
      </c>
      <c r="I343" s="235" t="s">
        <v>273</v>
      </c>
    </row>
    <row r="344" spans="1:9" ht="19">
      <c r="A344" s="60" t="s">
        <v>508</v>
      </c>
      <c r="B344" s="60">
        <v>1</v>
      </c>
      <c r="C344" s="345" t="s">
        <v>730</v>
      </c>
      <c r="D344" s="186">
        <v>9889</v>
      </c>
      <c r="E344" s="179">
        <v>8</v>
      </c>
      <c r="F344" s="60" t="s">
        <v>290</v>
      </c>
      <c r="G344" s="179">
        <f>D344*E344</f>
        <v>79112</v>
      </c>
      <c r="H344" s="210" t="s">
        <v>447</v>
      </c>
      <c r="I344" s="85" t="s">
        <v>731</v>
      </c>
    </row>
    <row r="345" spans="1:9" ht="19">
      <c r="A345" s="367"/>
      <c r="B345" s="367">
        <v>2</v>
      </c>
      <c r="C345" s="389" t="s">
        <v>732</v>
      </c>
      <c r="D345" s="457">
        <v>3628</v>
      </c>
      <c r="E345" s="405">
        <v>8</v>
      </c>
      <c r="F345" s="367" t="s">
        <v>290</v>
      </c>
      <c r="G345" s="405">
        <f>D345*E345</f>
        <v>29024</v>
      </c>
      <c r="H345" s="389" t="s">
        <v>447</v>
      </c>
      <c r="I345" s="390" t="s">
        <v>731</v>
      </c>
    </row>
    <row r="346" spans="1:9">
      <c r="A346" s="358" t="s">
        <v>508</v>
      </c>
      <c r="B346" s="26"/>
      <c r="C346" s="26"/>
      <c r="D346" s="355"/>
      <c r="E346" s="22"/>
      <c r="F346" s="22"/>
      <c r="G346" s="437">
        <f>SUM(G344:G345)</f>
        <v>108136</v>
      </c>
      <c r="H346" s="26"/>
      <c r="I346" s="26"/>
    </row>
    <row r="347" spans="1:9">
      <c r="A347" s="9"/>
      <c r="B347"/>
      <c r="C347"/>
      <c r="D347" s="28"/>
      <c r="G347" s="29"/>
      <c r="H347"/>
      <c r="I347"/>
    </row>
    <row r="348" spans="1:9">
      <c r="A348" s="221" t="s">
        <v>729</v>
      </c>
      <c r="B348" s="216" t="s">
        <v>267</v>
      </c>
      <c r="C348" s="237" t="s">
        <v>268</v>
      </c>
      <c r="D348" s="219" t="s">
        <v>269</v>
      </c>
      <c r="E348" s="215" t="s">
        <v>270</v>
      </c>
      <c r="F348" s="120" t="s">
        <v>271</v>
      </c>
      <c r="G348" s="238" t="s">
        <v>49</v>
      </c>
      <c r="H348" s="221" t="s">
        <v>272</v>
      </c>
      <c r="I348" s="216" t="s">
        <v>273</v>
      </c>
    </row>
    <row r="349" spans="1:9" ht="19">
      <c r="A349" s="471" t="s">
        <v>55</v>
      </c>
      <c r="B349" s="471">
        <v>3</v>
      </c>
      <c r="C349" s="471" t="s">
        <v>733</v>
      </c>
      <c r="D349" s="477">
        <v>50000</v>
      </c>
      <c r="E349" s="477">
        <v>1</v>
      </c>
      <c r="F349" s="471" t="s">
        <v>573</v>
      </c>
      <c r="G349" s="477">
        <f>D349*E349</f>
        <v>50000</v>
      </c>
      <c r="H349" s="471" t="s">
        <v>367</v>
      </c>
      <c r="I349" s="478" t="s">
        <v>734</v>
      </c>
    </row>
    <row r="350" spans="1:9">
      <c r="A350" s="358" t="s">
        <v>735</v>
      </c>
      <c r="B350" s="26"/>
      <c r="C350" s="26"/>
      <c r="D350" s="355"/>
      <c r="E350" s="22"/>
      <c r="F350" s="22"/>
      <c r="G350" s="437">
        <f>SUM(G349:G349)</f>
        <v>50000</v>
      </c>
      <c r="H350" s="26"/>
      <c r="I350" s="26"/>
    </row>
    <row r="351" spans="1:9">
      <c r="A351" s="9"/>
      <c r="B351"/>
      <c r="C351"/>
      <c r="D351" s="28"/>
      <c r="G351" s="29"/>
      <c r="H351"/>
      <c r="I351"/>
    </row>
    <row r="352" spans="1:9" ht="19">
      <c r="A352" s="73" t="s">
        <v>25</v>
      </c>
      <c r="B352" s="73" t="s">
        <v>267</v>
      </c>
      <c r="C352" s="73" t="s">
        <v>268</v>
      </c>
      <c r="D352" s="73" t="s">
        <v>269</v>
      </c>
      <c r="E352" s="73" t="s">
        <v>270</v>
      </c>
      <c r="F352" s="73" t="s">
        <v>271</v>
      </c>
      <c r="G352" s="73" t="s">
        <v>78</v>
      </c>
      <c r="H352" s="73" t="s">
        <v>305</v>
      </c>
      <c r="I352" s="74" t="s">
        <v>273</v>
      </c>
    </row>
    <row r="353" spans="1:9" ht="19">
      <c r="A353" s="52" t="s">
        <v>57</v>
      </c>
      <c r="B353" s="52">
        <v>4</v>
      </c>
      <c r="C353" s="52" t="s">
        <v>736</v>
      </c>
      <c r="D353" s="184">
        <v>880000</v>
      </c>
      <c r="E353" s="184">
        <v>1</v>
      </c>
      <c r="F353" s="52" t="s">
        <v>336</v>
      </c>
      <c r="G353" s="184">
        <f>D353*E353</f>
        <v>880000</v>
      </c>
      <c r="H353" s="52" t="s">
        <v>367</v>
      </c>
      <c r="I353" s="61" t="s">
        <v>737</v>
      </c>
    </row>
    <row r="354" spans="1:9" ht="19">
      <c r="A354" s="14"/>
      <c r="B354" s="14">
        <v>5</v>
      </c>
      <c r="C354" s="14" t="s">
        <v>738</v>
      </c>
      <c r="D354" s="178">
        <v>5000</v>
      </c>
      <c r="E354" s="178">
        <v>4</v>
      </c>
      <c r="F354" s="14" t="s">
        <v>276</v>
      </c>
      <c r="G354" s="178">
        <f>D354*E354</f>
        <v>20000</v>
      </c>
      <c r="H354" s="14" t="s">
        <v>739</v>
      </c>
      <c r="I354" s="53" t="s">
        <v>740</v>
      </c>
    </row>
    <row r="355" spans="1:9" ht="20" thickBot="1">
      <c r="A355" s="471"/>
      <c r="B355" s="471">
        <v>6</v>
      </c>
      <c r="C355" s="389" t="s">
        <v>741</v>
      </c>
      <c r="D355" s="477">
        <v>5000</v>
      </c>
      <c r="E355" s="405">
        <v>1</v>
      </c>
      <c r="F355" s="471" t="s">
        <v>336</v>
      </c>
      <c r="G355" s="405">
        <f>D355*E355</f>
        <v>5000</v>
      </c>
      <c r="H355" s="471" t="s">
        <v>601</v>
      </c>
      <c r="I355" s="478" t="s">
        <v>742</v>
      </c>
    </row>
    <row r="356" spans="1:9" ht="19" thickTop="1">
      <c r="A356" s="358" t="s">
        <v>743</v>
      </c>
      <c r="B356" s="26"/>
      <c r="C356" s="26"/>
      <c r="D356" s="355"/>
      <c r="E356" s="22"/>
      <c r="F356" s="22"/>
      <c r="G356" s="437">
        <f>SUM(G353:G355)</f>
        <v>905000</v>
      </c>
      <c r="H356" s="26"/>
      <c r="I356" s="26"/>
    </row>
    <row r="357" spans="1:9">
      <c r="A357" s="9"/>
      <c r="B357"/>
      <c r="C357"/>
      <c r="D357" s="28"/>
      <c r="G357" s="29"/>
      <c r="H357"/>
      <c r="I357"/>
    </row>
    <row r="358" spans="1:9" ht="19">
      <c r="A358" s="73" t="s">
        <v>25</v>
      </c>
      <c r="B358" s="73" t="s">
        <v>267</v>
      </c>
      <c r="C358" s="73" t="s">
        <v>268</v>
      </c>
      <c r="D358" s="73" t="s">
        <v>269</v>
      </c>
      <c r="E358" s="73" t="s">
        <v>270</v>
      </c>
      <c r="F358" s="73" t="s">
        <v>271</v>
      </c>
      <c r="G358" s="73" t="s">
        <v>78</v>
      </c>
      <c r="H358" s="73" t="s">
        <v>305</v>
      </c>
      <c r="I358" s="74" t="s">
        <v>273</v>
      </c>
    </row>
    <row r="359" spans="1:9" ht="19">
      <c r="A359" s="13" t="s">
        <v>61</v>
      </c>
      <c r="B359" s="13">
        <v>7</v>
      </c>
      <c r="C359" s="14" t="s">
        <v>744</v>
      </c>
      <c r="D359" s="178">
        <v>470</v>
      </c>
      <c r="E359" s="178">
        <v>1</v>
      </c>
      <c r="F359" s="14" t="s">
        <v>324</v>
      </c>
      <c r="G359" s="178">
        <f>D359*E359</f>
        <v>470</v>
      </c>
      <c r="H359" s="25" t="s">
        <v>367</v>
      </c>
      <c r="I359" s="53" t="s">
        <v>745</v>
      </c>
    </row>
    <row r="360" spans="1:9" ht="19">
      <c r="A360" s="23"/>
      <c r="B360" s="23">
        <v>8</v>
      </c>
      <c r="C360" s="23" t="s">
        <v>746</v>
      </c>
      <c r="D360" s="179">
        <v>200</v>
      </c>
      <c r="E360" s="179">
        <v>1</v>
      </c>
      <c r="F360" s="23" t="s">
        <v>324</v>
      </c>
      <c r="G360" s="179">
        <f>D360*E360</f>
        <v>200</v>
      </c>
      <c r="H360" s="91" t="s">
        <v>367</v>
      </c>
      <c r="I360" s="88" t="s">
        <v>747</v>
      </c>
    </row>
    <row r="361" spans="1:9" ht="19">
      <c r="A361" s="367"/>
      <c r="B361" s="367">
        <v>9</v>
      </c>
      <c r="C361" s="389" t="s">
        <v>748</v>
      </c>
      <c r="D361" s="367">
        <v>36652</v>
      </c>
      <c r="E361" s="367">
        <v>1</v>
      </c>
      <c r="F361" s="367" t="s">
        <v>408</v>
      </c>
      <c r="G361" s="367">
        <f>D361*E361</f>
        <v>36652</v>
      </c>
      <c r="H361" s="367" t="s">
        <v>749</v>
      </c>
      <c r="I361" s="510" t="s">
        <v>750</v>
      </c>
    </row>
    <row r="362" spans="1:9">
      <c r="A362" s="358" t="s">
        <v>380</v>
      </c>
      <c r="B362" s="26"/>
      <c r="C362" s="26"/>
      <c r="D362" s="355"/>
      <c r="E362" s="22"/>
      <c r="F362" s="22"/>
      <c r="G362" s="356">
        <f>SUM(G359:G361)</f>
        <v>37322</v>
      </c>
      <c r="H362" s="26"/>
      <c r="I362" s="26"/>
    </row>
    <row r="363" spans="1:9">
      <c r="A363"/>
      <c r="B363"/>
      <c r="C363"/>
      <c r="D363" s="27"/>
      <c r="G363" s="27"/>
      <c r="H363"/>
      <c r="I363"/>
    </row>
    <row r="364" spans="1:9">
      <c r="A364" s="262" t="s">
        <v>751</v>
      </c>
      <c r="B364" s="266"/>
      <c r="C364" s="266"/>
      <c r="D364" s="267"/>
      <c r="E364" s="258"/>
      <c r="F364" s="258"/>
      <c r="G364" s="265">
        <f>SUM(G346,G350,G356,G362)</f>
        <v>1100458</v>
      </c>
      <c r="H364"/>
      <c r="I364"/>
    </row>
    <row r="365" spans="1:9">
      <c r="A365" s="9"/>
      <c r="B365" s="9"/>
      <c r="C365" s="9"/>
      <c r="D365" s="29"/>
      <c r="E365" s="8"/>
      <c r="F365" s="8"/>
      <c r="G365" s="29"/>
      <c r="H365"/>
      <c r="I365"/>
    </row>
    <row r="366" spans="1:9">
      <c r="A366" s="9" t="s">
        <v>752</v>
      </c>
      <c r="B366" s="9"/>
      <c r="C366" s="9"/>
      <c r="D366" s="29"/>
      <c r="E366" s="8"/>
      <c r="F366" s="8"/>
      <c r="G366" s="29"/>
      <c r="H366"/>
      <c r="I366"/>
    </row>
    <row r="367" spans="1:9" ht="19">
      <c r="A367" s="109" t="s">
        <v>25</v>
      </c>
      <c r="B367" s="110" t="s">
        <v>267</v>
      </c>
      <c r="C367" s="110" t="s">
        <v>268</v>
      </c>
      <c r="D367" s="110" t="s">
        <v>269</v>
      </c>
      <c r="E367" s="110" t="s">
        <v>270</v>
      </c>
      <c r="F367" s="110" t="s">
        <v>271</v>
      </c>
      <c r="G367" s="110" t="s">
        <v>753</v>
      </c>
      <c r="H367" s="110" t="s">
        <v>305</v>
      </c>
      <c r="I367" s="111" t="s">
        <v>273</v>
      </c>
    </row>
    <row r="368" spans="1:9">
      <c r="A368" s="75" t="s">
        <v>274</v>
      </c>
      <c r="B368" s="87">
        <v>1</v>
      </c>
      <c r="C368" s="86" t="s">
        <v>754</v>
      </c>
      <c r="D368" s="181">
        <v>1780</v>
      </c>
      <c r="E368" s="181">
        <v>6</v>
      </c>
      <c r="F368" s="87" t="s">
        <v>755</v>
      </c>
      <c r="G368" s="181">
        <f t="shared" ref="G368:G376" si="19">D368*E368</f>
        <v>10680</v>
      </c>
      <c r="H368" s="87" t="s">
        <v>576</v>
      </c>
      <c r="I368" s="112" t="s">
        <v>756</v>
      </c>
    </row>
    <row r="369" spans="1:9" ht="19">
      <c r="A369" s="24"/>
      <c r="B369" s="83">
        <v>2</v>
      </c>
      <c r="C369" s="626" t="s">
        <v>757</v>
      </c>
      <c r="D369" s="131">
        <v>110</v>
      </c>
      <c r="E369" s="131">
        <v>36</v>
      </c>
      <c r="F369" s="83" t="s">
        <v>453</v>
      </c>
      <c r="G369" s="131">
        <f t="shared" si="19"/>
        <v>3960</v>
      </c>
      <c r="H369" s="83" t="s">
        <v>576</v>
      </c>
      <c r="I369" s="108" t="s">
        <v>756</v>
      </c>
    </row>
    <row r="370" spans="1:9">
      <c r="A370" s="24"/>
      <c r="B370" s="83">
        <v>3</v>
      </c>
      <c r="C370" s="82" t="s">
        <v>758</v>
      </c>
      <c r="D370" s="131">
        <v>110</v>
      </c>
      <c r="E370" s="131">
        <v>5</v>
      </c>
      <c r="F370" s="83" t="s">
        <v>411</v>
      </c>
      <c r="G370" s="131">
        <f t="shared" si="19"/>
        <v>550</v>
      </c>
      <c r="H370" s="83" t="s">
        <v>576</v>
      </c>
      <c r="I370" s="108" t="s">
        <v>756</v>
      </c>
    </row>
    <row r="371" spans="1:9">
      <c r="A371" s="24"/>
      <c r="B371" s="83">
        <v>4</v>
      </c>
      <c r="C371" s="82" t="s">
        <v>759</v>
      </c>
      <c r="D371" s="131">
        <v>110</v>
      </c>
      <c r="E371" s="131">
        <v>10</v>
      </c>
      <c r="F371" s="83" t="s">
        <v>573</v>
      </c>
      <c r="G371" s="131">
        <f t="shared" si="19"/>
        <v>1100</v>
      </c>
      <c r="H371" s="83" t="s">
        <v>576</v>
      </c>
      <c r="I371" s="108" t="s">
        <v>756</v>
      </c>
    </row>
    <row r="372" spans="1:9">
      <c r="A372" s="24"/>
      <c r="B372" s="83">
        <v>5</v>
      </c>
      <c r="C372" s="82" t="s">
        <v>760</v>
      </c>
      <c r="D372" s="131">
        <v>110</v>
      </c>
      <c r="E372" s="131">
        <v>10</v>
      </c>
      <c r="F372" s="83" t="s">
        <v>411</v>
      </c>
      <c r="G372" s="131">
        <f t="shared" si="19"/>
        <v>1100</v>
      </c>
      <c r="H372" s="83" t="s">
        <v>576</v>
      </c>
      <c r="I372" s="108" t="s">
        <v>756</v>
      </c>
    </row>
    <row r="373" spans="1:9">
      <c r="A373" s="24"/>
      <c r="B373" s="83">
        <v>6</v>
      </c>
      <c r="C373" s="82" t="s">
        <v>761</v>
      </c>
      <c r="D373" s="131">
        <v>110</v>
      </c>
      <c r="E373" s="131">
        <v>1</v>
      </c>
      <c r="F373" s="83" t="s">
        <v>573</v>
      </c>
      <c r="G373" s="131">
        <f t="shared" si="19"/>
        <v>110</v>
      </c>
      <c r="H373" s="83" t="s">
        <v>576</v>
      </c>
      <c r="I373" s="108" t="s">
        <v>756</v>
      </c>
    </row>
    <row r="374" spans="1:9">
      <c r="A374" s="24"/>
      <c r="B374" s="102">
        <v>7</v>
      </c>
      <c r="C374" s="94" t="s">
        <v>762</v>
      </c>
      <c r="D374" s="255">
        <v>2508</v>
      </c>
      <c r="E374" s="131">
        <v>1</v>
      </c>
      <c r="F374" s="83" t="s">
        <v>763</v>
      </c>
      <c r="G374" s="131">
        <f t="shared" si="19"/>
        <v>2508</v>
      </c>
      <c r="H374" s="83" t="s">
        <v>576</v>
      </c>
      <c r="I374" s="108" t="s">
        <v>756</v>
      </c>
    </row>
    <row r="375" spans="1:9">
      <c r="A375" s="79"/>
      <c r="B375" s="102">
        <v>8</v>
      </c>
      <c r="C375" s="627" t="s">
        <v>764</v>
      </c>
      <c r="D375" s="255">
        <v>2508</v>
      </c>
      <c r="E375" s="352">
        <v>1</v>
      </c>
      <c r="F375" s="102" t="s">
        <v>763</v>
      </c>
      <c r="G375" s="353">
        <f t="shared" si="19"/>
        <v>2508</v>
      </c>
      <c r="H375" s="102" t="s">
        <v>576</v>
      </c>
      <c r="I375" s="234" t="s">
        <v>756</v>
      </c>
    </row>
    <row r="376" spans="1:9" ht="38">
      <c r="A376" s="453"/>
      <c r="B376" s="403">
        <v>9</v>
      </c>
      <c r="C376" s="409" t="s">
        <v>765</v>
      </c>
      <c r="D376" s="403">
        <v>602</v>
      </c>
      <c r="E376" s="403">
        <v>11</v>
      </c>
      <c r="F376" s="403" t="s">
        <v>315</v>
      </c>
      <c r="G376" s="403">
        <f t="shared" si="19"/>
        <v>6622</v>
      </c>
      <c r="H376" s="403" t="s">
        <v>766</v>
      </c>
      <c r="I376" s="409" t="s">
        <v>767</v>
      </c>
    </row>
    <row r="377" spans="1:9">
      <c r="A377" s="458" t="s">
        <v>508</v>
      </c>
      <c r="B377" s="86"/>
      <c r="C377" s="86"/>
      <c r="D377" s="256"/>
      <c r="E377" s="87"/>
      <c r="F377" s="87"/>
      <c r="G377" s="354">
        <f>SUM(G368:G376)</f>
        <v>29138</v>
      </c>
      <c r="H377" s="86"/>
      <c r="I377" s="86"/>
    </row>
    <row r="378" spans="1:9">
      <c r="A378" s="9"/>
      <c r="B378"/>
      <c r="C378"/>
      <c r="D378" s="28"/>
      <c r="G378" s="29"/>
      <c r="H378"/>
      <c r="I378"/>
    </row>
    <row r="379" spans="1:9">
      <c r="A379" s="257" t="s">
        <v>768</v>
      </c>
      <c r="B379" s="258"/>
      <c r="C379" s="258"/>
      <c r="D379" s="258"/>
      <c r="E379" s="258"/>
      <c r="F379" s="258"/>
      <c r="G379" s="259">
        <f>SUM(G368:G376)</f>
        <v>29138</v>
      </c>
      <c r="H379"/>
      <c r="I379"/>
    </row>
    <row r="380" spans="1:9">
      <c r="A380" s="9"/>
      <c r="B380"/>
      <c r="C380"/>
      <c r="D380" s="28"/>
      <c r="G380" s="29"/>
      <c r="H380"/>
      <c r="I380"/>
    </row>
    <row r="381" spans="1:9">
      <c r="A381" s="9" t="s">
        <v>769</v>
      </c>
      <c r="B381"/>
      <c r="C381"/>
      <c r="D381" s="27"/>
      <c r="G381" s="27"/>
      <c r="H381"/>
      <c r="I381"/>
    </row>
    <row r="382" spans="1:9">
      <c r="A382" s="222" t="s">
        <v>729</v>
      </c>
      <c r="B382" s="216" t="s">
        <v>267</v>
      </c>
      <c r="C382" s="223" t="s">
        <v>268</v>
      </c>
      <c r="D382" s="219" t="s">
        <v>269</v>
      </c>
      <c r="E382" s="214" t="s">
        <v>270</v>
      </c>
      <c r="F382" s="120" t="s">
        <v>271</v>
      </c>
      <c r="G382" s="224" t="s">
        <v>49</v>
      </c>
      <c r="H382" s="221" t="s">
        <v>272</v>
      </c>
      <c r="I382" s="216" t="s">
        <v>273</v>
      </c>
    </row>
    <row r="383" spans="1:9" ht="19">
      <c r="A383" s="52" t="s">
        <v>274</v>
      </c>
      <c r="B383" s="52">
        <v>1</v>
      </c>
      <c r="C383" s="52" t="s">
        <v>770</v>
      </c>
      <c r="D383" s="52">
        <v>400</v>
      </c>
      <c r="E383" s="52">
        <v>1</v>
      </c>
      <c r="F383" s="52" t="s">
        <v>411</v>
      </c>
      <c r="G383" s="52">
        <f>D383*E383</f>
        <v>400</v>
      </c>
      <c r="H383" s="52" t="s">
        <v>325</v>
      </c>
      <c r="I383" s="61" t="s">
        <v>771</v>
      </c>
    </row>
    <row r="384" spans="1:9" ht="19">
      <c r="A384" s="453"/>
      <c r="B384" s="403">
        <v>2</v>
      </c>
      <c r="C384" s="459" t="s">
        <v>772</v>
      </c>
      <c r="D384" s="403">
        <v>100</v>
      </c>
      <c r="E384" s="403">
        <v>1</v>
      </c>
      <c r="F384" s="403" t="s">
        <v>411</v>
      </c>
      <c r="G384" s="403">
        <f>D384*E384</f>
        <v>100</v>
      </c>
      <c r="H384" s="403" t="s">
        <v>773</v>
      </c>
      <c r="I384" s="409" t="s">
        <v>771</v>
      </c>
    </row>
    <row r="385" spans="1:9">
      <c r="A385" s="358" t="s">
        <v>508</v>
      </c>
      <c r="B385" s="26"/>
      <c r="C385" s="26"/>
      <c r="D385" s="355"/>
      <c r="E385" s="22"/>
      <c r="F385" s="22"/>
      <c r="G385" s="356">
        <f>SUM(G383:G384)</f>
        <v>500</v>
      </c>
      <c r="H385" s="26"/>
      <c r="I385" s="26"/>
    </row>
    <row r="386" spans="1:9">
      <c r="A386" s="9"/>
      <c r="B386"/>
      <c r="C386"/>
      <c r="D386" s="28"/>
      <c r="G386" s="315"/>
      <c r="H386"/>
      <c r="I386"/>
    </row>
    <row r="387" spans="1:9">
      <c r="A387" s="221" t="s">
        <v>729</v>
      </c>
      <c r="B387" s="216" t="s">
        <v>267</v>
      </c>
      <c r="C387" s="237" t="s">
        <v>268</v>
      </c>
      <c r="D387" s="219" t="s">
        <v>269</v>
      </c>
      <c r="E387" s="215" t="s">
        <v>270</v>
      </c>
      <c r="F387" s="120" t="s">
        <v>271</v>
      </c>
      <c r="G387" s="238" t="s">
        <v>49</v>
      </c>
      <c r="H387" s="221" t="s">
        <v>272</v>
      </c>
      <c r="I387" s="216" t="s">
        <v>273</v>
      </c>
    </row>
    <row r="388" spans="1:9" ht="19">
      <c r="A388" s="471" t="s">
        <v>54</v>
      </c>
      <c r="B388" s="471">
        <v>3</v>
      </c>
      <c r="C388" s="490" t="s">
        <v>774</v>
      </c>
      <c r="D388" s="471">
        <v>30000</v>
      </c>
      <c r="E388" s="471">
        <v>1</v>
      </c>
      <c r="F388" s="471" t="s">
        <v>408</v>
      </c>
      <c r="G388" s="471">
        <f>D388*E388</f>
        <v>30000</v>
      </c>
      <c r="H388" s="471" t="s">
        <v>340</v>
      </c>
      <c r="I388" s="478" t="s">
        <v>775</v>
      </c>
    </row>
    <row r="389" spans="1:9">
      <c r="A389" s="358" t="s">
        <v>776</v>
      </c>
      <c r="B389" s="26"/>
      <c r="C389" s="26"/>
      <c r="D389" s="355"/>
      <c r="E389" s="22"/>
      <c r="F389" s="22"/>
      <c r="G389" s="356">
        <f>SUM(G388:G388)</f>
        <v>30000</v>
      </c>
      <c r="H389" s="26"/>
      <c r="I389" s="26"/>
    </row>
    <row r="390" spans="1:9">
      <c r="A390" s="9"/>
      <c r="B390"/>
      <c r="C390"/>
      <c r="D390" s="28"/>
      <c r="G390" s="29"/>
      <c r="H390"/>
      <c r="I390"/>
    </row>
    <row r="391" spans="1:9">
      <c r="A391" s="222" t="s">
        <v>729</v>
      </c>
      <c r="B391" s="216" t="s">
        <v>267</v>
      </c>
      <c r="C391" s="223" t="s">
        <v>268</v>
      </c>
      <c r="D391" s="219" t="s">
        <v>269</v>
      </c>
      <c r="E391" s="214" t="s">
        <v>270</v>
      </c>
      <c r="F391" s="120" t="s">
        <v>271</v>
      </c>
      <c r="G391" s="224" t="s">
        <v>49</v>
      </c>
      <c r="H391" s="221" t="s">
        <v>272</v>
      </c>
      <c r="I391" s="216" t="s">
        <v>273</v>
      </c>
    </row>
    <row r="392" spans="1:9" ht="19">
      <c r="A392" s="460" t="s">
        <v>57</v>
      </c>
      <c r="B392" s="60">
        <v>4</v>
      </c>
      <c r="C392" s="52" t="s">
        <v>777</v>
      </c>
      <c r="D392" s="52">
        <v>800</v>
      </c>
      <c r="E392" s="52">
        <v>8</v>
      </c>
      <c r="F392" s="52" t="s">
        <v>411</v>
      </c>
      <c r="G392" s="52">
        <f>D392*E392</f>
        <v>6400</v>
      </c>
      <c r="H392" s="52" t="s">
        <v>340</v>
      </c>
      <c r="I392" s="61" t="s">
        <v>778</v>
      </c>
    </row>
    <row r="393" spans="1:9" ht="19">
      <c r="A393" s="368"/>
      <c r="B393" s="367">
        <v>5</v>
      </c>
      <c r="C393" s="367" t="s">
        <v>779</v>
      </c>
      <c r="D393" s="367">
        <v>2000</v>
      </c>
      <c r="E393" s="367">
        <v>1</v>
      </c>
      <c r="F393" s="367" t="s">
        <v>780</v>
      </c>
      <c r="G393" s="367">
        <f>D393*E393</f>
        <v>2000</v>
      </c>
      <c r="H393" s="367" t="s">
        <v>340</v>
      </c>
      <c r="I393" s="390" t="s">
        <v>778</v>
      </c>
    </row>
    <row r="394" spans="1:9">
      <c r="A394" s="358" t="s">
        <v>426</v>
      </c>
      <c r="B394" s="26"/>
      <c r="C394" s="26"/>
      <c r="D394" s="355"/>
      <c r="E394" s="22"/>
      <c r="F394" s="22"/>
      <c r="G394" s="356">
        <f>SUM(G392:G393)</f>
        <v>8400</v>
      </c>
      <c r="H394" s="26"/>
      <c r="I394" s="26"/>
    </row>
    <row r="395" spans="1:9">
      <c r="A395" s="9"/>
      <c r="B395"/>
      <c r="C395"/>
      <c r="D395" s="28"/>
      <c r="G395" s="29"/>
      <c r="H395"/>
      <c r="I395"/>
    </row>
    <row r="396" spans="1:9">
      <c r="A396" s="221" t="s">
        <v>729</v>
      </c>
      <c r="B396" s="216" t="s">
        <v>267</v>
      </c>
      <c r="C396" s="237" t="s">
        <v>268</v>
      </c>
      <c r="D396" s="219" t="s">
        <v>269</v>
      </c>
      <c r="E396" s="215" t="s">
        <v>270</v>
      </c>
      <c r="F396" s="120" t="s">
        <v>271</v>
      </c>
      <c r="G396" s="238" t="s">
        <v>49</v>
      </c>
      <c r="H396" s="221" t="s">
        <v>272</v>
      </c>
      <c r="I396" s="216" t="s">
        <v>273</v>
      </c>
    </row>
    <row r="397" spans="1:9" ht="19">
      <c r="A397" s="490" t="s">
        <v>61</v>
      </c>
      <c r="B397" s="471">
        <v>6</v>
      </c>
      <c r="C397" s="471" t="s">
        <v>781</v>
      </c>
      <c r="D397" s="471">
        <v>3000</v>
      </c>
      <c r="E397" s="471">
        <v>1</v>
      </c>
      <c r="F397" s="471" t="s">
        <v>378</v>
      </c>
      <c r="G397" s="471">
        <f>D397*E397</f>
        <v>3000</v>
      </c>
      <c r="H397" s="471" t="s">
        <v>340</v>
      </c>
      <c r="I397" s="478" t="s">
        <v>782</v>
      </c>
    </row>
    <row r="398" spans="1:9">
      <c r="A398" s="358" t="s">
        <v>783</v>
      </c>
      <c r="B398" s="26"/>
      <c r="C398" s="26"/>
      <c r="D398" s="355"/>
      <c r="E398" s="22"/>
      <c r="F398" s="22"/>
      <c r="G398" s="356">
        <f>SUM(G397:G397)</f>
        <v>3000</v>
      </c>
      <c r="H398" s="26"/>
      <c r="I398" s="26"/>
    </row>
    <row r="399" spans="1:9">
      <c r="A399" s="9"/>
      <c r="B399"/>
      <c r="C399"/>
      <c r="D399" s="28"/>
      <c r="G399" s="29"/>
      <c r="H399"/>
      <c r="I399"/>
    </row>
    <row r="400" spans="1:9">
      <c r="A400" s="257" t="s">
        <v>784</v>
      </c>
      <c r="B400" s="258"/>
      <c r="C400" s="258"/>
      <c r="D400" s="258"/>
      <c r="E400" s="258"/>
      <c r="F400" s="258"/>
      <c r="G400" s="259">
        <f>SUM(G385,G389,G394,G398)</f>
        <v>41900</v>
      </c>
    </row>
    <row r="402" spans="1:9">
      <c r="A402" s="8" t="s">
        <v>785</v>
      </c>
    </row>
    <row r="403" spans="1:9" ht="19">
      <c r="A403" s="109" t="s">
        <v>25</v>
      </c>
      <c r="B403" s="110" t="s">
        <v>267</v>
      </c>
      <c r="C403" s="110" t="s">
        <v>268</v>
      </c>
      <c r="D403" s="110" t="s">
        <v>269</v>
      </c>
      <c r="E403" s="110" t="s">
        <v>270</v>
      </c>
      <c r="F403" s="110" t="s">
        <v>271</v>
      </c>
      <c r="G403" s="496" t="s">
        <v>753</v>
      </c>
      <c r="H403" s="220" t="s">
        <v>305</v>
      </c>
      <c r="I403" s="497" t="s">
        <v>273</v>
      </c>
    </row>
    <row r="404" spans="1:9" ht="19">
      <c r="A404" s="60" t="s">
        <v>274</v>
      </c>
      <c r="B404" s="60">
        <v>1</v>
      </c>
      <c r="C404" s="60" t="s">
        <v>786</v>
      </c>
      <c r="D404" s="186">
        <v>550</v>
      </c>
      <c r="E404" s="186">
        <v>13</v>
      </c>
      <c r="F404" s="60" t="s">
        <v>787</v>
      </c>
      <c r="G404" s="186">
        <f>D404*E404</f>
        <v>7150</v>
      </c>
      <c r="H404" s="60" t="s">
        <v>364</v>
      </c>
      <c r="I404" s="85" t="s">
        <v>788</v>
      </c>
    </row>
    <row r="405" spans="1:9" ht="19">
      <c r="A405" s="367"/>
      <c r="B405" s="453">
        <v>2</v>
      </c>
      <c r="C405" s="403" t="s">
        <v>789</v>
      </c>
      <c r="D405" s="404">
        <v>1980</v>
      </c>
      <c r="E405" s="405">
        <v>1</v>
      </c>
      <c r="F405" s="367" t="s">
        <v>280</v>
      </c>
      <c r="G405" s="186">
        <f>D405*E405</f>
        <v>1980</v>
      </c>
      <c r="H405" s="367" t="s">
        <v>790</v>
      </c>
      <c r="I405" s="390" t="s">
        <v>791</v>
      </c>
    </row>
    <row r="406" spans="1:9">
      <c r="A406" s="461" t="s">
        <v>792</v>
      </c>
      <c r="B406" s="444"/>
      <c r="C406" s="361"/>
      <c r="D406" s="462"/>
      <c r="E406" s="21"/>
      <c r="F406" s="21"/>
      <c r="G406" s="406">
        <f>SUM(G404:G405)</f>
        <v>9130</v>
      </c>
      <c r="H406" s="21"/>
      <c r="I406" s="463"/>
    </row>
    <row r="407" spans="1:9">
      <c r="A407" s="217"/>
    </row>
    <row r="408" spans="1:9">
      <c r="A408" s="221" t="s">
        <v>729</v>
      </c>
      <c r="B408" s="216" t="s">
        <v>267</v>
      </c>
      <c r="C408" s="223" t="s">
        <v>268</v>
      </c>
      <c r="D408" s="219" t="s">
        <v>269</v>
      </c>
      <c r="E408" s="214" t="s">
        <v>270</v>
      </c>
      <c r="F408" s="120" t="s">
        <v>271</v>
      </c>
      <c r="G408" s="224" t="s">
        <v>49</v>
      </c>
      <c r="H408" s="221" t="s">
        <v>272</v>
      </c>
      <c r="I408" s="216" t="s">
        <v>273</v>
      </c>
    </row>
    <row r="409" spans="1:9" ht="19">
      <c r="A409" s="218" t="s">
        <v>54</v>
      </c>
      <c r="B409" s="60">
        <v>3</v>
      </c>
      <c r="C409" s="331" t="s">
        <v>404</v>
      </c>
      <c r="D409" s="357">
        <v>170</v>
      </c>
      <c r="E409" s="649">
        <v>60</v>
      </c>
      <c r="F409" s="60" t="s">
        <v>793</v>
      </c>
      <c r="G409" s="184">
        <f>D409*E409</f>
        <v>10200</v>
      </c>
      <c r="H409" s="210" t="s">
        <v>790</v>
      </c>
      <c r="I409" s="85" t="s">
        <v>794</v>
      </c>
    </row>
    <row r="410" spans="1:9" ht="19">
      <c r="A410" s="369"/>
      <c r="B410" s="403">
        <v>4</v>
      </c>
      <c r="C410" s="459" t="s">
        <v>795</v>
      </c>
      <c r="D410" s="403">
        <v>2640</v>
      </c>
      <c r="E410" s="403">
        <v>1</v>
      </c>
      <c r="F410" s="403" t="s">
        <v>453</v>
      </c>
      <c r="G410" s="403">
        <f>D410*E410</f>
        <v>2640</v>
      </c>
      <c r="H410" s="403" t="s">
        <v>796</v>
      </c>
      <c r="I410" s="409" t="s">
        <v>797</v>
      </c>
    </row>
    <row r="411" spans="1:9">
      <c r="A411" s="358" t="s">
        <v>409</v>
      </c>
      <c r="B411" s="26"/>
      <c r="C411" s="26"/>
      <c r="D411" s="355"/>
      <c r="E411" s="22"/>
      <c r="F411" s="22"/>
      <c r="G411" s="356">
        <f>SUM(G409:G410)</f>
        <v>12840</v>
      </c>
      <c r="H411" s="26"/>
      <c r="I411" s="26"/>
    </row>
    <row r="412" spans="1:9">
      <c r="A412" s="645"/>
      <c r="B412" s="227"/>
      <c r="C412"/>
      <c r="D412" s="228"/>
      <c r="E412" s="127"/>
      <c r="F412" s="229"/>
      <c r="G412" s="130"/>
      <c r="H412" s="227"/>
      <c r="I412" s="227"/>
    </row>
    <row r="413" spans="1:9">
      <c r="A413" s="216" t="s">
        <v>729</v>
      </c>
      <c r="B413" s="237" t="s">
        <v>267</v>
      </c>
      <c r="C413" s="216" t="s">
        <v>268</v>
      </c>
      <c r="D413" s="233" t="s">
        <v>269</v>
      </c>
      <c r="E413" s="225" t="s">
        <v>270</v>
      </c>
      <c r="F413" s="120" t="s">
        <v>271</v>
      </c>
      <c r="G413" s="226" t="s">
        <v>49</v>
      </c>
      <c r="H413" s="221" t="s">
        <v>272</v>
      </c>
      <c r="I413" s="216" t="s">
        <v>273</v>
      </c>
    </row>
    <row r="414" spans="1:9" ht="19">
      <c r="A414" s="218" t="s">
        <v>61</v>
      </c>
      <c r="B414" s="646">
        <v>5</v>
      </c>
      <c r="C414" s="647" t="s">
        <v>798</v>
      </c>
      <c r="D414" s="231">
        <v>50000</v>
      </c>
      <c r="E414" s="195">
        <v>1</v>
      </c>
      <c r="F414" s="232" t="s">
        <v>799</v>
      </c>
      <c r="G414" s="195">
        <f>D414*E414</f>
        <v>50000</v>
      </c>
      <c r="H414" s="232" t="s">
        <v>800</v>
      </c>
      <c r="I414" s="632" t="s">
        <v>801</v>
      </c>
    </row>
    <row r="415" spans="1:9" ht="19">
      <c r="A415" s="94"/>
      <c r="B415" s="102">
        <v>6</v>
      </c>
      <c r="C415" s="344" t="s">
        <v>802</v>
      </c>
      <c r="D415" s="102">
        <v>1923</v>
      </c>
      <c r="E415" s="102">
        <v>7</v>
      </c>
      <c r="F415" s="719" t="s">
        <v>803</v>
      </c>
      <c r="G415" s="102">
        <f>D415*E415</f>
        <v>13461</v>
      </c>
      <c r="H415" s="102" t="s">
        <v>340</v>
      </c>
      <c r="I415" s="414" t="s">
        <v>804</v>
      </c>
    </row>
    <row r="416" spans="1:9" ht="19">
      <c r="A416" s="369"/>
      <c r="B416" s="367">
        <v>7</v>
      </c>
      <c r="C416" s="367" t="s">
        <v>805</v>
      </c>
      <c r="D416" s="405">
        <v>110</v>
      </c>
      <c r="E416" s="457">
        <v>16</v>
      </c>
      <c r="F416" s="403" t="s">
        <v>408</v>
      </c>
      <c r="G416" s="404">
        <f>D416*E416</f>
        <v>1760</v>
      </c>
      <c r="H416" s="389" t="s">
        <v>354</v>
      </c>
      <c r="I416" s="510" t="s">
        <v>806</v>
      </c>
    </row>
    <row r="417" spans="1:9">
      <c r="A417" s="359" t="s">
        <v>380</v>
      </c>
      <c r="B417" s="86"/>
      <c r="C417" s="86"/>
      <c r="D417" s="256"/>
      <c r="E417" s="87"/>
      <c r="F417" s="87"/>
      <c r="G417" s="354">
        <f>SUM(G414:G416)</f>
        <v>65221</v>
      </c>
      <c r="H417" s="86"/>
      <c r="I417" s="86"/>
    </row>
    <row r="418" spans="1:9">
      <c r="A418" s="9"/>
      <c r="B418"/>
      <c r="C418"/>
      <c r="D418" s="28"/>
      <c r="G418" s="29"/>
      <c r="H418"/>
      <c r="I418"/>
    </row>
    <row r="419" spans="1:9">
      <c r="A419" s="133" t="s">
        <v>807</v>
      </c>
      <c r="B419" s="134"/>
      <c r="C419" s="134"/>
      <c r="D419" s="134"/>
      <c r="E419" s="134"/>
      <c r="F419" s="134"/>
      <c r="G419" s="196">
        <f>SUM(G406,G411,G417)</f>
        <v>87191</v>
      </c>
      <c r="H419"/>
      <c r="I419"/>
    </row>
    <row r="420" spans="1:9">
      <c r="A420" s="113"/>
      <c r="B420"/>
      <c r="C420"/>
      <c r="D420" s="28"/>
      <c r="G420" s="29"/>
      <c r="H420"/>
      <c r="I420"/>
    </row>
    <row r="421" spans="1:9">
      <c r="A421" s="113" t="s">
        <v>808</v>
      </c>
      <c r="B421"/>
      <c r="C421"/>
      <c r="D421" s="28"/>
      <c r="G421" s="29"/>
      <c r="H421"/>
      <c r="I421"/>
    </row>
    <row r="422" spans="1:9">
      <c r="A422" s="206" t="s">
        <v>25</v>
      </c>
      <c r="B422" s="120" t="s">
        <v>267</v>
      </c>
      <c r="C422" s="215" t="s">
        <v>268</v>
      </c>
      <c r="D422" s="120" t="s">
        <v>269</v>
      </c>
      <c r="E422" s="215" t="s">
        <v>270</v>
      </c>
      <c r="F422" s="120" t="s">
        <v>271</v>
      </c>
      <c r="G422" s="215" t="s">
        <v>49</v>
      </c>
      <c r="H422" s="120" t="s">
        <v>272</v>
      </c>
      <c r="I422" s="211" t="s">
        <v>273</v>
      </c>
    </row>
    <row r="423" spans="1:9" ht="19">
      <c r="A423" s="22" t="s">
        <v>274</v>
      </c>
      <c r="B423" s="694">
        <v>1</v>
      </c>
      <c r="C423" s="316" t="s">
        <v>809</v>
      </c>
      <c r="D423" s="317">
        <v>3850</v>
      </c>
      <c r="E423" s="316">
        <v>1</v>
      </c>
      <c r="F423" s="316" t="s">
        <v>488</v>
      </c>
      <c r="G423" s="317">
        <f t="shared" ref="G423:G431" si="20">D423*E423</f>
        <v>3850</v>
      </c>
      <c r="H423" s="316" t="s">
        <v>281</v>
      </c>
      <c r="I423" s="318" t="s">
        <v>810</v>
      </c>
    </row>
    <row r="424" spans="1:9" ht="19">
      <c r="A424" s="14"/>
      <c r="B424" s="316">
        <v>2</v>
      </c>
      <c r="C424" s="316" t="s">
        <v>811</v>
      </c>
      <c r="D424" s="23">
        <v>3000</v>
      </c>
      <c r="E424" s="23">
        <v>6</v>
      </c>
      <c r="F424" s="316" t="s">
        <v>812</v>
      </c>
      <c r="G424" s="718">
        <f t="shared" si="20"/>
        <v>18000</v>
      </c>
      <c r="H424" s="23" t="s">
        <v>601</v>
      </c>
      <c r="I424" s="88" t="s">
        <v>813</v>
      </c>
    </row>
    <row r="425" spans="1:9" ht="38">
      <c r="A425" s="14"/>
      <c r="B425" s="316">
        <v>3</v>
      </c>
      <c r="C425" s="316" t="s">
        <v>814</v>
      </c>
      <c r="D425" s="317">
        <v>3000</v>
      </c>
      <c r="E425" s="316">
        <v>4</v>
      </c>
      <c r="F425" s="316" t="s">
        <v>280</v>
      </c>
      <c r="G425" s="317">
        <f t="shared" si="20"/>
        <v>12000</v>
      </c>
      <c r="H425" s="316" t="s">
        <v>354</v>
      </c>
      <c r="I425" s="318" t="s">
        <v>815</v>
      </c>
    </row>
    <row r="426" spans="1:9" ht="38">
      <c r="A426" s="14"/>
      <c r="B426" s="316">
        <v>4</v>
      </c>
      <c r="C426" s="316" t="s">
        <v>816</v>
      </c>
      <c r="D426" s="317">
        <v>5000</v>
      </c>
      <c r="E426" s="316">
        <v>2</v>
      </c>
      <c r="F426" s="316" t="s">
        <v>280</v>
      </c>
      <c r="G426" s="317">
        <f t="shared" si="20"/>
        <v>10000</v>
      </c>
      <c r="H426" s="316" t="s">
        <v>281</v>
      </c>
      <c r="I426" s="321" t="s">
        <v>817</v>
      </c>
    </row>
    <row r="427" spans="1:9" ht="38">
      <c r="A427" s="14"/>
      <c r="B427" s="316">
        <v>5</v>
      </c>
      <c r="C427" s="319" t="s">
        <v>818</v>
      </c>
      <c r="D427" s="325">
        <v>8000</v>
      </c>
      <c r="E427" s="319">
        <v>1</v>
      </c>
      <c r="F427" s="319" t="s">
        <v>280</v>
      </c>
      <c r="G427" s="317">
        <f t="shared" si="20"/>
        <v>8000</v>
      </c>
      <c r="H427" s="319" t="s">
        <v>281</v>
      </c>
      <c r="I427" s="320" t="s">
        <v>819</v>
      </c>
    </row>
    <row r="428" spans="1:9" ht="38">
      <c r="A428" s="14"/>
      <c r="B428" s="316">
        <v>6</v>
      </c>
      <c r="C428" s="319" t="s">
        <v>820</v>
      </c>
      <c r="D428" s="325">
        <v>6000</v>
      </c>
      <c r="E428" s="319">
        <v>1</v>
      </c>
      <c r="F428" s="319" t="s">
        <v>280</v>
      </c>
      <c r="G428" s="317">
        <f t="shared" si="20"/>
        <v>6000</v>
      </c>
      <c r="H428" s="319" t="s">
        <v>281</v>
      </c>
      <c r="I428" s="320" t="s">
        <v>821</v>
      </c>
    </row>
    <row r="429" spans="1:9" ht="38">
      <c r="A429" s="14"/>
      <c r="B429" s="316">
        <v>7</v>
      </c>
      <c r="C429" s="319" t="s">
        <v>822</v>
      </c>
      <c r="D429" s="325">
        <v>4000</v>
      </c>
      <c r="E429" s="319">
        <v>1</v>
      </c>
      <c r="F429" s="319" t="s">
        <v>280</v>
      </c>
      <c r="G429" s="317">
        <f t="shared" si="20"/>
        <v>4000</v>
      </c>
      <c r="H429" s="319" t="s">
        <v>281</v>
      </c>
      <c r="I429" s="320" t="s">
        <v>823</v>
      </c>
    </row>
    <row r="430" spans="1:9" ht="38">
      <c r="A430" s="14"/>
      <c r="B430" s="316">
        <v>8</v>
      </c>
      <c r="C430" s="319" t="s">
        <v>824</v>
      </c>
      <c r="D430" s="325">
        <v>1000</v>
      </c>
      <c r="E430" s="319">
        <v>5</v>
      </c>
      <c r="F430" s="319" t="s">
        <v>280</v>
      </c>
      <c r="G430" s="325">
        <f t="shared" si="20"/>
        <v>5000</v>
      </c>
      <c r="H430" s="319" t="s">
        <v>281</v>
      </c>
      <c r="I430" s="320" t="s">
        <v>825</v>
      </c>
    </row>
    <row r="431" spans="1:9" ht="19">
      <c r="A431" s="367"/>
      <c r="B431" s="424">
        <v>9</v>
      </c>
      <c r="C431" s="424" t="s">
        <v>826</v>
      </c>
      <c r="D431" s="423">
        <v>330</v>
      </c>
      <c r="E431" s="424">
        <v>2</v>
      </c>
      <c r="F431" s="424" t="s">
        <v>827</v>
      </c>
      <c r="G431" s="423">
        <f t="shared" si="20"/>
        <v>660</v>
      </c>
      <c r="H431" s="424" t="s">
        <v>828</v>
      </c>
      <c r="I431" s="464" t="s">
        <v>829</v>
      </c>
    </row>
    <row r="432" spans="1:9">
      <c r="A432" s="21" t="s">
        <v>508</v>
      </c>
      <c r="B432" s="22"/>
      <c r="C432" s="22"/>
      <c r="D432" s="22"/>
      <c r="E432" s="22"/>
      <c r="F432" s="22"/>
      <c r="G432" s="406">
        <f>SUM(G423:G431)</f>
        <v>67510</v>
      </c>
      <c r="H432" s="22"/>
      <c r="I432" s="22"/>
    </row>
    <row r="434" spans="1:9">
      <c r="A434" s="209" t="s">
        <v>25</v>
      </c>
      <c r="B434" s="120" t="s">
        <v>267</v>
      </c>
      <c r="C434" s="214" t="s">
        <v>268</v>
      </c>
      <c r="D434" s="120" t="s">
        <v>269</v>
      </c>
      <c r="E434" s="214" t="s">
        <v>270</v>
      </c>
      <c r="F434" s="120" t="s">
        <v>271</v>
      </c>
      <c r="G434" s="214" t="s">
        <v>49</v>
      </c>
      <c r="H434" s="206" t="s">
        <v>272</v>
      </c>
      <c r="I434" s="120" t="s">
        <v>273</v>
      </c>
    </row>
    <row r="435" spans="1:9" ht="19">
      <c r="A435" s="13" t="s">
        <v>54</v>
      </c>
      <c r="B435" s="322">
        <v>10</v>
      </c>
      <c r="C435" s="316" t="s">
        <v>830</v>
      </c>
      <c r="D435" s="323">
        <v>3000</v>
      </c>
      <c r="E435" s="322">
        <v>2</v>
      </c>
      <c r="F435" s="322" t="s">
        <v>787</v>
      </c>
      <c r="G435" s="323">
        <f t="shared" ref="G435:G441" si="21">D435*E435</f>
        <v>6000</v>
      </c>
      <c r="H435" s="322" t="s">
        <v>831</v>
      </c>
      <c r="I435" s="324" t="s">
        <v>832</v>
      </c>
    </row>
    <row r="436" spans="1:9" ht="19">
      <c r="A436" s="14"/>
      <c r="B436" s="316">
        <v>11</v>
      </c>
      <c r="C436" s="316" t="s">
        <v>407</v>
      </c>
      <c r="D436" s="317">
        <v>8000</v>
      </c>
      <c r="E436" s="316">
        <v>3</v>
      </c>
      <c r="F436" s="316" t="s">
        <v>290</v>
      </c>
      <c r="G436" s="317">
        <f t="shared" si="21"/>
        <v>24000</v>
      </c>
      <c r="H436" s="316" t="s">
        <v>354</v>
      </c>
      <c r="I436" s="318" t="s">
        <v>833</v>
      </c>
    </row>
    <row r="437" spans="1:9" ht="19">
      <c r="A437" s="23"/>
      <c r="B437" s="316">
        <v>12</v>
      </c>
      <c r="C437" s="631" t="s">
        <v>404</v>
      </c>
      <c r="D437" s="317">
        <v>170</v>
      </c>
      <c r="E437" s="316">
        <v>18</v>
      </c>
      <c r="F437" s="316" t="s">
        <v>793</v>
      </c>
      <c r="G437" s="317">
        <f t="shared" si="21"/>
        <v>3060</v>
      </c>
      <c r="H437" s="316" t="s">
        <v>354</v>
      </c>
      <c r="I437" s="318" t="s">
        <v>834</v>
      </c>
    </row>
    <row r="438" spans="1:9" ht="19">
      <c r="A438" s="83"/>
      <c r="B438" s="360">
        <v>13</v>
      </c>
      <c r="C438" s="316" t="s">
        <v>835</v>
      </c>
      <c r="D438" s="317">
        <v>5000</v>
      </c>
      <c r="E438" s="319">
        <v>1</v>
      </c>
      <c r="F438" s="319" t="s">
        <v>836</v>
      </c>
      <c r="G438" s="325">
        <f t="shared" si="21"/>
        <v>5000</v>
      </c>
      <c r="H438" s="319" t="s">
        <v>354</v>
      </c>
      <c r="I438" s="320" t="s">
        <v>834</v>
      </c>
    </row>
    <row r="439" spans="1:9" ht="19">
      <c r="A439" s="83"/>
      <c r="B439" s="360">
        <v>14</v>
      </c>
      <c r="C439" s="316" t="s">
        <v>837</v>
      </c>
      <c r="D439" s="14">
        <v>2600</v>
      </c>
      <c r="E439" s="14">
        <v>8</v>
      </c>
      <c r="F439" s="319" t="s">
        <v>787</v>
      </c>
      <c r="G439" s="14">
        <f t="shared" si="21"/>
        <v>20800</v>
      </c>
      <c r="H439" s="14" t="s">
        <v>838</v>
      </c>
      <c r="I439" s="53" t="s">
        <v>839</v>
      </c>
    </row>
    <row r="440" spans="1:9" ht="19">
      <c r="A440" s="102"/>
      <c r="B440" s="466">
        <v>15</v>
      </c>
      <c r="C440" s="319" t="s">
        <v>840</v>
      </c>
      <c r="D440" s="23">
        <v>2600</v>
      </c>
      <c r="E440" s="23">
        <v>15</v>
      </c>
      <c r="F440" s="319" t="s">
        <v>787</v>
      </c>
      <c r="G440" s="23">
        <f t="shared" si="21"/>
        <v>39000</v>
      </c>
      <c r="H440" s="23" t="s">
        <v>838</v>
      </c>
      <c r="I440" s="88" t="s">
        <v>839</v>
      </c>
    </row>
    <row r="441" spans="1:9" ht="19">
      <c r="A441" s="403"/>
      <c r="B441" s="465">
        <v>16</v>
      </c>
      <c r="C441" s="367" t="s">
        <v>841</v>
      </c>
      <c r="D441" s="367">
        <v>3000</v>
      </c>
      <c r="E441" s="367">
        <v>8</v>
      </c>
      <c r="F441" s="424" t="s">
        <v>787</v>
      </c>
      <c r="G441" s="367">
        <f t="shared" si="21"/>
        <v>24000</v>
      </c>
      <c r="H441" s="367" t="s">
        <v>576</v>
      </c>
      <c r="I441" s="390" t="s">
        <v>842</v>
      </c>
    </row>
    <row r="442" spans="1:9">
      <c r="A442" s="361" t="s">
        <v>843</v>
      </c>
      <c r="B442" s="87"/>
      <c r="C442" s="87"/>
      <c r="D442" s="87"/>
      <c r="E442" s="87"/>
      <c r="F442" s="87"/>
      <c r="G442" s="187">
        <f>SUM(G435:G441)</f>
        <v>121860</v>
      </c>
      <c r="H442" s="87"/>
      <c r="I442" s="87"/>
    </row>
    <row r="443" spans="1:9">
      <c r="A443" s="8"/>
    </row>
    <row r="444" spans="1:9">
      <c r="A444" s="364" t="s">
        <v>25</v>
      </c>
      <c r="B444" s="364" t="s">
        <v>267</v>
      </c>
      <c r="C444" s="364" t="s">
        <v>268</v>
      </c>
      <c r="D444" s="364" t="s">
        <v>269</v>
      </c>
      <c r="E444" s="364" t="s">
        <v>270</v>
      </c>
      <c r="F444" s="398" t="s">
        <v>271</v>
      </c>
      <c r="G444" s="250" t="s">
        <v>49</v>
      </c>
      <c r="H444" s="398" t="s">
        <v>272</v>
      </c>
      <c r="I444" s="407" t="s">
        <v>273</v>
      </c>
    </row>
    <row r="445" spans="1:9" ht="19">
      <c r="A445" s="132" t="s">
        <v>57</v>
      </c>
      <c r="B445" s="132">
        <v>17</v>
      </c>
      <c r="C445" s="132" t="s">
        <v>844</v>
      </c>
      <c r="D445" s="132">
        <v>700000</v>
      </c>
      <c r="E445" s="132">
        <v>1</v>
      </c>
      <c r="F445" s="132" t="s">
        <v>336</v>
      </c>
      <c r="G445" s="546">
        <f>D445*E445</f>
        <v>700000</v>
      </c>
      <c r="H445" s="132" t="s">
        <v>367</v>
      </c>
      <c r="I445" s="678" t="s">
        <v>845</v>
      </c>
    </row>
    <row r="446" spans="1:9" ht="19">
      <c r="A446" s="14"/>
      <c r="B446" s="316">
        <v>18</v>
      </c>
      <c r="C446" s="316" t="s">
        <v>738</v>
      </c>
      <c r="D446" s="317">
        <v>15000</v>
      </c>
      <c r="E446" s="316">
        <v>1</v>
      </c>
      <c r="F446" s="316" t="s">
        <v>276</v>
      </c>
      <c r="G446" s="317">
        <f t="shared" ref="G446:G447" si="22">D446*E446</f>
        <v>15000</v>
      </c>
      <c r="H446" s="316" t="s">
        <v>354</v>
      </c>
      <c r="I446" s="318" t="s">
        <v>846</v>
      </c>
    </row>
    <row r="447" spans="1:9" ht="20" thickBot="1">
      <c r="A447" s="707"/>
      <c r="B447" s="708">
        <v>19</v>
      </c>
      <c r="C447" s="708" t="s">
        <v>847</v>
      </c>
      <c r="D447" s="709">
        <v>15000</v>
      </c>
      <c r="E447" s="708">
        <v>1</v>
      </c>
      <c r="F447" s="708" t="s">
        <v>276</v>
      </c>
      <c r="G447" s="709">
        <f t="shared" si="22"/>
        <v>15000</v>
      </c>
      <c r="H447" s="708" t="s">
        <v>281</v>
      </c>
      <c r="I447" s="710" t="s">
        <v>848</v>
      </c>
    </row>
    <row r="448" spans="1:9" ht="19" thickTop="1">
      <c r="A448" s="21" t="s">
        <v>426</v>
      </c>
      <c r="B448" s="22"/>
      <c r="C448" s="22"/>
      <c r="D448" s="22"/>
      <c r="E448" s="467"/>
      <c r="F448" s="22"/>
      <c r="G448" s="21">
        <f>SUM(G445:G447)</f>
        <v>730000</v>
      </c>
      <c r="H448" s="22"/>
      <c r="I448" s="22"/>
    </row>
    <row r="450" spans="1:9">
      <c r="A450" s="206" t="s">
        <v>25</v>
      </c>
      <c r="B450" s="206" t="s">
        <v>267</v>
      </c>
      <c r="C450" s="206" t="s">
        <v>268</v>
      </c>
      <c r="D450" s="206" t="s">
        <v>269</v>
      </c>
      <c r="E450" s="206" t="s">
        <v>270</v>
      </c>
      <c r="F450" s="206" t="s">
        <v>271</v>
      </c>
      <c r="G450" s="206" t="s">
        <v>49</v>
      </c>
      <c r="H450" s="206" t="s">
        <v>272</v>
      </c>
      <c r="I450" s="120" t="s">
        <v>273</v>
      </c>
    </row>
    <row r="451" spans="1:9" ht="19">
      <c r="A451" s="60" t="s">
        <v>61</v>
      </c>
      <c r="B451" s="60">
        <v>20</v>
      </c>
      <c r="C451" s="60" t="s">
        <v>849</v>
      </c>
      <c r="D451" s="212">
        <v>10000</v>
      </c>
      <c r="E451" s="213">
        <v>1</v>
      </c>
      <c r="F451" s="60" t="s">
        <v>336</v>
      </c>
      <c r="G451" s="213">
        <f t="shared" ref="G451:G456" si="23">D451*E451</f>
        <v>10000</v>
      </c>
      <c r="H451" s="60" t="s">
        <v>601</v>
      </c>
      <c r="I451" s="85" t="s">
        <v>850</v>
      </c>
    </row>
    <row r="452" spans="1:9" ht="19">
      <c r="A452" s="83"/>
      <c r="B452" s="83">
        <v>21</v>
      </c>
      <c r="C452" s="83" t="s">
        <v>851</v>
      </c>
      <c r="D452" s="197">
        <v>660</v>
      </c>
      <c r="E452" s="197">
        <v>1</v>
      </c>
      <c r="F452" s="83" t="s">
        <v>336</v>
      </c>
      <c r="G452" s="197">
        <f t="shared" si="23"/>
        <v>660</v>
      </c>
      <c r="H452" s="83" t="s">
        <v>340</v>
      </c>
      <c r="I452" s="84" t="s">
        <v>852</v>
      </c>
    </row>
    <row r="453" spans="1:9" ht="19">
      <c r="A453" s="83"/>
      <c r="B453" s="83">
        <f>B452+1</f>
        <v>22</v>
      </c>
      <c r="C453" s="83" t="s">
        <v>853</v>
      </c>
      <c r="D453" s="197">
        <v>1500</v>
      </c>
      <c r="E453" s="197">
        <v>1</v>
      </c>
      <c r="F453" s="83" t="s">
        <v>336</v>
      </c>
      <c r="G453" s="197">
        <f t="shared" si="23"/>
        <v>1500</v>
      </c>
      <c r="H453" s="83" t="s">
        <v>601</v>
      </c>
      <c r="I453" s="84" t="s">
        <v>854</v>
      </c>
    </row>
    <row r="454" spans="1:9" ht="19">
      <c r="A454" s="83"/>
      <c r="B454" s="83">
        <f t="shared" ref="B454:B456" si="24">B453+1</f>
        <v>23</v>
      </c>
      <c r="C454" s="83" t="s">
        <v>855</v>
      </c>
      <c r="D454" s="197">
        <v>1000</v>
      </c>
      <c r="E454" s="197">
        <v>2</v>
      </c>
      <c r="F454" s="83" t="s">
        <v>856</v>
      </c>
      <c r="G454" s="197">
        <f t="shared" si="23"/>
        <v>2000</v>
      </c>
      <c r="H454" s="83" t="s">
        <v>857</v>
      </c>
      <c r="I454" s="84" t="s">
        <v>858</v>
      </c>
    </row>
    <row r="455" spans="1:9" ht="19">
      <c r="A455" s="102"/>
      <c r="B455" s="102">
        <f t="shared" si="24"/>
        <v>24</v>
      </c>
      <c r="C455" s="102" t="s">
        <v>744</v>
      </c>
      <c r="D455" s="469">
        <v>470</v>
      </c>
      <c r="E455" s="469">
        <v>2</v>
      </c>
      <c r="F455" s="102" t="s">
        <v>324</v>
      </c>
      <c r="G455" s="469">
        <f t="shared" si="23"/>
        <v>940</v>
      </c>
      <c r="H455" s="102" t="s">
        <v>367</v>
      </c>
      <c r="I455" s="414" t="s">
        <v>859</v>
      </c>
    </row>
    <row r="456" spans="1:9" ht="19">
      <c r="A456" s="369"/>
      <c r="B456" s="403">
        <f t="shared" si="24"/>
        <v>25</v>
      </c>
      <c r="C456" s="403" t="s">
        <v>746</v>
      </c>
      <c r="D456" s="468">
        <v>200</v>
      </c>
      <c r="E456" s="468">
        <v>1</v>
      </c>
      <c r="F456" s="403" t="s">
        <v>324</v>
      </c>
      <c r="G456" s="468">
        <f t="shared" si="23"/>
        <v>200</v>
      </c>
      <c r="H456" s="369" t="s">
        <v>367</v>
      </c>
      <c r="I456" s="409" t="s">
        <v>860</v>
      </c>
    </row>
    <row r="457" spans="1:9">
      <c r="A457" s="361" t="s">
        <v>380</v>
      </c>
      <c r="B457" s="87"/>
      <c r="C457" s="87"/>
      <c r="D457" s="87"/>
      <c r="E457" s="87"/>
      <c r="F457" s="87"/>
      <c r="G457" s="470">
        <f>SUM(G451:G456)</f>
        <v>15300</v>
      </c>
      <c r="H457" s="87"/>
      <c r="I457" s="87"/>
    </row>
    <row r="459" spans="1:9">
      <c r="A459" s="257" t="s">
        <v>861</v>
      </c>
      <c r="B459" s="258"/>
      <c r="C459" s="258"/>
      <c r="D459" s="258"/>
      <c r="E459" s="258"/>
      <c r="F459" s="258"/>
      <c r="G459" s="268">
        <f>SUM(G432,G442,G448,G457)</f>
        <v>934670</v>
      </c>
    </row>
    <row r="461" spans="1:9">
      <c r="A461" s="257" t="s">
        <v>862</v>
      </c>
      <c r="B461" s="258"/>
      <c r="C461" s="258"/>
      <c r="D461" s="258"/>
      <c r="E461" s="258"/>
      <c r="F461" s="258"/>
      <c r="G461" s="268">
        <f>SUM(G364,G379,G400,G419,G459)</f>
        <v>2193357</v>
      </c>
    </row>
    <row r="464" spans="1:9">
      <c r="A464" s="16" t="s">
        <v>863</v>
      </c>
      <c r="B464" s="17"/>
      <c r="C464" s="17"/>
      <c r="D464" s="17"/>
      <c r="E464" s="17"/>
      <c r="F464" s="17"/>
      <c r="G464" s="198">
        <f>SUM(G23,G66,G119,G150,G210,G251,G300,G339,G461)</f>
        <v>15016028</v>
      </c>
    </row>
    <row r="469" spans="5:5">
      <c r="E469" s="11">
        <f>SUM(B467,C467,D467,F467,G467,H467)</f>
        <v>0</v>
      </c>
    </row>
  </sheetData>
  <sheetProtection algorithmName="SHA-512" hashValue="xyDNRcxsQ0QLJQ7wMEq4E1XKCu9mwEt9vTZUm7ag/oIHnmWQMuExgBfWM0ZjbWRGwctlXosEqQqUHCKk/05LNA==" saltValue="0JB08FFL7g2lwbq3pdGAyA==" spinCount="100000" sheet="1" objects="1" scenarios="1"/>
  <phoneticPr fontId="1"/>
  <pageMargins left="0.7" right="0.7" top="0.75" bottom="0.75" header="0.3" footer="0.3"/>
  <pageSetup paperSize="9" scale="10" orientation="landscape" horizontalDpi="4294967293" r:id="rId1"/>
  <rowBreaks count="2" manualBreakCount="2">
    <brk id="120" max="16383" man="1"/>
    <brk id="25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946816FFA87146BE6EDC5DF7A85DF5" ma:contentTypeVersion="19" ma:contentTypeDescription="新しいドキュメントを作成します。" ma:contentTypeScope="" ma:versionID="72f65cc914d02f1c865543a4ede744c3">
  <xsd:schema xmlns:xsd="http://www.w3.org/2001/XMLSchema" xmlns:xs="http://www.w3.org/2001/XMLSchema" xmlns:p="http://schemas.microsoft.com/office/2006/metadata/properties" xmlns:ns2="cebf745d-e51e-41ef-a1f1-27fce0363cfd" xmlns:ns3="741f8599-2caa-4da6-a5b0-7d6ff7a9f30b" targetNamespace="http://schemas.microsoft.com/office/2006/metadata/properties" ma:root="true" ma:fieldsID="594a3a5430bca68e313b34016d8c2df3" ns2:_="" ns3:_="">
    <xsd:import namespace="cebf745d-e51e-41ef-a1f1-27fce0363cfd"/>
    <xsd:import namespace="741f8599-2caa-4da6-a5b0-7d6ff7a9f3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Location" minOccurs="0"/>
                <xsd:element ref="ns2:MediaServiceGenerationTime" minOccurs="0"/>
                <xsd:element ref="ns2:MediaServiceEventHashCode" minOccurs="0"/>
                <xsd:element ref="ns2:MediaServiceDateTake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f745d-e51e-41ef-a1f1-27fce0363c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f566ec5-32a6-4ec1-8c14-5dab5ced459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1f8599-2caa-4da6-a5b0-7d6ff7a9f30b"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b090ee5-1db8-4ebd-a56f-cce81bd03d54}" ma:internalName="TaxCatchAll" ma:showField="CatchAllData" ma:web="741f8599-2caa-4da6-a5b0-7d6ff7a9f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ebf745d-e51e-41ef-a1f1-27fce0363cfd">
      <Terms xmlns="http://schemas.microsoft.com/office/infopath/2007/PartnerControls"/>
    </lcf76f155ced4ddcb4097134ff3c332f>
    <TaxCatchAll xmlns="741f8599-2caa-4da6-a5b0-7d6ff7a9f30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6E25F6-2D9E-4B77-A920-419A63C0CB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f745d-e51e-41ef-a1f1-27fce0363cfd"/>
    <ds:schemaRef ds:uri="741f8599-2caa-4da6-a5b0-7d6ff7a9f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BF66DC-6ED8-4991-B743-633511DE6A25}">
  <ds:schemaRefs>
    <ds:schemaRef ds:uri="http://schemas.microsoft.com/office/2006/metadata/properties"/>
    <ds:schemaRef ds:uri="http://schemas.microsoft.com/office/infopath/2007/PartnerControls"/>
    <ds:schemaRef ds:uri="cebf745d-e51e-41ef-a1f1-27fce0363cfd"/>
    <ds:schemaRef ds:uri="741f8599-2caa-4da6-a5b0-7d6ff7a9f30b"/>
  </ds:schemaRefs>
</ds:datastoreItem>
</file>

<file path=customXml/itemProps3.xml><?xml version="1.0" encoding="utf-8"?>
<ds:datastoreItem xmlns:ds="http://schemas.openxmlformats.org/officeDocument/2006/customXml" ds:itemID="{F623D774-D7E3-4D12-A9FE-6E0FDB3316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10</vt:i4>
      </vt:variant>
    </vt:vector>
  </HeadingPairs>
  <TitlesOfParts>
    <vt:vector size="10" baseType="lpstr">
      <vt:lpstr>表紙</vt:lpstr>
      <vt:lpstr>目次</vt:lpstr>
      <vt:lpstr>1.　二次予算クロス集計</vt:lpstr>
      <vt:lpstr>2.一次予算クロス集計</vt:lpstr>
      <vt:lpstr>3．前年度決算クロス集計</vt:lpstr>
      <vt:lpstr>4.一次予算との比較</vt:lpstr>
      <vt:lpstr>5．前年度決算との比較</vt:lpstr>
      <vt:lpstr>6．二次予算詳細収入の部</vt:lpstr>
      <vt:lpstr>7．二次予算詳細支出の部</vt:lpstr>
      <vt:lpstr>8.雨天時変更</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2023-07-24T01:06:18Z</dcterms:created>
  <dcterms:modified xsi:type="dcterms:W3CDTF">2026-01-07T12:27:33Z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0x0101008F946816FFA87146BE6EDC5DF7A85DF5</vt:lpwstr>
  </property>
  <property fmtid="{D5CDD505-2E9C-101B-9397-08002B2CF9AE}" pid="3" name="MediaServiceImageTags">
    <vt:lpwstr/>
  </property>
</Properties>
</file>