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filterPrivacy="1" defaultThemeVersion="166925"/>
  <xr:revisionPtr revIDLastSave="0" documentId="13_ncr:1_{A37D5311-2EC1-A044-AA50-4B17A5B81D34}" xr6:coauthVersionLast="47" xr6:coauthVersionMax="47" xr10:uidLastSave="{00000000-0000-0000-0000-000000000000}"/>
  <bookViews>
    <workbookView xWindow="0" yWindow="880" windowWidth="29040" windowHeight="17520" firstSheet="4" activeTab="8" xr2:uid="{4268AC55-1BCD-4B39-AB49-E814370C1015}"/>
  </bookViews>
  <sheets>
    <sheet name="表紙" sheetId="1" r:id="rId1"/>
    <sheet name="目次" sheetId="2" r:id="rId2"/>
    <sheet name="1.　二次予算クロス集計" sheetId="11" r:id="rId3"/>
    <sheet name="2.　一次予算クロス集計" sheetId="3" r:id="rId4"/>
    <sheet name="3．前年度決算クロス集計" sheetId="4" r:id="rId5"/>
    <sheet name="4．一次予算との比較" sheetId="5" r:id="rId6"/>
    <sheet name="5．前年度決算との比較" sheetId="12" r:id="rId7"/>
    <sheet name="6．二次予算詳細収入の部" sheetId="7" r:id="rId8"/>
    <sheet name="7．二次予算詳細支出の部" sheetId="8" r:id="rId9"/>
    <sheet name="8.雨天時変更"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G17" i="8"/>
  <c r="G18" i="8"/>
  <c r="G19" i="8"/>
  <c r="G20" i="8"/>
  <c r="G16" i="8"/>
  <c r="G12" i="8"/>
  <c r="G10" i="8"/>
  <c r="G11" i="8"/>
  <c r="G13" i="8"/>
  <c r="G14" i="8"/>
  <c r="G9" i="8"/>
  <c r="H33" i="3"/>
  <c r="G33" i="3"/>
  <c r="F33" i="3"/>
  <c r="E33" i="3"/>
  <c r="C33" i="3"/>
  <c r="B33" i="3"/>
  <c r="L33" i="3"/>
  <c r="L32" i="3"/>
  <c r="L31" i="3"/>
  <c r="L30" i="3"/>
  <c r="L29" i="3"/>
  <c r="L28" i="3"/>
  <c r="L27" i="3"/>
  <c r="L26" i="3"/>
  <c r="L25" i="3"/>
  <c r="L24" i="3"/>
  <c r="L23" i="3"/>
  <c r="L22" i="3"/>
  <c r="L18" i="3"/>
  <c r="L17" i="3"/>
  <c r="L16" i="3"/>
  <c r="L15" i="3"/>
  <c r="L14" i="3"/>
  <c r="L13" i="3"/>
  <c r="L12" i="3"/>
  <c r="L11" i="3"/>
  <c r="L10" i="3"/>
  <c r="L9" i="3"/>
  <c r="L7" i="3"/>
  <c r="L6" i="3"/>
  <c r="L5" i="3"/>
  <c r="L4" i="3"/>
  <c r="L3" i="3"/>
  <c r="C18" i="3"/>
  <c r="D114" i="7"/>
  <c r="D113" i="7"/>
  <c r="D112" i="7"/>
  <c r="D111" i="7"/>
  <c r="D110" i="7"/>
  <c r="D109" i="7"/>
  <c r="D108" i="7"/>
  <c r="D107" i="7"/>
  <c r="D106" i="7"/>
  <c r="D105" i="7"/>
  <c r="D104" i="7"/>
  <c r="D103" i="7"/>
  <c r="D102" i="7"/>
  <c r="D101" i="7"/>
  <c r="D100" i="7"/>
  <c r="D99" i="7"/>
  <c r="G494" i="8" l="1"/>
  <c r="G493" i="8"/>
  <c r="G492" i="8"/>
  <c r="G491" i="8"/>
  <c r="G488" i="8"/>
  <c r="G487" i="8"/>
  <c r="G486" i="8"/>
  <c r="G485" i="8"/>
  <c r="G484" i="8"/>
  <c r="G483" i="8"/>
  <c r="G482" i="8"/>
  <c r="G481" i="8"/>
  <c r="G478" i="8"/>
  <c r="G477" i="8"/>
  <c r="G476" i="8"/>
  <c r="G475" i="8"/>
  <c r="G474" i="8"/>
  <c r="G473" i="8"/>
  <c r="G472" i="8"/>
  <c r="G471" i="8"/>
  <c r="G470" i="8"/>
  <c r="G469" i="8"/>
  <c r="G468" i="8"/>
  <c r="G467" i="8"/>
  <c r="G466" i="8"/>
  <c r="G465" i="8"/>
  <c r="G461" i="8"/>
  <c r="G459" i="8"/>
  <c r="G458" i="8"/>
  <c r="G457" i="8"/>
  <c r="G456" i="8"/>
  <c r="G455" i="8"/>
  <c r="G22" i="8"/>
  <c r="G454" i="8"/>
  <c r="G450" i="8"/>
  <c r="G451" i="8"/>
  <c r="G446" i="8"/>
  <c r="G443" i="8"/>
  <c r="G442" i="8"/>
  <c r="G441" i="8"/>
  <c r="G439" i="8"/>
  <c r="G438" i="8"/>
  <c r="G437" i="8"/>
  <c r="G436" i="8"/>
  <c r="G435" i="8"/>
  <c r="G434" i="8"/>
  <c r="G433" i="8"/>
  <c r="G432" i="8"/>
  <c r="G431" i="8"/>
  <c r="G430" i="8"/>
  <c r="G426" i="8"/>
  <c r="G424" i="8"/>
  <c r="G423" i="8"/>
  <c r="G420" i="8"/>
  <c r="G419" i="8"/>
  <c r="G416" i="8"/>
  <c r="G415" i="8"/>
  <c r="G414" i="8"/>
  <c r="G410" i="8"/>
  <c r="G408" i="8"/>
  <c r="G407" i="8"/>
  <c r="G406" i="8"/>
  <c r="G405" i="8"/>
  <c r="G404" i="8"/>
  <c r="G403" i="8"/>
  <c r="G402" i="8"/>
  <c r="G401" i="8"/>
  <c r="G440" i="8"/>
  <c r="G398" i="8"/>
  <c r="G397" i="8"/>
  <c r="G394" i="8"/>
  <c r="G393" i="8"/>
  <c r="G390" i="8"/>
  <c r="G389" i="8"/>
  <c r="G388" i="8"/>
  <c r="G387" i="8"/>
  <c r="G386" i="8"/>
  <c r="G381" i="8"/>
  <c r="G379" i="8"/>
  <c r="G378" i="8"/>
  <c r="G377" i="8"/>
  <c r="G374" i="8"/>
  <c r="G373" i="8"/>
  <c r="G372" i="8"/>
  <c r="G371" i="8"/>
  <c r="G370" i="8"/>
  <c r="G369" i="8"/>
  <c r="G368" i="8"/>
  <c r="G365" i="8"/>
  <c r="G364" i="8"/>
  <c r="G363" i="8"/>
  <c r="G362" i="8"/>
  <c r="G361" i="8"/>
  <c r="G360" i="8"/>
  <c r="G359" i="8"/>
  <c r="G358" i="8"/>
  <c r="G357" i="8"/>
  <c r="G356" i="8"/>
  <c r="G347" i="8" l="1"/>
  <c r="G346" i="8"/>
  <c r="G345" i="8"/>
  <c r="G344" i="8"/>
  <c r="G343" i="8"/>
  <c r="G342" i="8"/>
  <c r="G341" i="8"/>
  <c r="G340" i="8"/>
  <c r="G339" i="8"/>
  <c r="G338" i="8"/>
  <c r="G334" i="8"/>
  <c r="G333" i="8"/>
  <c r="G330" i="8"/>
  <c r="G329" i="8"/>
  <c r="G328" i="8"/>
  <c r="G325" i="8"/>
  <c r="G324" i="8"/>
  <c r="G323" i="8"/>
  <c r="G319" i="8"/>
  <c r="G317" i="8"/>
  <c r="G316" i="8"/>
  <c r="G315" i="8"/>
  <c r="G314" i="8"/>
  <c r="G313" i="8"/>
  <c r="G312" i="8"/>
  <c r="G311" i="8"/>
  <c r="G310" i="8"/>
  <c r="G309" i="8"/>
  <c r="G308" i="8"/>
  <c r="G307" i="8"/>
  <c r="G306" i="8"/>
  <c r="G303" i="8"/>
  <c r="G302" i="8"/>
  <c r="G301" i="8"/>
  <c r="G298" i="8"/>
  <c r="G297" i="8"/>
  <c r="G296" i="8"/>
  <c r="G295" i="8"/>
  <c r="G294" i="8"/>
  <c r="G293" i="8"/>
  <c r="G292" i="8"/>
  <c r="G291" i="8"/>
  <c r="G290" i="8"/>
  <c r="G289" i="8"/>
  <c r="G287" i="8"/>
  <c r="G286" i="8"/>
  <c r="G285" i="8"/>
  <c r="G284" i="8"/>
  <c r="G283" i="8"/>
  <c r="G282" i="8"/>
  <c r="G279" i="8"/>
  <c r="G278" i="8"/>
  <c r="G277" i="8"/>
  <c r="G276" i="8"/>
  <c r="G275" i="8"/>
  <c r="G274" i="8"/>
  <c r="G273" i="8"/>
  <c r="G272" i="8"/>
  <c r="G271" i="8"/>
  <c r="G270" i="8"/>
  <c r="G267" i="8"/>
  <c r="G266" i="8"/>
  <c r="G264" i="8"/>
  <c r="G258" i="8"/>
  <c r="G135" i="8"/>
  <c r="G134" i="8"/>
  <c r="G133" i="8"/>
  <c r="G130" i="8"/>
  <c r="G129" i="8"/>
  <c r="G128" i="8"/>
  <c r="G125" i="8"/>
  <c r="G124" i="8"/>
  <c r="G123" i="8"/>
  <c r="G122" i="8"/>
  <c r="G121" i="8"/>
  <c r="G120" i="8"/>
  <c r="G116" i="8"/>
  <c r="G114" i="8"/>
  <c r="G109" i="8"/>
  <c r="G102" i="8"/>
  <c r="G94" i="8"/>
  <c r="G87" i="8"/>
  <c r="G54" i="8"/>
  <c r="D18" i="3"/>
  <c r="B18" i="3"/>
  <c r="C18" i="7"/>
  <c r="L39" i="3"/>
  <c r="L40" i="3"/>
  <c r="L49" i="3" s="1"/>
  <c r="L41" i="3"/>
  <c r="L42" i="3"/>
  <c r="L43" i="3"/>
  <c r="L44" i="3"/>
  <c r="L45" i="3"/>
  <c r="L46" i="3"/>
  <c r="L47" i="3"/>
  <c r="L48" i="3"/>
  <c r="L38" i="3"/>
  <c r="C49" i="3"/>
  <c r="D49" i="3"/>
  <c r="E49" i="3"/>
  <c r="F49" i="3"/>
  <c r="G49" i="3"/>
  <c r="H49" i="3"/>
  <c r="I49" i="3"/>
  <c r="J49" i="3"/>
  <c r="K49" i="3"/>
  <c r="B49" i="3"/>
  <c r="D33" i="3"/>
  <c r="I33" i="3"/>
  <c r="J33" i="3"/>
  <c r="K33" i="3"/>
  <c r="L8" i="3"/>
  <c r="E18" i="3"/>
  <c r="F18" i="3"/>
  <c r="G18" i="3"/>
  <c r="H18" i="3"/>
  <c r="I18" i="3"/>
  <c r="J18" i="3"/>
  <c r="K18" i="3"/>
  <c r="C18" i="11" l="1"/>
  <c r="D18" i="11"/>
  <c r="E18" i="11"/>
  <c r="F18" i="11"/>
  <c r="G18" i="11"/>
  <c r="H18" i="11"/>
  <c r="I18" i="11"/>
  <c r="J18" i="11"/>
  <c r="K18" i="11"/>
  <c r="B18" i="11"/>
  <c r="B34" i="12" l="1"/>
  <c r="C45" i="5"/>
  <c r="C44" i="5"/>
  <c r="C43" i="5"/>
  <c r="C42" i="5"/>
  <c r="C41" i="5"/>
  <c r="C40" i="5"/>
  <c r="C39" i="5"/>
  <c r="C38" i="5"/>
  <c r="C37" i="5"/>
  <c r="C36" i="5"/>
  <c r="B15" i="5"/>
  <c r="D15" i="5" s="1"/>
  <c r="B14" i="5"/>
  <c r="D14" i="5" s="1"/>
  <c r="C16" i="5"/>
  <c r="C13" i="5"/>
  <c r="C12" i="5"/>
  <c r="C11" i="5"/>
  <c r="C10" i="5"/>
  <c r="C9" i="5"/>
  <c r="C8" i="5"/>
  <c r="C7" i="5"/>
  <c r="C6" i="5"/>
  <c r="C5" i="5"/>
  <c r="C4" i="5"/>
  <c r="C3" i="5"/>
  <c r="F7" i="7" l="1"/>
  <c r="I31" i="11" l="1"/>
  <c r="I30" i="11"/>
  <c r="G288" i="8"/>
  <c r="G265" i="8"/>
  <c r="G263" i="8"/>
  <c r="G262" i="8"/>
  <c r="G261" i="8"/>
  <c r="G260" i="8"/>
  <c r="G259" i="8"/>
  <c r="G257" i="8"/>
  <c r="G256" i="8"/>
  <c r="J22" i="11"/>
  <c r="G335" i="8"/>
  <c r="J25" i="11" s="1"/>
  <c r="D8" i="10"/>
  <c r="G348" i="8"/>
  <c r="G349" i="8"/>
  <c r="G350" i="8"/>
  <c r="G351" i="8"/>
  <c r="G352" i="8"/>
  <c r="J31" i="11"/>
  <c r="J30" i="11" l="1"/>
  <c r="J24" i="11"/>
  <c r="G353" i="8"/>
  <c r="J26" i="11" s="1"/>
  <c r="I23" i="11"/>
  <c r="J27" i="11"/>
  <c r="I25" i="11"/>
  <c r="I22" i="11" l="1"/>
  <c r="G216" i="8" l="1"/>
  <c r="G217" i="8"/>
  <c r="G218" i="8"/>
  <c r="G215" i="8"/>
  <c r="G209" i="8"/>
  <c r="G210" i="8"/>
  <c r="G211" i="8"/>
  <c r="G202" i="8"/>
  <c r="G27" i="11" s="1"/>
  <c r="G153" i="8"/>
  <c r="G154" i="8"/>
  <c r="G155" i="8"/>
  <c r="G156" i="8"/>
  <c r="G152" i="8"/>
  <c r="G151" i="8"/>
  <c r="G150" i="8"/>
  <c r="G149" i="8"/>
  <c r="G148" i="8"/>
  <c r="G147" i="8"/>
  <c r="G146" i="8"/>
  <c r="G140" i="8"/>
  <c r="G141" i="8"/>
  <c r="G142" i="8"/>
  <c r="G139" i="8"/>
  <c r="G138" i="8"/>
  <c r="G73" i="8"/>
  <c r="E24" i="11" s="1"/>
  <c r="G31" i="8"/>
  <c r="G30" i="8"/>
  <c r="G506" i="8" l="1"/>
  <c r="G505" i="8"/>
  <c r="G504" i="8"/>
  <c r="G503" i="8"/>
  <c r="G502" i="8"/>
  <c r="G501" i="8"/>
  <c r="G497" i="8"/>
  <c r="G507" i="8" l="1"/>
  <c r="G498" i="8"/>
  <c r="G509" i="8" l="1"/>
  <c r="G447" i="8"/>
  <c r="K24" i="11" l="1"/>
  <c r="K27" i="11" l="1"/>
  <c r="K31" i="11"/>
  <c r="K30" i="11"/>
  <c r="G511" i="8" l="1"/>
  <c r="K22" i="11"/>
  <c r="G226" i="8" l="1"/>
  <c r="G249" i="8"/>
  <c r="G245" i="8"/>
  <c r="G244" i="8"/>
  <c r="G240" i="8"/>
  <c r="G239" i="8"/>
  <c r="G235" i="8"/>
  <c r="G231" i="8"/>
  <c r="G230" i="8"/>
  <c r="G225" i="8"/>
  <c r="G227" i="8" s="1"/>
  <c r="H22" i="11" s="1"/>
  <c r="G250" i="8" l="1"/>
  <c r="H31" i="11" s="1"/>
  <c r="G236" i="8"/>
  <c r="H25" i="11" s="1"/>
  <c r="G246" i="8"/>
  <c r="H30" i="11" s="1"/>
  <c r="G232" i="8"/>
  <c r="H23" i="11" s="1"/>
  <c r="G241" i="8"/>
  <c r="H26" i="11" s="1"/>
  <c r="G252" i="8" l="1"/>
  <c r="G219" i="8"/>
  <c r="G31" i="11" s="1"/>
  <c r="G208" i="8"/>
  <c r="G207" i="8"/>
  <c r="G206" i="8"/>
  <c r="G198" i="8"/>
  <c r="G194" i="8"/>
  <c r="G193" i="8"/>
  <c r="G192" i="8"/>
  <c r="G191" i="8"/>
  <c r="G190" i="8"/>
  <c r="G189" i="8"/>
  <c r="G188" i="8"/>
  <c r="G184" i="8"/>
  <c r="G183" i="8"/>
  <c r="G179" i="8"/>
  <c r="G180" i="8" s="1"/>
  <c r="G23" i="11" s="1"/>
  <c r="G175" i="8"/>
  <c r="G174" i="8"/>
  <c r="G173" i="8"/>
  <c r="G172" i="8"/>
  <c r="G171" i="8"/>
  <c r="G170" i="8"/>
  <c r="G169" i="8"/>
  <c r="G168" i="8"/>
  <c r="G167" i="8"/>
  <c r="G166" i="8"/>
  <c r="G165" i="8"/>
  <c r="G164" i="8"/>
  <c r="G163" i="8"/>
  <c r="G157" i="8"/>
  <c r="F31" i="11" s="1"/>
  <c r="G143" i="8"/>
  <c r="F30" i="11" s="1"/>
  <c r="F24" i="11"/>
  <c r="G113" i="8"/>
  <c r="G112" i="8"/>
  <c r="G108" i="8"/>
  <c r="G107" i="8"/>
  <c r="G106" i="8"/>
  <c r="G105" i="8"/>
  <c r="G101" i="8"/>
  <c r="G100" i="8"/>
  <c r="G99" i="8"/>
  <c r="G98" i="8"/>
  <c r="G97" i="8"/>
  <c r="G96" i="8"/>
  <c r="D95" i="8"/>
  <c r="G95" i="8" s="1"/>
  <c r="G90" i="8"/>
  <c r="E27" i="11" s="1"/>
  <c r="G86" i="8"/>
  <c r="G85" i="8"/>
  <c r="G84" i="8"/>
  <c r="G83" i="8"/>
  <c r="G82" i="8"/>
  <c r="G81" i="8"/>
  <c r="G80" i="8"/>
  <c r="G79" i="8"/>
  <c r="G78" i="8"/>
  <c r="G77" i="8"/>
  <c r="G74" i="8"/>
  <c r="G69" i="8"/>
  <c r="G68" i="8"/>
  <c r="G67" i="8"/>
  <c r="E31" i="11" l="1"/>
  <c r="G176" i="8"/>
  <c r="G22" i="11" s="1"/>
  <c r="G195" i="8"/>
  <c r="G25" i="11" s="1"/>
  <c r="G185" i="8"/>
  <c r="G24" i="11" s="1"/>
  <c r="G212" i="8"/>
  <c r="G30" i="11" s="1"/>
  <c r="G199" i="8"/>
  <c r="G26" i="11" s="1"/>
  <c r="G203" i="8"/>
  <c r="F22" i="11"/>
  <c r="F26" i="11"/>
  <c r="G70" i="8"/>
  <c r="E23" i="11" s="1"/>
  <c r="E30" i="11"/>
  <c r="G91" i="8"/>
  <c r="E26" i="11"/>
  <c r="E28" i="11"/>
  <c r="G221" i="8" l="1"/>
  <c r="G159" i="8"/>
  <c r="G32" i="8" l="1"/>
  <c r="B31" i="11" s="1"/>
  <c r="G26" i="8"/>
  <c r="G25" i="8"/>
  <c r="G21" i="8"/>
  <c r="G15" i="8"/>
  <c r="G8" i="8"/>
  <c r="G27" i="8" l="1"/>
  <c r="B30" i="11" s="1"/>
  <c r="B25" i="11" l="1"/>
  <c r="G34" i="8"/>
  <c r="G60" i="8"/>
  <c r="G56" i="8"/>
  <c r="G55" i="8"/>
  <c r="G50" i="8"/>
  <c r="G49" i="8"/>
  <c r="G48" i="8"/>
  <c r="G47" i="8"/>
  <c r="G46" i="8"/>
  <c r="G45" i="8"/>
  <c r="G41" i="8"/>
  <c r="G40" i="8"/>
  <c r="G39" i="8"/>
  <c r="G61" i="8" l="1"/>
  <c r="D4" i="10"/>
  <c r="G57" i="8"/>
  <c r="C30" i="11" s="1"/>
  <c r="G51" i="8"/>
  <c r="C29" i="11" s="1"/>
  <c r="C32" i="11" l="1"/>
  <c r="G63" i="8"/>
  <c r="G514" i="8" s="1"/>
  <c r="G38" i="8"/>
  <c r="G42" i="8" s="1"/>
  <c r="C22" i="11" l="1"/>
  <c r="C43" i="12"/>
  <c r="C42" i="12"/>
  <c r="C41" i="12"/>
  <c r="C40" i="12"/>
  <c r="C39" i="12"/>
  <c r="C38" i="12"/>
  <c r="C37" i="12"/>
  <c r="C36" i="12"/>
  <c r="C35" i="12"/>
  <c r="C34" i="12"/>
  <c r="D34" i="12" s="1"/>
  <c r="C15" i="12"/>
  <c r="B15" i="12"/>
  <c r="D15" i="12" s="1"/>
  <c r="C14" i="12"/>
  <c r="B14" i="12"/>
  <c r="C13" i="12"/>
  <c r="B13" i="12"/>
  <c r="D13" i="12" s="1"/>
  <c r="C12" i="12"/>
  <c r="D12" i="12" s="1"/>
  <c r="B12" i="12"/>
  <c r="C11" i="12"/>
  <c r="B11" i="12"/>
  <c r="D11" i="12" s="1"/>
  <c r="C10" i="12"/>
  <c r="C9" i="12"/>
  <c r="B9" i="12"/>
  <c r="D9" i="12" s="1"/>
  <c r="C8" i="12"/>
  <c r="D8" i="12" s="1"/>
  <c r="C7" i="12"/>
  <c r="B7" i="12"/>
  <c r="D7" i="12" s="1"/>
  <c r="C6" i="12"/>
  <c r="D5" i="12"/>
  <c r="C5" i="12"/>
  <c r="B5" i="12"/>
  <c r="C4" i="12"/>
  <c r="B4" i="12"/>
  <c r="D4" i="12" s="1"/>
  <c r="C3" i="12"/>
  <c r="B3" i="12"/>
  <c r="D3" i="12" s="1"/>
  <c r="D47" i="11"/>
  <c r="C47" i="11"/>
  <c r="D46" i="11"/>
  <c r="K45" i="11"/>
  <c r="J45" i="11"/>
  <c r="I45" i="11"/>
  <c r="H45" i="11"/>
  <c r="G45" i="11"/>
  <c r="F45" i="11"/>
  <c r="D45" i="11"/>
  <c r="B45" i="11"/>
  <c r="K44" i="11"/>
  <c r="J44" i="11"/>
  <c r="I44" i="11"/>
  <c r="H44" i="11"/>
  <c r="G44" i="11"/>
  <c r="F44" i="11"/>
  <c r="D44" i="11"/>
  <c r="C44" i="11"/>
  <c r="B44" i="11"/>
  <c r="I43" i="11"/>
  <c r="H43" i="11"/>
  <c r="F43" i="11"/>
  <c r="D43" i="11"/>
  <c r="C43" i="11"/>
  <c r="B43" i="11"/>
  <c r="K42" i="11"/>
  <c r="I42" i="11"/>
  <c r="F42" i="11"/>
  <c r="D42" i="11"/>
  <c r="C42" i="11"/>
  <c r="B42" i="11"/>
  <c r="J41" i="11"/>
  <c r="F41" i="11"/>
  <c r="E41" i="11"/>
  <c r="D41" i="11"/>
  <c r="C41" i="11"/>
  <c r="I40" i="11"/>
  <c r="H40" i="11"/>
  <c r="D40" i="11"/>
  <c r="C40" i="11"/>
  <c r="B40" i="11"/>
  <c r="K39" i="11"/>
  <c r="J39" i="11"/>
  <c r="F39" i="11"/>
  <c r="D39" i="11"/>
  <c r="C39" i="11"/>
  <c r="E38" i="11"/>
  <c r="D38" i="11"/>
  <c r="D49" i="11" s="1"/>
  <c r="B38" i="11"/>
  <c r="D33" i="11"/>
  <c r="B47" i="11"/>
  <c r="L25" i="11"/>
  <c r="L17" i="11"/>
  <c r="K17" i="11"/>
  <c r="F17" i="11"/>
  <c r="L16" i="11"/>
  <c r="K16" i="11"/>
  <c r="K15" i="11"/>
  <c r="J15" i="11"/>
  <c r="I15" i="11"/>
  <c r="H15" i="11"/>
  <c r="G15" i="11"/>
  <c r="F15" i="11"/>
  <c r="E15" i="11"/>
  <c r="D15" i="11"/>
  <c r="C15" i="11"/>
  <c r="B15" i="11"/>
  <c r="K14" i="11"/>
  <c r="J14" i="11"/>
  <c r="I14" i="11"/>
  <c r="H14" i="11"/>
  <c r="G14" i="11"/>
  <c r="F14" i="11"/>
  <c r="E14" i="11"/>
  <c r="D14" i="11"/>
  <c r="C14" i="11"/>
  <c r="B14" i="11"/>
  <c r="L14" i="11" s="1"/>
  <c r="K13" i="11"/>
  <c r="J13" i="11"/>
  <c r="I13" i="11"/>
  <c r="H13" i="11"/>
  <c r="G13" i="11"/>
  <c r="F13" i="11"/>
  <c r="E13" i="11"/>
  <c r="D13" i="11"/>
  <c r="C13" i="11"/>
  <c r="L13" i="11" s="1"/>
  <c r="B13" i="11"/>
  <c r="K12" i="11"/>
  <c r="J12" i="11"/>
  <c r="I12" i="11"/>
  <c r="H12" i="11"/>
  <c r="G12" i="11"/>
  <c r="F12" i="11"/>
  <c r="E12" i="11"/>
  <c r="D12" i="11"/>
  <c r="C12" i="11"/>
  <c r="B12" i="11"/>
  <c r="L12" i="11" s="1"/>
  <c r="K11" i="11"/>
  <c r="J11" i="11"/>
  <c r="I11" i="11"/>
  <c r="H11" i="11"/>
  <c r="G11" i="11"/>
  <c r="F11" i="11"/>
  <c r="E11" i="11"/>
  <c r="D11" i="11"/>
  <c r="C11" i="11"/>
  <c r="B11" i="11"/>
  <c r="L11" i="11" s="1"/>
  <c r="K10" i="11"/>
  <c r="J10" i="11"/>
  <c r="I10" i="11"/>
  <c r="H10" i="11"/>
  <c r="G10" i="11"/>
  <c r="F10" i="11"/>
  <c r="E10" i="11"/>
  <c r="D10" i="11"/>
  <c r="C10" i="11"/>
  <c r="B10" i="11"/>
  <c r="K9" i="11"/>
  <c r="J9" i="11"/>
  <c r="I9" i="11"/>
  <c r="H9" i="11"/>
  <c r="G9" i="11"/>
  <c r="F9" i="11"/>
  <c r="E9" i="11"/>
  <c r="D9" i="11"/>
  <c r="C9" i="11"/>
  <c r="B9" i="11"/>
  <c r="L9" i="11" s="1"/>
  <c r="L8" i="11"/>
  <c r="K8" i="11"/>
  <c r="J8" i="11"/>
  <c r="I8" i="11"/>
  <c r="H8" i="11"/>
  <c r="G8" i="11"/>
  <c r="F8" i="11"/>
  <c r="E8" i="11"/>
  <c r="D8" i="11"/>
  <c r="C8" i="11"/>
  <c r="B8" i="11"/>
  <c r="K7" i="11"/>
  <c r="J7" i="11"/>
  <c r="I7" i="11"/>
  <c r="H7" i="11"/>
  <c r="G7" i="11"/>
  <c r="E7" i="11"/>
  <c r="D7" i="11"/>
  <c r="C7" i="11"/>
  <c r="B7" i="11"/>
  <c r="K6" i="11"/>
  <c r="J6" i="11"/>
  <c r="L6" i="11" s="1"/>
  <c r="I6" i="11"/>
  <c r="H6" i="11"/>
  <c r="G6" i="11"/>
  <c r="F6" i="11"/>
  <c r="E6" i="11"/>
  <c r="D6" i="11"/>
  <c r="C6" i="11"/>
  <c r="B6" i="11"/>
  <c r="K5" i="11"/>
  <c r="J5" i="11"/>
  <c r="I5" i="11"/>
  <c r="L5" i="11" s="1"/>
  <c r="H5" i="11"/>
  <c r="G5" i="11"/>
  <c r="F5" i="11"/>
  <c r="E5" i="11"/>
  <c r="D5" i="11"/>
  <c r="C5" i="11"/>
  <c r="B5" i="11"/>
  <c r="K4" i="11"/>
  <c r="J4" i="11"/>
  <c r="I4" i="11"/>
  <c r="H4" i="11"/>
  <c r="G4" i="11"/>
  <c r="F4" i="11"/>
  <c r="E4" i="11"/>
  <c r="D4" i="11"/>
  <c r="C4" i="11"/>
  <c r="B4" i="11"/>
  <c r="C3" i="11"/>
  <c r="L3" i="11" s="1"/>
  <c r="B39" i="5" l="1"/>
  <c r="B37" i="12"/>
  <c r="D37" i="12" s="1"/>
  <c r="D14" i="12"/>
  <c r="L15" i="11"/>
  <c r="L10" i="11"/>
  <c r="B41" i="11"/>
  <c r="L4" i="11"/>
  <c r="L19" i="4" l="1"/>
  <c r="D126" i="7" l="1"/>
  <c r="L36" i="4"/>
  <c r="L4" i="4"/>
  <c r="L5" i="4"/>
  <c r="L6" i="4"/>
  <c r="L7" i="4"/>
  <c r="L8" i="4"/>
  <c r="L9" i="4"/>
  <c r="L10" i="4"/>
  <c r="L11" i="4"/>
  <c r="L12" i="4"/>
  <c r="L13" i="4"/>
  <c r="L14" i="4"/>
  <c r="L15" i="4"/>
  <c r="L16" i="4"/>
  <c r="L17" i="4"/>
  <c r="L18" i="4"/>
  <c r="L26" i="4"/>
  <c r="L27" i="4"/>
  <c r="L28" i="4"/>
  <c r="L29" i="4"/>
  <c r="L30" i="4"/>
  <c r="L31" i="4"/>
  <c r="L32" i="4"/>
  <c r="L33" i="4"/>
  <c r="L34" i="4"/>
  <c r="L35" i="4"/>
  <c r="L25" i="4"/>
  <c r="C36" i="4"/>
  <c r="D36" i="4"/>
  <c r="E36" i="4"/>
  <c r="F36" i="4"/>
  <c r="G36" i="4"/>
  <c r="H36" i="4"/>
  <c r="I36" i="4"/>
  <c r="J36" i="4"/>
  <c r="K36" i="4"/>
  <c r="B36" i="4"/>
  <c r="C19" i="4"/>
  <c r="D19" i="4"/>
  <c r="E19" i="4"/>
  <c r="F19" i="4"/>
  <c r="G19" i="4"/>
  <c r="H19" i="4"/>
  <c r="I19" i="4"/>
  <c r="J19" i="4"/>
  <c r="K19" i="4"/>
  <c r="B19" i="4"/>
  <c r="F7" i="11"/>
  <c r="L3" i="7"/>
  <c r="K18" i="7"/>
  <c r="J18" i="7"/>
  <c r="I18" i="7"/>
  <c r="H18" i="7"/>
  <c r="G18" i="7"/>
  <c r="E18" i="7"/>
  <c r="D18" i="7"/>
  <c r="B18" i="7"/>
  <c r="B95" i="7"/>
  <c r="L16" i="7"/>
  <c r="L7" i="11" l="1"/>
  <c r="L18" i="11" s="1"/>
  <c r="L32" i="11"/>
  <c r="F111" i="7"/>
  <c r="G111" i="7" s="1"/>
  <c r="F112" i="7"/>
  <c r="G112" i="7" s="1"/>
  <c r="F113" i="7"/>
  <c r="G113" i="7" s="1"/>
  <c r="F105" i="7"/>
  <c r="G105" i="7" s="1"/>
  <c r="F99" i="7"/>
  <c r="G99" i="7" s="1"/>
  <c r="F100" i="7"/>
  <c r="G100" i="7" s="1"/>
  <c r="F101" i="7"/>
  <c r="G101" i="7" s="1"/>
  <c r="F102" i="7"/>
  <c r="G102" i="7" s="1"/>
  <c r="F103" i="7"/>
  <c r="G103" i="7" s="1"/>
  <c r="F104" i="7"/>
  <c r="G104" i="7" s="1"/>
  <c r="F106" i="7"/>
  <c r="G106" i="7" s="1"/>
  <c r="F107" i="7"/>
  <c r="G107" i="7" s="1"/>
  <c r="F108" i="7"/>
  <c r="G108" i="7" s="1"/>
  <c r="F109" i="7"/>
  <c r="G109" i="7" s="1"/>
  <c r="F110" i="7"/>
  <c r="G110" i="7" s="1"/>
  <c r="L17" i="7"/>
  <c r="B16" i="5" s="1"/>
  <c r="J40" i="11"/>
  <c r="H47" i="11"/>
  <c r="H41" i="11"/>
  <c r="G39" i="11"/>
  <c r="G4" i="8"/>
  <c r="G5" i="8" s="1"/>
  <c r="L15" i="7"/>
  <c r="F6" i="7"/>
  <c r="F18" i="7" s="1"/>
  <c r="B23" i="11" l="1"/>
  <c r="I46" i="11"/>
  <c r="H42" i="11"/>
  <c r="J47" i="11"/>
  <c r="B33" i="11"/>
  <c r="I47" i="11"/>
  <c r="F47" i="11"/>
  <c r="E47" i="11"/>
  <c r="F40" i="11"/>
  <c r="H46" i="11"/>
  <c r="B46" i="11"/>
  <c r="D16" i="5"/>
  <c r="F38" i="11"/>
  <c r="G40" i="11"/>
  <c r="G114" i="7"/>
  <c r="C46" i="11"/>
  <c r="I39" i="11"/>
  <c r="G41" i="11"/>
  <c r="H39" i="11"/>
  <c r="G47" i="11"/>
  <c r="F46" i="11"/>
  <c r="J43" i="11"/>
  <c r="I41" i="11"/>
  <c r="J46" i="11"/>
  <c r="B39" i="11" l="1"/>
  <c r="F33" i="11"/>
  <c r="F49" i="11"/>
  <c r="E46" i="11"/>
  <c r="J33" i="11"/>
  <c r="J38" i="11"/>
  <c r="G38" i="11"/>
  <c r="K38" i="11"/>
  <c r="H38" i="11"/>
  <c r="H49" i="11" s="1"/>
  <c r="H33" i="11"/>
  <c r="L29" i="11"/>
  <c r="C45" i="11"/>
  <c r="L45" i="11" s="1"/>
  <c r="I33" i="11"/>
  <c r="I38" i="11"/>
  <c r="I49" i="11" s="1"/>
  <c r="B49" i="11"/>
  <c r="D128" i="7"/>
  <c r="D127" i="7"/>
  <c r="G43" i="11"/>
  <c r="B129" i="7"/>
  <c r="F8" i="10"/>
  <c r="J42" i="11" s="1"/>
  <c r="L13" i="7"/>
  <c r="B12" i="5" s="1"/>
  <c r="D12" i="5" s="1"/>
  <c r="L12" i="7"/>
  <c r="B11" i="5" s="1"/>
  <c r="D11" i="5" s="1"/>
  <c r="L11" i="7"/>
  <c r="B10" i="5" s="1"/>
  <c r="D10" i="5" s="1"/>
  <c r="L10" i="7"/>
  <c r="L9" i="7"/>
  <c r="L8" i="7"/>
  <c r="B7" i="5" s="1"/>
  <c r="D7" i="5" s="1"/>
  <c r="L7" i="7"/>
  <c r="B6" i="12" s="1"/>
  <c r="D6" i="12" s="1"/>
  <c r="L6" i="7"/>
  <c r="B5" i="5" s="1"/>
  <c r="L5" i="7"/>
  <c r="L4" i="7"/>
  <c r="K41" i="11"/>
  <c r="L41" i="11" s="1"/>
  <c r="L14" i="7"/>
  <c r="B13" i="5" s="1"/>
  <c r="D13" i="5" s="1"/>
  <c r="B43" i="5" l="1"/>
  <c r="B41" i="12"/>
  <c r="D41" i="12" s="1"/>
  <c r="B9" i="5"/>
  <c r="D9" i="5" s="1"/>
  <c r="B10" i="12"/>
  <c r="D10" i="12" s="1"/>
  <c r="K43" i="11"/>
  <c r="C38" i="11"/>
  <c r="L22" i="11"/>
  <c r="C33" i="11"/>
  <c r="J49" i="11"/>
  <c r="E40" i="11"/>
  <c r="E42" i="11"/>
  <c r="F4" i="10"/>
  <c r="C48" i="11" s="1"/>
  <c r="L48" i="11" s="1"/>
  <c r="B6" i="5"/>
  <c r="D6" i="5" s="1"/>
  <c r="L18" i="7"/>
  <c r="K46" i="11"/>
  <c r="B8" i="5"/>
  <c r="D8" i="5" s="1"/>
  <c r="B3" i="5"/>
  <c r="D3" i="5" s="1"/>
  <c r="D129" i="7"/>
  <c r="B4" i="5"/>
  <c r="D4" i="5" s="1"/>
  <c r="D5" i="5"/>
  <c r="B36" i="5" l="1"/>
  <c r="L26" i="11"/>
  <c r="K47" i="11"/>
  <c r="L47" i="11" s="1"/>
  <c r="L31" i="11"/>
  <c r="G46" i="11"/>
  <c r="L46" i="11" s="1"/>
  <c r="L30" i="11"/>
  <c r="L27" i="11"/>
  <c r="E43" i="11"/>
  <c r="L43" i="11" s="1"/>
  <c r="G42" i="11"/>
  <c r="L42" i="11" s="1"/>
  <c r="G33" i="11"/>
  <c r="L28" i="11"/>
  <c r="E44" i="11"/>
  <c r="L44" i="11" s="1"/>
  <c r="L38" i="11"/>
  <c r="C49" i="11"/>
  <c r="B42" i="5" l="1"/>
  <c r="D42" i="5" s="1"/>
  <c r="B40" i="12"/>
  <c r="D40" i="12" s="1"/>
  <c r="B41" i="5"/>
  <c r="B39" i="12"/>
  <c r="D39" i="12" s="1"/>
  <c r="B44" i="5"/>
  <c r="D44" i="5" s="1"/>
  <c r="B42" i="12"/>
  <c r="D42" i="12" s="1"/>
  <c r="B43" i="12"/>
  <c r="D43" i="12" s="1"/>
  <c r="B45" i="5"/>
  <c r="D45" i="5" s="1"/>
  <c r="B40" i="5"/>
  <c r="D40" i="5" s="1"/>
  <c r="B38" i="12"/>
  <c r="D38" i="12" s="1"/>
  <c r="E39" i="11"/>
  <c r="E33" i="11"/>
  <c r="L23" i="11"/>
  <c r="K40" i="11"/>
  <c r="K33" i="11"/>
  <c r="L24" i="11"/>
  <c r="G49" i="11"/>
  <c r="D39" i="5"/>
  <c r="D43" i="5"/>
  <c r="L33" i="11" l="1"/>
  <c r="B38" i="5"/>
  <c r="B36" i="12"/>
  <c r="D36" i="12" s="1"/>
  <c r="B35" i="12"/>
  <c r="D35" i="12" s="1"/>
  <c r="B37" i="5"/>
  <c r="D37" i="5" s="1"/>
  <c r="K49" i="11"/>
  <c r="L40" i="11"/>
  <c r="E49" i="11"/>
  <c r="L39" i="11"/>
  <c r="D36" i="5"/>
  <c r="D38" i="5"/>
  <c r="D41" i="5"/>
  <c r="L4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tc={67FCD6CF-3E3F-4933-B64F-91972E2979FE}</author>
  </authors>
  <commentList>
    <comment ref="B18" authorId="0" shapeId="0" xr:uid="{67FCD6CF-3E3F-4933-B64F-91972E2979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B18~K18 枠線の記載をお願いします。
返信:
変更しました</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tc={CD00B7DB-E811-4C4C-BB59-ACE9F39D5A93}</author>
  </authors>
  <commentList>
    <comment ref="A8" authorId="0" shapeId="0" xr:uid="{CD00B7DB-E811-4C4C-BB59-ACE9F39D5A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左側の枠線が消えているため、体裁を整えるためにも修正していただきたいです。
返信:
変更しました</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tc={917D0467-FF1E-DE44-AB20-22ED160847F2}</author>
    <author>tc={17FEE3BC-2AC7-3E48-9415-3F18C3A314D5}</author>
  </authors>
  <commentList>
    <comment ref="B3" authorId="0" shapeId="0" xr:uid="{917D0467-FF1E-DE44-AB20-22ED160847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左側の線が細くなっていますので、太くしてくださると体裁が整うかと思います。
返信:
変更しました</t>
      </text>
    </comment>
    <comment ref="C53" authorId="1" shapeId="0" xr:uid="{17FEE3BC-2AC7-3E48-9415-3F18C3A314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詳細を確認したところ、10万円の増額でしたが、具体的にどの名義で（実委かアーティストか）何を借りなければならなくなったのでしょうか。
実委名義で借りるのであれば貸借料として計上するのが妥当かと思われます。また、160万円になるにあたって、赤字想定額が30万円以下になるかと思います。この赤字額を賄うために、チケット代の値上げ等は考えていますでしょうか？
返信:
アーティスト名義で機材を借りることとなりました。
また、チケット代の値上げは考えておりません。</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tc={7FC4C60E-FC30-43FB-968C-D6F6FA4913B8}</author>
  </authors>
  <commentList>
    <comment ref="D3" authorId="0" shapeId="0" xr:uid="{7FC4C60E-FC30-43FB-968C-D6F6FA4913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マイナスなのに赤文字になっていないため、赤文字にしていただきたいです。
返信:
変更しました。</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tc={D1180298-8D23-4788-B03D-8A2A5B31C78C}</author>
    <author>tc={DAE57C3F-AAA8-4035-A389-5D1FFB63FBD1}</author>
    <author>tc={D40661B3-B1AC-4EC7-909D-03547B9282C9}</author>
  </authors>
  <commentList>
    <comment ref="A3" authorId="0" shapeId="0" xr:uid="{D1180298-8D23-4788-B03D-8A2A5B31C7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左側の枠線が他と違うため、体裁を整えるためにも修正していただきたいです。
返信:
変更しました</t>
      </text>
    </comment>
    <comment ref="A108" authorId="1" shapeId="0" xr:uid="{DAE57C3F-AAA8-4035-A389-5D1FFB63FB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左側の枠線が他と違うため、体裁を整えるためにも修正していただきたいです。
以下、113まで同様です。
返信:
変更しました</t>
      </text>
    </comment>
    <comment ref="A140" authorId="2" shapeId="0" xr:uid="{D40661B3-B1AC-4EC7-909D-03547B9282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最後に「を」が2つ重なっているため、一つ消去してください。
返信:
変更しました。</t>
      </text>
    </comment>
  </commentList>
</comments>
</file>

<file path=xl/sharedStrings.xml><?xml version="1.0" encoding="utf-8"?>
<sst xmlns="http://schemas.openxmlformats.org/spreadsheetml/2006/main" count="2486" uniqueCount="946">
  <si>
    <t>第51回筑波大学学園祭「雙峰祭」</t>
    <rPh sb="0" eb="1">
      <t>ダイ</t>
    </rPh>
    <rPh sb="3" eb="4">
      <t>カイ</t>
    </rPh>
    <rPh sb="4" eb="8">
      <t>ツクバダイガク</t>
    </rPh>
    <rPh sb="8" eb="11">
      <t>ガクエンサイ</t>
    </rPh>
    <rPh sb="12" eb="15">
      <t>ソウホウサイ</t>
    </rPh>
    <phoneticPr fontId="1"/>
  </si>
  <si>
    <t>二次予算案</t>
    <rPh sb="0" eb="1">
      <t>ニ</t>
    </rPh>
    <rPh sb="1" eb="2">
      <t>ニジ</t>
    </rPh>
    <rPh sb="2" eb="4">
      <t>ヨサン</t>
    </rPh>
    <rPh sb="4" eb="5">
      <t>アン</t>
    </rPh>
    <phoneticPr fontId="1"/>
  </si>
  <si>
    <t>財務局 予算担当 星野伶輔</t>
    <rPh sb="0" eb="3">
      <t>ザイムキョク</t>
    </rPh>
    <rPh sb="4" eb="8">
      <t>ヨサンタントウ</t>
    </rPh>
    <rPh sb="9" eb="11">
      <t>ホシノ</t>
    </rPh>
    <rPh sb="11" eb="13">
      <t>レイスケ</t>
    </rPh>
    <phoneticPr fontId="1"/>
  </si>
  <si>
    <t>1．二次予算クロス集計</t>
  </si>
  <si>
    <t>1.1収入の部</t>
    <rPh sb="3" eb="5">
      <t>シュウニュウ</t>
    </rPh>
    <rPh sb="6" eb="7">
      <t>ブ</t>
    </rPh>
    <phoneticPr fontId="1"/>
  </si>
  <si>
    <t>1.2支出の部（晴天時）</t>
    <rPh sb="3" eb="5">
      <t>シシュツ</t>
    </rPh>
    <rPh sb="6" eb="7">
      <t>ブ</t>
    </rPh>
    <rPh sb="8" eb="11">
      <t>セイテンジ</t>
    </rPh>
    <phoneticPr fontId="1"/>
  </si>
  <si>
    <t>1.3支出の部（雨天時）</t>
    <rPh sb="3" eb="5">
      <t>シシュツ</t>
    </rPh>
    <rPh sb="6" eb="7">
      <t>ブ</t>
    </rPh>
    <rPh sb="8" eb="11">
      <t>ウテンジ</t>
    </rPh>
    <phoneticPr fontId="1"/>
  </si>
  <si>
    <t>2．一次予算クロス集計</t>
  </si>
  <si>
    <t>2.1収入の部</t>
    <rPh sb="3" eb="5">
      <t>シュウニュウ</t>
    </rPh>
    <rPh sb="6" eb="7">
      <t>ブ</t>
    </rPh>
    <phoneticPr fontId="1"/>
  </si>
  <si>
    <t>2.2支出の部（晴天時）</t>
    <rPh sb="3" eb="5">
      <t>シシュツ</t>
    </rPh>
    <rPh sb="6" eb="7">
      <t>ブ</t>
    </rPh>
    <rPh sb="8" eb="11">
      <t>セイテンジ</t>
    </rPh>
    <phoneticPr fontId="1"/>
  </si>
  <si>
    <t>2.3支出の部（雨天時）</t>
    <rPh sb="3" eb="5">
      <t>シシュツ</t>
    </rPh>
    <rPh sb="6" eb="7">
      <t>ブ</t>
    </rPh>
    <rPh sb="8" eb="11">
      <t>ウテンジ</t>
    </rPh>
    <phoneticPr fontId="1"/>
  </si>
  <si>
    <t>3．前年度決算クロス集計</t>
  </si>
  <si>
    <t>3.1収入の部</t>
  </si>
  <si>
    <t>3.2支出の部</t>
  </si>
  <si>
    <t>4．一次予算との比較</t>
  </si>
  <si>
    <t>4.1収入の部</t>
  </si>
  <si>
    <t>4.2支出の部</t>
  </si>
  <si>
    <t>5.前年度決算との比較</t>
  </si>
  <si>
    <t>5.1収入の部</t>
  </si>
  <si>
    <t>5.2支出の部</t>
  </si>
  <si>
    <t>6．二次予算詳細収入の部</t>
    <phoneticPr fontId="1"/>
  </si>
  <si>
    <t>7．二次予算詳細支出の部</t>
    <phoneticPr fontId="1"/>
  </si>
  <si>
    <t>8．雨天時変更</t>
  </si>
  <si>
    <t>1.1　収入の部</t>
    <rPh sb="4" eb="6">
      <t>シュウニュウ</t>
    </rPh>
    <rPh sb="7" eb="8">
      <t>ブ</t>
    </rPh>
    <phoneticPr fontId="1"/>
  </si>
  <si>
    <t>科目</t>
    <rPh sb="0" eb="2">
      <t>カモク</t>
    </rPh>
    <phoneticPr fontId="1"/>
  </si>
  <si>
    <t>委員長団</t>
    <rPh sb="0" eb="4">
      <t>イインチョウダン</t>
    </rPh>
    <phoneticPr fontId="1"/>
  </si>
  <si>
    <t>財務局</t>
    <rPh sb="0" eb="3">
      <t>ザイムキョク</t>
    </rPh>
    <phoneticPr fontId="1"/>
  </si>
  <si>
    <t>総務局</t>
    <rPh sb="0" eb="3">
      <t>ソウムキョク</t>
    </rPh>
    <phoneticPr fontId="1"/>
  </si>
  <si>
    <t>広報宣伝局</t>
    <rPh sb="0" eb="4">
      <t>コウホウセンデン</t>
    </rPh>
    <rPh sb="4" eb="5">
      <t>キョク</t>
    </rPh>
    <phoneticPr fontId="1"/>
  </si>
  <si>
    <t>渉外局</t>
    <rPh sb="0" eb="3">
      <t>ショウガイキョク</t>
    </rPh>
    <phoneticPr fontId="1"/>
  </si>
  <si>
    <t>推進局</t>
    <rPh sb="0" eb="3">
      <t>スイシンキョク</t>
    </rPh>
    <phoneticPr fontId="1"/>
  </si>
  <si>
    <t>総合計画局</t>
    <rPh sb="0" eb="4">
      <t>ソウゴウケイカク</t>
    </rPh>
    <rPh sb="4" eb="5">
      <t>キョク</t>
    </rPh>
    <phoneticPr fontId="1"/>
  </si>
  <si>
    <t>情報メディアシステム局</t>
  </si>
  <si>
    <t>ステージ管理局</t>
    <rPh sb="4" eb="7">
      <t>カンリキョク</t>
    </rPh>
    <phoneticPr fontId="1"/>
  </si>
  <si>
    <t>本部企画局</t>
    <rPh sb="0" eb="5">
      <t>ホンブキカクキョク</t>
    </rPh>
    <phoneticPr fontId="1"/>
  </si>
  <si>
    <t>全体</t>
    <rPh sb="0" eb="2">
      <t>ゼンタイ</t>
    </rPh>
    <phoneticPr fontId="1"/>
  </si>
  <si>
    <t>繰入金</t>
    <rPh sb="0" eb="2">
      <t>クリイ</t>
    </rPh>
    <rPh sb="2" eb="3">
      <t>キン</t>
    </rPh>
    <phoneticPr fontId="1"/>
  </si>
  <si>
    <t>利息</t>
    <rPh sb="0" eb="2">
      <t>リソク</t>
    </rPh>
    <phoneticPr fontId="1"/>
  </si>
  <si>
    <t>学園祭学生分担金</t>
    <rPh sb="0" eb="8">
      <t>ガクエンサイガクセイブンタンキン</t>
    </rPh>
    <phoneticPr fontId="1"/>
  </si>
  <si>
    <t>構成員援助金</t>
    <rPh sb="0" eb="6">
      <t>コウセイインエンジョキン</t>
    </rPh>
    <phoneticPr fontId="1"/>
  </si>
  <si>
    <t>協賛金</t>
    <rPh sb="0" eb="3">
      <t>キョウサンキン</t>
    </rPh>
    <phoneticPr fontId="1"/>
  </si>
  <si>
    <t>筑波大学紫峰会基金</t>
    <rPh sb="0" eb="4">
      <t>ツクバダイガク</t>
    </rPh>
    <rPh sb="4" eb="7">
      <t>シホウカイ</t>
    </rPh>
    <rPh sb="7" eb="9">
      <t>キキン</t>
    </rPh>
    <phoneticPr fontId="1"/>
  </si>
  <si>
    <t>茗渓会援助金</t>
  </si>
  <si>
    <t>学園祭公式グッズ販売</t>
  </si>
  <si>
    <t>パンフレット販売収入</t>
    <phoneticPr fontId="1"/>
  </si>
  <si>
    <t>調理企画からの収入</t>
  </si>
  <si>
    <t>アーティスト招致企画チケット収入</t>
  </si>
  <si>
    <t>脱出企画参加費徴収</t>
    <phoneticPr fontId="1"/>
  </si>
  <si>
    <t>ステージ出演料</t>
    <rPh sb="4" eb="7">
      <t>シュツエンリョウ</t>
    </rPh>
    <phoneticPr fontId="1"/>
  </si>
  <si>
    <t>プロモーション協力費</t>
  </si>
  <si>
    <t>雑収入</t>
    <rPh sb="0" eb="3">
      <t>ザッシュウニュウ</t>
    </rPh>
    <phoneticPr fontId="1"/>
  </si>
  <si>
    <t>合計</t>
    <rPh sb="0" eb="2">
      <t>ゴウケイ</t>
    </rPh>
    <phoneticPr fontId="1"/>
  </si>
  <si>
    <t>1.2　支出の部（晴天時）</t>
  </si>
  <si>
    <t>ステージ管理局</t>
  </si>
  <si>
    <t>消耗品器具費</t>
    <rPh sb="0" eb="5">
      <t>ショウモウヒンキグ</t>
    </rPh>
    <rPh sb="5" eb="6">
      <t>ヒ</t>
    </rPh>
    <phoneticPr fontId="1"/>
  </si>
  <si>
    <t>通信運搬費</t>
    <rPh sb="0" eb="5">
      <t>ツウシンウンパンヒ</t>
    </rPh>
    <phoneticPr fontId="1"/>
  </si>
  <si>
    <t>交通費</t>
    <rPh sb="0" eb="3">
      <t>コウツウヒ</t>
    </rPh>
    <phoneticPr fontId="1"/>
  </si>
  <si>
    <t>賃借料</t>
    <rPh sb="0" eb="3">
      <t>チンシャクリョウ</t>
    </rPh>
    <phoneticPr fontId="1"/>
  </si>
  <si>
    <t>外注費</t>
    <rPh sb="0" eb="3">
      <t>ガイチュウヒ</t>
    </rPh>
    <phoneticPr fontId="1"/>
  </si>
  <si>
    <t>謝礼費</t>
    <rPh sb="0" eb="3">
      <t>シャレイヒ</t>
    </rPh>
    <phoneticPr fontId="1"/>
  </si>
  <si>
    <t>広告宣伝費</t>
    <rPh sb="0" eb="5">
      <t>コウコクセンデンヒ</t>
    </rPh>
    <phoneticPr fontId="1"/>
  </si>
  <si>
    <t>支払保険料</t>
    <rPh sb="0" eb="5">
      <t>シハライホケンリョウ</t>
    </rPh>
    <phoneticPr fontId="1"/>
  </si>
  <si>
    <t>支払手数料</t>
    <rPh sb="0" eb="5">
      <t>シハライテスウリョウ</t>
    </rPh>
    <phoneticPr fontId="1"/>
  </si>
  <si>
    <t>雑費</t>
    <rPh sb="0" eb="2">
      <t>ザッピ</t>
    </rPh>
    <phoneticPr fontId="1"/>
  </si>
  <si>
    <t>予備費</t>
    <rPh sb="0" eb="3">
      <t>ヨビヒ</t>
    </rPh>
    <phoneticPr fontId="1"/>
  </si>
  <si>
    <t>1.3　支出の部（雨天時）</t>
    <rPh sb="4" eb="6">
      <t>シシュツ</t>
    </rPh>
    <rPh sb="7" eb="8">
      <t>ブ</t>
    </rPh>
    <rPh sb="9" eb="12">
      <t>ウテンジ</t>
    </rPh>
    <phoneticPr fontId="1"/>
  </si>
  <si>
    <t>情報メディアシステム局</t>
    <rPh sb="0" eb="2">
      <t>ジョウホウ</t>
    </rPh>
    <rPh sb="10" eb="11">
      <t>キョク</t>
    </rPh>
    <phoneticPr fontId="1"/>
  </si>
  <si>
    <t>　</t>
  </si>
  <si>
    <t>2.1　収入の部</t>
    <rPh sb="4" eb="6">
      <t>シュウニュウ</t>
    </rPh>
    <rPh sb="7" eb="8">
      <t>ブ</t>
    </rPh>
    <phoneticPr fontId="1"/>
  </si>
  <si>
    <t>プロモーション協力費</t>
    <phoneticPr fontId="1"/>
  </si>
  <si>
    <t>2.2　支出の部（晴天時）</t>
    <phoneticPr fontId="1"/>
  </si>
  <si>
    <t>2.3　支出の部（雨天時）</t>
    <rPh sb="4" eb="6">
      <t>シシュツ</t>
    </rPh>
    <rPh sb="7" eb="8">
      <t>ブ</t>
    </rPh>
    <rPh sb="9" eb="12">
      <t>ウテンジ</t>
    </rPh>
    <phoneticPr fontId="1"/>
  </si>
  <si>
    <t>3.1.収入の部</t>
    <phoneticPr fontId="1"/>
  </si>
  <si>
    <t>科目</t>
  </si>
  <si>
    <t>委員長団</t>
  </si>
  <si>
    <t>財務局</t>
  </si>
  <si>
    <t>総務局</t>
  </si>
  <si>
    <t>広報</t>
  </si>
  <si>
    <t>渉外局</t>
  </si>
  <si>
    <t>推進局</t>
  </si>
  <si>
    <t>総合</t>
  </si>
  <si>
    <t>ステージ</t>
  </si>
  <si>
    <t>本部</t>
  </si>
  <si>
    <t>全体</t>
  </si>
  <si>
    <t>宣伝局</t>
  </si>
  <si>
    <t>計画局</t>
  </si>
  <si>
    <t>管理局</t>
  </si>
  <si>
    <t>企画局</t>
  </si>
  <si>
    <t>前期繰越金</t>
  </si>
  <si>
    <t>利息</t>
  </si>
  <si>
    <t>学園祭学生分担金</t>
  </si>
  <si>
    <t>構成員援助金</t>
  </si>
  <si>
    <t>協賛金</t>
  </si>
  <si>
    <t>筑波大学紫峰会基金</t>
  </si>
  <si>
    <t>筑波大学基金</t>
  </si>
  <si>
    <t>茗溪会援助金</t>
  </si>
  <si>
    <t>パンフレット販売収入</t>
  </si>
  <si>
    <t>雙峰祭50周年特別ステージ企画チケット収入</t>
  </si>
  <si>
    <t>脱出企画参加費徴収</t>
  </si>
  <si>
    <t>雑収入</t>
  </si>
  <si>
    <t>雑益</t>
  </si>
  <si>
    <t>収入総計</t>
  </si>
  <si>
    <t>3.2.支出の部</t>
    <phoneticPr fontId="1"/>
  </si>
  <si>
    <t>消耗品器具費</t>
  </si>
  <si>
    <t>通信運搬費</t>
  </si>
  <si>
    <t>交通費</t>
  </si>
  <si>
    <t>賃借料</t>
  </si>
  <si>
    <t>外注費</t>
  </si>
  <si>
    <t>謝礼費</t>
  </si>
  <si>
    <t>広告宣伝費</t>
  </si>
  <si>
    <t>支払保険料</t>
  </si>
  <si>
    <t>支払手数料</t>
  </si>
  <si>
    <t>雑費</t>
  </si>
  <si>
    <t>当期繰越金</t>
  </si>
  <si>
    <t>支出総計</t>
  </si>
  <si>
    <t>4.1 収入の部</t>
    <rPh sb="4" eb="6">
      <t>シュウニュウ</t>
    </rPh>
    <rPh sb="7" eb="8">
      <t>ブ</t>
    </rPh>
    <phoneticPr fontId="1"/>
  </si>
  <si>
    <t>二次予算</t>
    <rPh sb="0" eb="2">
      <t>ニジ</t>
    </rPh>
    <rPh sb="2" eb="4">
      <t>ヨサン</t>
    </rPh>
    <phoneticPr fontId="1"/>
  </si>
  <si>
    <t>一次予算</t>
    <rPh sb="0" eb="2">
      <t>イチジ</t>
    </rPh>
    <rPh sb="2" eb="4">
      <t>ヨサン</t>
    </rPh>
    <phoneticPr fontId="1"/>
  </si>
  <si>
    <t>（二次予算）－（一次予算）</t>
    <rPh sb="1" eb="5">
      <t>ニジヨサン</t>
    </rPh>
    <rPh sb="8" eb="10">
      <t>イチジ</t>
    </rPh>
    <rPh sb="10" eb="12">
      <t>ヨサン</t>
    </rPh>
    <phoneticPr fontId="1"/>
  </si>
  <si>
    <t>学園祭学生分担金</t>
    <rPh sb="0" eb="3">
      <t>ガクエンサイ</t>
    </rPh>
    <rPh sb="3" eb="8">
      <t>ガクセイブンタンキン</t>
    </rPh>
    <phoneticPr fontId="1"/>
  </si>
  <si>
    <t>茗渓会援助金</t>
    <rPh sb="0" eb="3">
      <t>メイケイカイ</t>
    </rPh>
    <rPh sb="3" eb="6">
      <t>エンジョキン</t>
    </rPh>
    <phoneticPr fontId="1"/>
  </si>
  <si>
    <t>学園祭公式グッズ販売</t>
    <rPh sb="8" eb="10">
      <t>ハンバイ</t>
    </rPh>
    <phoneticPr fontId="1"/>
  </si>
  <si>
    <t>調理企画からの収入</t>
    <rPh sb="0" eb="4">
      <t>チョウリキカク</t>
    </rPh>
    <rPh sb="7" eb="9">
      <t>シュウニュウ</t>
    </rPh>
    <phoneticPr fontId="1"/>
  </si>
  <si>
    <t>アーティスト招致企画チケット収入</t>
    <rPh sb="6" eb="10">
      <t>ショウチキカク</t>
    </rPh>
    <phoneticPr fontId="1"/>
  </si>
  <si>
    <t>脱出企画参加費徴収</t>
    <rPh sb="0" eb="4">
      <t>ダッシュツキカク</t>
    </rPh>
    <rPh sb="4" eb="7">
      <t>サンカヒ</t>
    </rPh>
    <rPh sb="7" eb="9">
      <t>チョウシュウ</t>
    </rPh>
    <phoneticPr fontId="1"/>
  </si>
  <si>
    <t>雑収入</t>
    <rPh sb="0" eb="3">
      <t>ザツシュウニュウ</t>
    </rPh>
    <phoneticPr fontId="1"/>
  </si>
  <si>
    <t>収入の部比較詳細</t>
    <rPh sb="0" eb="2">
      <t>シュウニュウ</t>
    </rPh>
    <rPh sb="3" eb="4">
      <t>ブ</t>
    </rPh>
    <rPh sb="4" eb="8">
      <t>ヒカクショウサイ</t>
    </rPh>
    <phoneticPr fontId="1"/>
  </si>
  <si>
    <t>同額</t>
    <rPh sb="0" eb="2">
      <t>ドウガク</t>
    </rPh>
    <phoneticPr fontId="1"/>
  </si>
  <si>
    <t>預金額と現在の金利から予測</t>
    <rPh sb="0" eb="3">
      <t>ヨキンガク</t>
    </rPh>
    <rPh sb="4" eb="6">
      <t>ゲンザイ</t>
    </rPh>
    <rPh sb="7" eb="9">
      <t>キンリ</t>
    </rPh>
    <rPh sb="11" eb="13">
      <t>ヨソク</t>
    </rPh>
    <phoneticPr fontId="1"/>
  </si>
  <si>
    <t>例年の集金率と入学者数から予測</t>
    <rPh sb="0" eb="2">
      <t>レイネン</t>
    </rPh>
    <rPh sb="3" eb="6">
      <t>シュウキンリツ</t>
    </rPh>
    <rPh sb="7" eb="10">
      <t>ニュウガクシャ</t>
    </rPh>
    <rPh sb="10" eb="11">
      <t>スウ</t>
    </rPh>
    <rPh sb="13" eb="15">
      <t>ヨソク</t>
    </rPh>
    <phoneticPr fontId="1"/>
  </si>
  <si>
    <t>予定通り構成員援助金を集めるため</t>
    <rPh sb="0" eb="3">
      <t>ヨテイドオ</t>
    </rPh>
    <rPh sb="4" eb="10">
      <t>コウセイインエンジョキン</t>
    </rPh>
    <rPh sb="11" eb="12">
      <t>アツ</t>
    </rPh>
    <phoneticPr fontId="1"/>
  </si>
  <si>
    <t>減額</t>
    <rPh sb="0" eb="2">
      <t>ゲンガク</t>
    </rPh>
    <phoneticPr fontId="1"/>
  </si>
  <si>
    <t>収入予測を見直したため</t>
    <rPh sb="0" eb="4">
      <t>シュウニュウヨソク</t>
    </rPh>
    <rPh sb="5" eb="7">
      <t>ミナオ</t>
    </rPh>
    <phoneticPr fontId="1"/>
  </si>
  <si>
    <t>例年通り申請を行う予定のため</t>
    <rPh sb="0" eb="2">
      <t>レイネン</t>
    </rPh>
    <rPh sb="2" eb="3">
      <t>ドオ</t>
    </rPh>
    <rPh sb="4" eb="6">
      <t>シンセイ</t>
    </rPh>
    <rPh sb="7" eb="8">
      <t>オコナ</t>
    </rPh>
    <rPh sb="9" eb="11">
      <t>ヨテイ</t>
    </rPh>
    <phoneticPr fontId="1"/>
  </si>
  <si>
    <t>予定通り申請を行えたため</t>
    <rPh sb="0" eb="3">
      <t>ヨテイドオ</t>
    </rPh>
    <rPh sb="4" eb="6">
      <t>シンセイ</t>
    </rPh>
    <rPh sb="7" eb="8">
      <t>オコナ</t>
    </rPh>
    <phoneticPr fontId="1"/>
  </si>
  <si>
    <t>増額</t>
    <rPh sb="0" eb="2">
      <t>ゾウガク</t>
    </rPh>
    <phoneticPr fontId="1"/>
  </si>
  <si>
    <t>販売価格に変更があったため</t>
    <rPh sb="0" eb="4">
      <t>ハンバイカカク</t>
    </rPh>
    <rPh sb="5" eb="7">
      <t>ヘンコウ</t>
    </rPh>
    <phoneticPr fontId="1"/>
  </si>
  <si>
    <t>価格、販売数に変更がないため</t>
    <rPh sb="0" eb="2">
      <t>カカク</t>
    </rPh>
    <rPh sb="3" eb="6">
      <t>ハンバイスウ</t>
    </rPh>
    <rPh sb="7" eb="9">
      <t>ヘンコウ</t>
    </rPh>
    <phoneticPr fontId="1"/>
  </si>
  <si>
    <t>予定通り徴収するため</t>
    <rPh sb="0" eb="3">
      <t>ヨテイドオ</t>
    </rPh>
    <rPh sb="4" eb="6">
      <t>チョウシュウ</t>
    </rPh>
    <phoneticPr fontId="1"/>
  </si>
  <si>
    <t>ステージ出演料</t>
    <rPh sb="4" eb="6">
      <t>シュツエン</t>
    </rPh>
    <rPh sb="6" eb="7">
      <t>リョウ</t>
    </rPh>
    <phoneticPr fontId="1"/>
  </si>
  <si>
    <t>徴収する団体の数やそのステージの種類が予測と異なったため</t>
    <phoneticPr fontId="1"/>
  </si>
  <si>
    <t>収入予測に変更がないため</t>
    <rPh sb="0" eb="4">
      <t>シュウニュウヨソク</t>
    </rPh>
    <rPh sb="5" eb="7">
      <t>ヘンコウ</t>
    </rPh>
    <phoneticPr fontId="1"/>
  </si>
  <si>
    <t>4.2　支出の部</t>
    <rPh sb="4" eb="6">
      <t>シシュツ</t>
    </rPh>
    <rPh sb="7" eb="8">
      <t>ブ</t>
    </rPh>
    <phoneticPr fontId="1"/>
  </si>
  <si>
    <t>二次予算</t>
    <rPh sb="0" eb="4">
      <t>ニジヨサン</t>
    </rPh>
    <phoneticPr fontId="1"/>
  </si>
  <si>
    <t>（二次予算）－（一次予算）</t>
    <rPh sb="1" eb="3">
      <t>ニジ</t>
    </rPh>
    <rPh sb="3" eb="5">
      <t>ヨサン</t>
    </rPh>
    <rPh sb="8" eb="10">
      <t>イチジ</t>
    </rPh>
    <rPh sb="10" eb="12">
      <t>ヨサン</t>
    </rPh>
    <phoneticPr fontId="1"/>
  </si>
  <si>
    <t>支出の部比較詳細</t>
    <rPh sb="0" eb="2">
      <t>シシュツ</t>
    </rPh>
    <rPh sb="3" eb="4">
      <t>ブ</t>
    </rPh>
    <rPh sb="4" eb="8">
      <t>ヒカクショウサイ</t>
    </rPh>
    <phoneticPr fontId="1"/>
  </si>
  <si>
    <t>追加で必要な機材が生じたため</t>
    <rPh sb="0" eb="2">
      <t>ツイカ</t>
    </rPh>
    <rPh sb="3" eb="5">
      <t>ヒツヨウ</t>
    </rPh>
    <rPh sb="6" eb="8">
      <t>キザイ</t>
    </rPh>
    <rPh sb="9" eb="10">
      <t>ショウ</t>
    </rPh>
    <phoneticPr fontId="1"/>
  </si>
  <si>
    <t>契約するadobeライセンス数が減少したため</t>
    <rPh sb="16" eb="18">
      <t>ゲンショウ</t>
    </rPh>
    <phoneticPr fontId="1"/>
  </si>
  <si>
    <t>TSUKUBA COLLECTION2025における交通費に関して、移動手段や人数が変更したため</t>
    <rPh sb="26" eb="29">
      <t>コウツウヒ</t>
    </rPh>
    <rPh sb="30" eb="31">
      <t>カン</t>
    </rPh>
    <rPh sb="34" eb="38">
      <t>イドウシュダン</t>
    </rPh>
    <rPh sb="39" eb="41">
      <t>ニンズウ</t>
    </rPh>
    <rPh sb="42" eb="44">
      <t>ヘンコウ</t>
    </rPh>
    <phoneticPr fontId="1"/>
  </si>
  <si>
    <t>増額</t>
    <rPh sb="0" eb="1">
      <t xml:space="preserve">ゾウガク </t>
    </rPh>
    <phoneticPr fontId="1"/>
  </si>
  <si>
    <t>一次の段階から見積額が増加したため</t>
    <rPh sb="0" eb="2">
      <t>イチジ</t>
    </rPh>
    <rPh sb="3" eb="5">
      <t>ダンカイ</t>
    </rPh>
    <rPh sb="7" eb="10">
      <t>ミツモリガク</t>
    </rPh>
    <rPh sb="11" eb="13">
      <t>ゾウカ</t>
    </rPh>
    <phoneticPr fontId="1"/>
  </si>
  <si>
    <t>グッズの見積もりに変更があったため</t>
    <rPh sb="4" eb="6">
      <t>ミツ</t>
    </rPh>
    <rPh sb="9" eb="11">
      <t>ヘンコウ</t>
    </rPh>
    <phoneticPr fontId="1"/>
  </si>
  <si>
    <t>アーティストの謝礼金に借用する機材が含まれるようになったため</t>
    <phoneticPr fontId="1"/>
  </si>
  <si>
    <t>リーフレットの印刷を外部に委託することとしたため</t>
    <rPh sb="7" eb="9">
      <t>インサツ</t>
    </rPh>
    <rPh sb="10" eb="12">
      <t>ガイブ</t>
    </rPh>
    <rPh sb="13" eb="15">
      <t>イタク</t>
    </rPh>
    <phoneticPr fontId="1"/>
  </si>
  <si>
    <t>契約する保険に変更がないため</t>
    <rPh sb="0" eb="2">
      <t>ケイヤク</t>
    </rPh>
    <rPh sb="4" eb="6">
      <t>ホケン</t>
    </rPh>
    <rPh sb="7" eb="9">
      <t>ヘンコウ</t>
    </rPh>
    <phoneticPr fontId="1"/>
  </si>
  <si>
    <t>振込み機会の減少のため</t>
    <rPh sb="0" eb="2">
      <t>フリコミ</t>
    </rPh>
    <rPh sb="3" eb="5">
      <t>キカイ</t>
    </rPh>
    <rPh sb="6" eb="8">
      <t>ゲンショウ</t>
    </rPh>
    <phoneticPr fontId="1"/>
  </si>
  <si>
    <t>レンタルする機材に関する補償費を計上したため</t>
    <rPh sb="6" eb="8">
      <t>キザイ</t>
    </rPh>
    <rPh sb="9" eb="10">
      <t>カン</t>
    </rPh>
    <rPh sb="12" eb="15">
      <t>ホショウヒ</t>
    </rPh>
    <rPh sb="16" eb="18">
      <t>ケイジョウ</t>
    </rPh>
    <phoneticPr fontId="1"/>
  </si>
  <si>
    <t>5.1 収入の部</t>
    <rPh sb="4" eb="6">
      <t>シュウニュウ</t>
    </rPh>
    <rPh sb="7" eb="8">
      <t>ブ</t>
    </rPh>
    <phoneticPr fontId="1"/>
  </si>
  <si>
    <t>2025年度予算</t>
    <rPh sb="4" eb="6">
      <t>ネンド</t>
    </rPh>
    <rPh sb="6" eb="8">
      <t>ヨサン</t>
    </rPh>
    <phoneticPr fontId="1"/>
  </si>
  <si>
    <t>2024年度決算</t>
    <rPh sb="4" eb="6">
      <t>ネンド</t>
    </rPh>
    <rPh sb="6" eb="8">
      <t>ケッサン</t>
    </rPh>
    <phoneticPr fontId="1"/>
  </si>
  <si>
    <t>（2025年度予算）－（2024年度決算）</t>
    <rPh sb="5" eb="7">
      <t>ネンド</t>
    </rPh>
    <rPh sb="7" eb="9">
      <t>ヨサン</t>
    </rPh>
    <rPh sb="16" eb="18">
      <t>ネンド</t>
    </rPh>
    <rPh sb="18" eb="20">
      <t>ケッサン</t>
    </rPh>
    <phoneticPr fontId="1"/>
  </si>
  <si>
    <t>筑波大学基金</t>
    <rPh sb="0" eb="1">
      <t>ツクバ</t>
    </rPh>
    <phoneticPr fontId="1"/>
  </si>
  <si>
    <t>50周年特別ライブチケット収入</t>
    <phoneticPr fontId="1"/>
  </si>
  <si>
    <t>減額</t>
  </si>
  <si>
    <t>昨年度の金利を参考にしたため</t>
    <rPh sb="0" eb="3">
      <t>サクネンド</t>
    </rPh>
    <rPh sb="4" eb="6">
      <t>キンリ</t>
    </rPh>
    <rPh sb="7" eb="9">
      <t>サンコウ</t>
    </rPh>
    <phoneticPr fontId="1"/>
  </si>
  <si>
    <t>集金率が低下したため</t>
  </si>
  <si>
    <t>院生からの援助金も受け入れるため</t>
  </si>
  <si>
    <t>昨年度に比べ協賛の種類が増えたため</t>
    <rPh sb="0" eb="3">
      <t>サクネンド</t>
    </rPh>
    <rPh sb="4" eb="5">
      <t>クラ</t>
    </rPh>
    <rPh sb="6" eb="8">
      <t>キョウサンノ</t>
    </rPh>
    <phoneticPr fontId="1"/>
  </si>
  <si>
    <t>昨年度と同等</t>
    <rPh sb="0" eb="3">
      <t>サクネンド</t>
    </rPh>
    <rPh sb="4" eb="6">
      <t>ドウトウ</t>
    </rPh>
    <phoneticPr fontId="1"/>
  </si>
  <si>
    <t>今年度は生活課予算と同様の扱いとなったため</t>
    <rPh sb="4" eb="6">
      <t>セイカツ</t>
    </rPh>
    <rPh sb="6" eb="7">
      <t>カ</t>
    </rPh>
    <rPh sb="10" eb="12">
      <t>ドウヨウ</t>
    </rPh>
    <rPh sb="13" eb="14">
      <t>アツカ</t>
    </rPh>
    <phoneticPr fontId="1"/>
  </si>
  <si>
    <t>昨年度よりも販売数が増える見込みなため</t>
    <rPh sb="0" eb="3">
      <t>サクネンド</t>
    </rPh>
    <rPh sb="6" eb="8">
      <t>ハンバイ</t>
    </rPh>
    <rPh sb="8" eb="9">
      <t>スウ</t>
    </rPh>
    <rPh sb="10" eb="11">
      <t>フ</t>
    </rPh>
    <rPh sb="13" eb="15">
      <t>ミコ</t>
    </rPh>
    <phoneticPr fontId="1"/>
  </si>
  <si>
    <t>増額</t>
    <rPh sb="0" eb="1">
      <t xml:space="preserve">ゾウ </t>
    </rPh>
    <rPh sb="1" eb="2">
      <t>ゲンガク</t>
    </rPh>
    <phoneticPr fontId="1"/>
  </si>
  <si>
    <t>昨年度よりも販売数が増える見込みなため</t>
    <rPh sb="0" eb="3">
      <t>サクネンド</t>
    </rPh>
    <rPh sb="6" eb="9">
      <t>ハンバイスウ</t>
    </rPh>
    <rPh sb="10" eb="11">
      <t>フ</t>
    </rPh>
    <rPh sb="13" eb="15">
      <t>ミコ</t>
    </rPh>
    <phoneticPr fontId="1"/>
  </si>
  <si>
    <t>今年度はガス等の使用料を徴収するため</t>
    <rPh sb="0" eb="3">
      <t>コンネn</t>
    </rPh>
    <rPh sb="6" eb="7">
      <t>トウ</t>
    </rPh>
    <rPh sb="8" eb="11">
      <t>シヨウリョウ</t>
    </rPh>
    <rPh sb="12" eb="14">
      <t>チョウシュウ</t>
    </rPh>
    <phoneticPr fontId="1"/>
  </si>
  <si>
    <t>50周年特別ライブチケット収入</t>
  </si>
  <si>
    <t>増額</t>
  </si>
  <si>
    <t>昨年度よりもチケットの値段が上がるため</t>
    <rPh sb="0" eb="3">
      <t>サクネンド</t>
    </rPh>
    <rPh sb="11" eb="13">
      <t>ネダン</t>
    </rPh>
    <rPh sb="14" eb="15">
      <t>ア</t>
    </rPh>
    <phoneticPr fontId="1"/>
  </si>
  <si>
    <t>収入予測の段階では記載されている金額となるため</t>
    <rPh sb="0" eb="4">
      <t>シュウニュウ</t>
    </rPh>
    <rPh sb="9" eb="11">
      <t>キサイ</t>
    </rPh>
    <phoneticPr fontId="1"/>
  </si>
  <si>
    <t>毎年見込めるものではないため</t>
    <rPh sb="0" eb="2">
      <t>マイトシ</t>
    </rPh>
    <rPh sb="2" eb="4">
      <t>ミコ</t>
    </rPh>
    <phoneticPr fontId="1"/>
  </si>
  <si>
    <t>5.2　支出の部</t>
    <rPh sb="4" eb="6">
      <t>シシュツ</t>
    </rPh>
    <rPh sb="7" eb="8">
      <t>ブ</t>
    </rPh>
    <phoneticPr fontId="1"/>
  </si>
  <si>
    <r>
      <t>（202</t>
    </r>
    <r>
      <rPr>
        <sz val="11"/>
        <color theme="1"/>
        <rFont val="游ゴシック"/>
        <family val="3"/>
        <charset val="128"/>
        <scheme val="minor"/>
      </rPr>
      <t>5</t>
    </r>
    <r>
      <rPr>
        <b/>
        <sz val="11"/>
        <color theme="1"/>
        <rFont val="游ゴシック"/>
        <family val="3"/>
        <charset val="128"/>
        <scheme val="minor"/>
      </rPr>
      <t>年度予算）－（202</t>
    </r>
    <r>
      <rPr>
        <sz val="11"/>
        <color theme="1"/>
        <rFont val="游ゴシック"/>
        <family val="3"/>
        <charset val="128"/>
        <scheme val="minor"/>
      </rPr>
      <t>4</t>
    </r>
    <r>
      <rPr>
        <b/>
        <sz val="11"/>
        <color theme="1"/>
        <rFont val="游ゴシック"/>
        <family val="3"/>
        <charset val="128"/>
        <scheme val="minor"/>
      </rPr>
      <t>年度決算）</t>
    </r>
    <rPh sb="5" eb="7">
      <t>ネンド</t>
    </rPh>
    <rPh sb="7" eb="9">
      <t>ヨサン</t>
    </rPh>
    <rPh sb="16" eb="18">
      <t>ネンド</t>
    </rPh>
    <rPh sb="18" eb="20">
      <t>ケッサン</t>
    </rPh>
    <phoneticPr fontId="1"/>
  </si>
  <si>
    <t>生活課予算から財務予算に一部移行したため</t>
  </si>
  <si>
    <t>契約するadobeライセンス数が増加したため</t>
  </si>
  <si>
    <t>TSUKUBA COLLECTION2025における交通費に関して、移動手段や人数が変更したため</t>
  </si>
  <si>
    <t>昨年度と同じ条件で借りることができない物品があるため</t>
    <rPh sb="0" eb="3">
      <t>サクネn</t>
    </rPh>
    <rPh sb="4" eb="5">
      <t>オナゼィ</t>
    </rPh>
    <rPh sb="9" eb="10">
      <t>カリル</t>
    </rPh>
    <phoneticPr fontId="1"/>
  </si>
  <si>
    <t>昨年度に比べて雙峰祭の規模を拡大するため</t>
    <rPh sb="0" eb="3">
      <t>サクネンド</t>
    </rPh>
    <rPh sb="4" eb="5">
      <t>クラ</t>
    </rPh>
    <rPh sb="7" eb="10">
      <t>ソウホウサイ</t>
    </rPh>
    <rPh sb="11" eb="13">
      <t>キボ</t>
    </rPh>
    <rPh sb="14" eb="16">
      <t>カクダイ</t>
    </rPh>
    <phoneticPr fontId="1"/>
  </si>
  <si>
    <t>アーティストを呼ぶ企画の規模を拡大するため</t>
    <phoneticPr fontId="1"/>
  </si>
  <si>
    <t>昨年度に比べてパンフレットの印刷部数を減らすため</t>
  </si>
  <si>
    <t>契約する保険の種類が増加するため</t>
    <rPh sb="0" eb="2">
      <t>ケイヤク</t>
    </rPh>
    <rPh sb="4" eb="6">
      <t>ホケン</t>
    </rPh>
    <rPh sb="7" eb="9">
      <t>シュルイ</t>
    </rPh>
    <rPh sb="10" eb="12">
      <t>ゾウカ</t>
    </rPh>
    <phoneticPr fontId="1"/>
  </si>
  <si>
    <t>クラウドファンディングの手数料が発生したため</t>
    <rPh sb="12" eb="15">
      <t>テスウリョウ</t>
    </rPh>
    <rPh sb="16" eb="18">
      <t>ハッセイ</t>
    </rPh>
    <phoneticPr fontId="1"/>
  </si>
  <si>
    <t>著作権料の支払いが減るため</t>
    <rPh sb="0" eb="4">
      <t>チョサクケンリョウ</t>
    </rPh>
    <rPh sb="5" eb="7">
      <t>シハラ</t>
    </rPh>
    <rPh sb="9" eb="10">
      <t>ヘ</t>
    </rPh>
    <phoneticPr fontId="1"/>
  </si>
  <si>
    <t>6．二次予算詳細収入の部</t>
  </si>
  <si>
    <t>繰入金</t>
    <rPh sb="0" eb="3">
      <t>クリイレキン</t>
    </rPh>
    <phoneticPr fontId="1"/>
  </si>
  <si>
    <t>茗渓会援助金</t>
    <phoneticPr fontId="1"/>
  </si>
  <si>
    <t>調理企画からの収入</t>
    <phoneticPr fontId="1"/>
  </si>
  <si>
    <t>アーティスト招致企画チケット収入</t>
    <rPh sb="6" eb="8">
      <t>ショウチ</t>
    </rPh>
    <rPh sb="8" eb="10">
      <t>キカク</t>
    </rPh>
    <phoneticPr fontId="1"/>
  </si>
  <si>
    <t>過去の決算資料、現在の金利から予測</t>
    <rPh sb="0" eb="2">
      <t>カコ</t>
    </rPh>
    <rPh sb="3" eb="5">
      <t>ケッサン</t>
    </rPh>
    <rPh sb="5" eb="7">
      <t>シリョウ</t>
    </rPh>
    <rPh sb="8" eb="10">
      <t>ゲンザイ</t>
    </rPh>
    <rPh sb="11" eb="13">
      <t>キンリ</t>
    </rPh>
    <rPh sb="15" eb="17">
      <t>ヨソク</t>
    </rPh>
    <phoneticPr fontId="1"/>
  </si>
  <si>
    <t>学園祭学生分担金</t>
    <rPh sb="0" eb="2">
      <t>ガクエン</t>
    </rPh>
    <rPh sb="2" eb="3">
      <t>サイ</t>
    </rPh>
    <rPh sb="3" eb="5">
      <t>ガクセイ</t>
    </rPh>
    <rPh sb="5" eb="8">
      <t>ブンタンキン</t>
    </rPh>
    <phoneticPr fontId="1"/>
  </si>
  <si>
    <t>学群新入生および編入生からの集金</t>
    <rPh sb="0" eb="2">
      <t>ガクグン</t>
    </rPh>
    <rPh sb="2" eb="5">
      <t>シンニュウセイ</t>
    </rPh>
    <rPh sb="8" eb="11">
      <t>ヘンニュウセイ</t>
    </rPh>
    <rPh sb="14" eb="16">
      <t>シュウキン</t>
    </rPh>
    <phoneticPr fontId="1"/>
  </si>
  <si>
    <t>2024年度以前の預かり金+2025年度新入生および編入生数*600*0.90=3,866,831+2230*600*0.90=3,866,831+1,204,200で算出した。</t>
  </si>
  <si>
    <t>構成員援助金</t>
    <rPh sb="0" eb="3">
      <t>コウセイイン</t>
    </rPh>
    <rPh sb="3" eb="5">
      <t>エンジョ</t>
    </rPh>
    <rPh sb="5" eb="6">
      <t>キン</t>
    </rPh>
    <phoneticPr fontId="1"/>
  </si>
  <si>
    <t>大学の先生方、大学職員の方からの寄付金</t>
    <rPh sb="3" eb="6">
      <t>センセイ</t>
    </rPh>
    <rPh sb="7" eb="9">
      <t>ダイガク</t>
    </rPh>
    <phoneticPr fontId="1"/>
  </si>
  <si>
    <t>協賛金</t>
    <rPh sb="0" eb="2">
      <t>キョウサン</t>
    </rPh>
    <rPh sb="2" eb="3">
      <t>キン</t>
    </rPh>
    <phoneticPr fontId="1"/>
  </si>
  <si>
    <t>一般協賛としてパンフレット、Web、CM、ステージ、企団連、ステ組、SNS、オフィシャルポスター、配信バナー、ブース、登録型協賛を実施する。また、特殊協賛として個人協賛を実施する。</t>
    <rPh sb="26" eb="28">
      <t>キカク</t>
    </rPh>
    <rPh sb="28" eb="29">
      <t>レンラク</t>
    </rPh>
    <rPh sb="32" eb="33">
      <t>クミ</t>
    </rPh>
    <rPh sb="49" eb="51">
      <t>ハイシn</t>
    </rPh>
    <rPh sb="59" eb="62">
      <t>トウロク</t>
    </rPh>
    <phoneticPr fontId="1"/>
  </si>
  <si>
    <t>　1．一般協賛</t>
    <rPh sb="3" eb="7">
      <t>イッパンキョウサン</t>
    </rPh>
    <phoneticPr fontId="1"/>
  </si>
  <si>
    <t>2025年度と同様もしくはそれに近い形態で開催された直近3回の雙峰祭における協賛金の平均をとる。</t>
    <rPh sb="4" eb="6">
      <t>ネンド</t>
    </rPh>
    <rPh sb="7" eb="9">
      <t>ドウヨウ</t>
    </rPh>
    <rPh sb="16" eb="17">
      <t>チカ</t>
    </rPh>
    <rPh sb="18" eb="20">
      <t>ケイタイ</t>
    </rPh>
    <rPh sb="21" eb="23">
      <t>カイサイ</t>
    </rPh>
    <rPh sb="26" eb="28">
      <t>チョッキン</t>
    </rPh>
    <rPh sb="29" eb="30">
      <t>カイ</t>
    </rPh>
    <rPh sb="31" eb="34">
      <t>ソウホウサイ</t>
    </rPh>
    <rPh sb="38" eb="41">
      <t>キョウサンキン</t>
    </rPh>
    <rPh sb="42" eb="44">
      <t>ヘイキン</t>
    </rPh>
    <phoneticPr fontId="1"/>
  </si>
  <si>
    <r>
      <rPr>
        <sz val="11"/>
        <color rgb="FF000000"/>
        <rFont val="游ゴシック"/>
        <family val="3"/>
        <charset val="128"/>
        <scheme val="minor"/>
      </rPr>
      <t>新型コロナウイルス感染症拡大による社会状況の変化も落ち着き、学園祭の開催状況も安定してきたことから2023、2024年度には平均協賛金は数値を変更せず平均協賛金を算出する。（一般協賛に限る）</t>
    </r>
    <r>
      <rPr>
        <sz val="11"/>
        <color rgb="FF000000"/>
        <rFont val="Arial"/>
        <family val="2"/>
      </rPr>
      <t> </t>
    </r>
    <phoneticPr fontId="1"/>
  </si>
  <si>
    <t>新型コロナウイルス感染症による企業等の経営状態悪化及び、経営状態の2019年度以前への回復の遅れ、それに伴う協賛金の減少可能性を鑑み、新型コロナウイルス感染症の影響が無い2019年以前には0.7を乗じて平均協賛金を算出する。（一般協賛に限る）</t>
  </si>
  <si>
    <t>　　1)パンフレット協賛</t>
    <rPh sb="10" eb="12">
      <t>キョウサン</t>
    </rPh>
    <phoneticPr fontId="1"/>
  </si>
  <si>
    <t>パンフレットに社名・企業ロゴ等の広告を掲示する対価として協賛金を得る。</t>
    <rPh sb="7" eb="9">
      <t>シャメイ</t>
    </rPh>
    <rPh sb="10" eb="12">
      <t>キギョウ</t>
    </rPh>
    <rPh sb="14" eb="15">
      <t>ナド</t>
    </rPh>
    <rPh sb="16" eb="18">
      <t>コウコク</t>
    </rPh>
    <rPh sb="19" eb="21">
      <t>ケイジ</t>
    </rPh>
    <rPh sb="23" eb="25">
      <t>タイカ</t>
    </rPh>
    <rPh sb="28" eb="31">
      <t>キョウサンキン</t>
    </rPh>
    <rPh sb="32" eb="33">
      <t>エ</t>
    </rPh>
    <phoneticPr fontId="1"/>
  </si>
  <si>
    <t>パンフレットの発行部数によって金額設定を変動させる可能性がある。</t>
    <rPh sb="7" eb="11">
      <t>ハッコウブスウ</t>
    </rPh>
    <rPh sb="15" eb="19">
      <t>キンガクセッテイ</t>
    </rPh>
    <rPh sb="20" eb="22">
      <t>ヘンドウ</t>
    </rPh>
    <rPh sb="25" eb="28">
      <t>カノウセイ</t>
    </rPh>
    <phoneticPr fontId="1"/>
  </si>
  <si>
    <t>　　2）Web協賛</t>
    <rPh sb="7" eb="9">
      <t>キョウサン</t>
    </rPh>
    <phoneticPr fontId="1"/>
  </si>
  <si>
    <t>雙峰祭ホームページに社名・企業ロゴ等の広告を掲示する対価として協賛金を得る。</t>
    <rPh sb="0" eb="3">
      <t>ソウホウサイ</t>
    </rPh>
    <rPh sb="10" eb="12">
      <t>シャメイ</t>
    </rPh>
    <rPh sb="13" eb="15">
      <t>キギョウ</t>
    </rPh>
    <rPh sb="17" eb="18">
      <t>ナド</t>
    </rPh>
    <rPh sb="19" eb="21">
      <t>コウコク</t>
    </rPh>
    <rPh sb="22" eb="24">
      <t>ケイジ</t>
    </rPh>
    <rPh sb="26" eb="28">
      <t>タイカ</t>
    </rPh>
    <rPh sb="31" eb="34">
      <t>キョウサンキン</t>
    </rPh>
    <rPh sb="35" eb="36">
      <t>エ</t>
    </rPh>
    <phoneticPr fontId="1"/>
  </si>
  <si>
    <t>　　3）CM協賛</t>
    <rPh sb="6" eb="8">
      <t>キョウサン</t>
    </rPh>
    <phoneticPr fontId="1"/>
  </si>
  <si>
    <t>雙峰祭当日、YouTube上で配信するUNITEDステージの配信に企業CMを挿入して放映する対価として協賛金を得る。</t>
    <rPh sb="0" eb="3">
      <t>ソウホウサイ</t>
    </rPh>
    <rPh sb="3" eb="5">
      <t>トウジツ</t>
    </rPh>
    <rPh sb="13" eb="14">
      <t>ウエ</t>
    </rPh>
    <rPh sb="15" eb="17">
      <t>ハイシン</t>
    </rPh>
    <rPh sb="30" eb="32">
      <t>ハイシン</t>
    </rPh>
    <rPh sb="33" eb="35">
      <t>キギョウ</t>
    </rPh>
    <rPh sb="38" eb="40">
      <t>ソウニュウ</t>
    </rPh>
    <rPh sb="42" eb="44">
      <t>ホウエイ</t>
    </rPh>
    <rPh sb="46" eb="48">
      <t>タイカ</t>
    </rPh>
    <rPh sb="51" eb="54">
      <t>キョウサンキン</t>
    </rPh>
    <rPh sb="55" eb="56">
      <t>エ</t>
    </rPh>
    <phoneticPr fontId="1"/>
  </si>
  <si>
    <t>　　4）ステージ協賛</t>
    <rPh sb="8" eb="10">
      <t>キョウサン</t>
    </rPh>
    <phoneticPr fontId="1"/>
  </si>
  <si>
    <t>雙峰祭当日、ステージに社名・企業ロゴ等の広告パネルを掲示する対価として協賛金を得る。</t>
    <rPh sb="0" eb="5">
      <t>ソウホウサイトウジツ</t>
    </rPh>
    <rPh sb="11" eb="13">
      <t>シャメイ</t>
    </rPh>
    <rPh sb="14" eb="16">
      <t>キギョウ</t>
    </rPh>
    <rPh sb="18" eb="19">
      <t>ナド</t>
    </rPh>
    <rPh sb="20" eb="22">
      <t>コウコク</t>
    </rPh>
    <rPh sb="26" eb="28">
      <t>ケイジ</t>
    </rPh>
    <rPh sb="30" eb="32">
      <t>タイカ</t>
    </rPh>
    <rPh sb="35" eb="38">
      <t>キョウサンキン</t>
    </rPh>
    <rPh sb="39" eb="40">
      <t>エ</t>
    </rPh>
    <phoneticPr fontId="1"/>
  </si>
  <si>
    <t xml:space="preserve">        5)企団連協賛</t>
    <rPh sb="10" eb="13">
      <t>キカク</t>
    </rPh>
    <rPh sb="13" eb="15">
      <t>キョウ</t>
    </rPh>
    <phoneticPr fontId="1"/>
  </si>
  <si>
    <t>企画団体責任者連絡集会（企団連）において、出席者に対して企業のパンフレット等を配布する対価として協賛金を得る。</t>
    <phoneticPr fontId="1"/>
  </si>
  <si>
    <t xml:space="preserve">        6)ステ組協賛</t>
    <rPh sb="12" eb="13">
      <t>クミ</t>
    </rPh>
    <rPh sb="13" eb="15">
      <t>キョウ</t>
    </rPh>
    <phoneticPr fontId="1"/>
  </si>
  <si>
    <t xml:space="preserve">ステージ企画に参加する学生団体に対して企団連協賛と同様の方法で協賛金を得る。 </t>
    <phoneticPr fontId="1"/>
  </si>
  <si>
    <t xml:space="preserve">        7)SNS協賛</t>
    <rPh sb="13" eb="15">
      <t>キョウサn</t>
    </rPh>
    <phoneticPr fontId="1"/>
  </si>
  <si>
    <t>実委が運営する公式SNS（X、及びInstagram）において企業の情報を投稿することの対価として協賛金を得る。</t>
    <phoneticPr fontId="1"/>
  </si>
  <si>
    <t xml:space="preserve">        8)オフィシャルポスター協賛</t>
    <phoneticPr fontId="1"/>
  </si>
  <si>
    <t>10月上旬～雙峰祭までの間に、雙峰祭公式ポスターに企業の情報を掲載する。筑波大学構内や関係校、ご協力いただいている周辺のお店、TXつくば駅、流山おおたかの森駅、新御徒町駅に掲示予定。</t>
    <rPh sb="70" eb="78">
      <t>ナガレヤマオオタカノモリ</t>
    </rPh>
    <rPh sb="80" eb="84">
      <t>シンオカチマチ</t>
    </rPh>
    <rPh sb="84" eb="85">
      <t>エキ</t>
    </rPh>
    <phoneticPr fontId="1"/>
  </si>
  <si>
    <t xml:space="preserve">        9)配信バナー協賛</t>
    <rPh sb="10" eb="12">
      <t>ハイセィ</t>
    </rPh>
    <phoneticPr fontId="1"/>
  </si>
  <si>
    <t>雙峰祭公式YouTubeでUNITEDステージの企画を配信中に、ご協賛頂いた企業様のロゴをバナーとして挿入する。</t>
  </si>
  <si>
    <t xml:space="preserve">        10)登録型協賛</t>
    <rPh sb="11" eb="16">
      <t>トウロク</t>
    </rPh>
    <phoneticPr fontId="1"/>
  </si>
  <si>
    <t>企業等が展開するサービスに実委人が登録する対価として協賛金を得る。得られる協賛金額は企業の提示による。</t>
    <phoneticPr fontId="1"/>
  </si>
  <si>
    <t xml:space="preserve">        11)ブース協賛</t>
    <rPh sb="14" eb="16">
      <t>キョウサン</t>
    </rPh>
    <phoneticPr fontId="1"/>
  </si>
  <si>
    <t xml:space="preserve">屋内または屋外の場所を用意し企業様にブースを企画していただく。 </t>
  </si>
  <si>
    <t>　2．特殊協賛</t>
  </si>
  <si>
    <t>　　1)個人協賛</t>
  </si>
  <si>
    <t>筑波大学内外の個人に対して、協賛金を得る。</t>
    <rPh sb="0" eb="4">
      <t>ツクバダイガク</t>
    </rPh>
    <rPh sb="4" eb="6">
      <t>ナイガイ</t>
    </rPh>
    <rPh sb="7" eb="9">
      <t>コジン</t>
    </rPh>
    <rPh sb="10" eb="11">
      <t>タイ</t>
    </rPh>
    <rPh sb="14" eb="17">
      <t>キョウサンキン</t>
    </rPh>
    <rPh sb="18" eb="19">
      <t>エ</t>
    </rPh>
    <phoneticPr fontId="1"/>
  </si>
  <si>
    <t>　　2)クラウドファンディング協賛金</t>
  </si>
  <si>
    <t>学園祭に対する協賛金の納入を、クラウドファンディングサービスを通じて匿名で
受け付ける。</t>
  </si>
  <si>
    <t>今年度の渉外局の収入予測詳細は以下の通りである。</t>
    <rPh sb="0" eb="3">
      <t>コンネンド</t>
    </rPh>
    <rPh sb="4" eb="6">
      <t>ショウガイ</t>
    </rPh>
    <rPh sb="6" eb="7">
      <t>キョク</t>
    </rPh>
    <rPh sb="8" eb="10">
      <t>シュウニュウ</t>
    </rPh>
    <rPh sb="10" eb="12">
      <t>ヨソク</t>
    </rPh>
    <rPh sb="12" eb="14">
      <t>ショウサイ</t>
    </rPh>
    <rPh sb="15" eb="17">
      <t>イカ</t>
    </rPh>
    <rPh sb="18" eb="19">
      <t>トオ</t>
    </rPh>
    <phoneticPr fontId="1"/>
  </si>
  <si>
    <t>協賛形態</t>
    <rPh sb="0" eb="2">
      <t>キョウサン</t>
    </rPh>
    <rPh sb="2" eb="4">
      <t>ケイタイ</t>
    </rPh>
    <phoneticPr fontId="1"/>
  </si>
  <si>
    <t>予想収入金額</t>
    <rPh sb="0" eb="2">
      <t>ヨソウ</t>
    </rPh>
    <rPh sb="2" eb="4">
      <t>シュウニュウ</t>
    </rPh>
    <rPh sb="4" eb="6">
      <t>キンガク</t>
    </rPh>
    <phoneticPr fontId="1"/>
  </si>
  <si>
    <t>構成員援助金</t>
    <rPh sb="0" eb="3">
      <t>コウセイイン</t>
    </rPh>
    <rPh sb="3" eb="6">
      <t>エンジョキン</t>
    </rPh>
    <phoneticPr fontId="1"/>
  </si>
  <si>
    <t>パンフレット協賛</t>
    <rPh sb="6" eb="8">
      <t>キョウサン</t>
    </rPh>
    <phoneticPr fontId="1"/>
  </si>
  <si>
    <t>Web協賛</t>
    <rPh sb="3" eb="5">
      <t>キョウサン</t>
    </rPh>
    <phoneticPr fontId="1"/>
  </si>
  <si>
    <t>CM協賛</t>
    <rPh sb="2" eb="4">
      <t>キョウサン</t>
    </rPh>
    <phoneticPr fontId="1"/>
  </si>
  <si>
    <t>ステージ協賛</t>
  </si>
  <si>
    <t>企団連協賛・ステ組協賛</t>
  </si>
  <si>
    <t>SNS協賛</t>
    <rPh sb="3" eb="5">
      <t>キョウサn</t>
    </rPh>
    <phoneticPr fontId="1"/>
  </si>
  <si>
    <t>オフィシャルポスター協賛</t>
  </si>
  <si>
    <t>配信バナー協賛</t>
    <rPh sb="0" eb="2">
      <t>ハイシn</t>
    </rPh>
    <phoneticPr fontId="1"/>
  </si>
  <si>
    <t>ブース協賛</t>
    <rPh sb="3" eb="5">
      <t>キョウサン</t>
    </rPh>
    <phoneticPr fontId="1"/>
  </si>
  <si>
    <t>登録型協賛</t>
    <rPh sb="0" eb="5">
      <t>トウロク</t>
    </rPh>
    <phoneticPr fontId="1"/>
  </si>
  <si>
    <t>個人協賛</t>
    <rPh sb="0" eb="2">
      <t>コジン</t>
    </rPh>
    <rPh sb="2" eb="4">
      <t>キョウサン</t>
    </rPh>
    <phoneticPr fontId="1"/>
  </si>
  <si>
    <t>クラウドファンディング協賛金</t>
  </si>
  <si>
    <t>学園祭公式グッズ詳細</t>
  </si>
  <si>
    <t>販売品名</t>
    <rPh sb="0" eb="2">
      <t>ビコウ</t>
    </rPh>
    <phoneticPr fontId="1"/>
  </si>
  <si>
    <t>販売セット数</t>
    <rPh sb="0" eb="2">
      <t>ハンバイ</t>
    </rPh>
    <rPh sb="5" eb="6">
      <t>スウ</t>
    </rPh>
    <phoneticPr fontId="1"/>
  </si>
  <si>
    <t>販売価格</t>
    <rPh sb="0" eb="4">
      <t>ハンバイカカク</t>
    </rPh>
    <phoneticPr fontId="1"/>
  </si>
  <si>
    <t>販売価格合計</t>
    <rPh sb="0" eb="6">
      <t>ハンバイカカクゴウケイ</t>
    </rPh>
    <phoneticPr fontId="1"/>
  </si>
  <si>
    <t>原価(/個）</t>
    <rPh sb="0" eb="2">
      <t>ゲンカ</t>
    </rPh>
    <rPh sb="4" eb="5">
      <t>コ</t>
    </rPh>
    <phoneticPr fontId="1"/>
  </si>
  <si>
    <t>利益（/個）</t>
    <rPh sb="0" eb="2">
      <t>リエキ</t>
    </rPh>
    <rPh sb="4" eb="5">
      <t>コ</t>
    </rPh>
    <phoneticPr fontId="1"/>
  </si>
  <si>
    <t>利益</t>
    <rPh sb="0" eb="2">
      <t>リエキ</t>
    </rPh>
    <phoneticPr fontId="1"/>
  </si>
  <si>
    <t>販売内容</t>
    <phoneticPr fontId="1"/>
  </si>
  <si>
    <t>缶バッジ</t>
    <rPh sb="0" eb="1">
      <t>カン</t>
    </rPh>
    <phoneticPr fontId="1"/>
  </si>
  <si>
    <t>全セット</t>
  </si>
  <si>
    <t>缶バッジ2種類・クリアファイル・トートバッグ・アクリルキーホルダー・タオル・ステッカ―2種類・ボールペン・そぽたんの動く耳帽子・ノート</t>
    <rPh sb="5" eb="7">
      <t>シュルイ</t>
    </rPh>
    <rPh sb="44" eb="46">
      <t>シュルイ</t>
    </rPh>
    <phoneticPr fontId="1"/>
  </si>
  <si>
    <t>クリアファイル</t>
    <phoneticPr fontId="1"/>
  </si>
  <si>
    <t>文房具セット</t>
  </si>
  <si>
    <t>ファイル・ボールペン・ノート</t>
  </si>
  <si>
    <t>トートバック</t>
    <phoneticPr fontId="1"/>
  </si>
  <si>
    <t>わくわくそぽたんセット</t>
  </si>
  <si>
    <t>そぽたんの動く耳帽子・アクリルキーホルダー・ステッカー2種類・缶バッジ</t>
    <rPh sb="28" eb="30">
      <t>シュルイ</t>
    </rPh>
    <phoneticPr fontId="1"/>
  </si>
  <si>
    <t>アクリルキーホルダー</t>
  </si>
  <si>
    <t>おてごろセット</t>
  </si>
  <si>
    <t>ファイル・缶バッジ・ステッカー2種類</t>
    <rPh sb="16" eb="18">
      <t>シュルイ</t>
    </rPh>
    <phoneticPr fontId="1"/>
  </si>
  <si>
    <t>タオル</t>
    <phoneticPr fontId="1"/>
  </si>
  <si>
    <t>ステッカーセット</t>
  </si>
  <si>
    <t>ステッカー2種類</t>
  </si>
  <si>
    <t>ボールペン</t>
  </si>
  <si>
    <t>缶バッジセット</t>
  </si>
  <si>
    <t>缶バッジ2種類</t>
  </si>
  <si>
    <t>ノート</t>
  </si>
  <si>
    <t>そぽたんの動く耳帽子</t>
    <phoneticPr fontId="1"/>
  </si>
  <si>
    <t>ステッカー</t>
  </si>
  <si>
    <t>おてごろセット</t>
    <phoneticPr fontId="1"/>
  </si>
  <si>
    <t>ステッカーセット</t>
    <phoneticPr fontId="1"/>
  </si>
  <si>
    <t>合計</t>
  </si>
  <si>
    <t>1部200円として5,000部販売するとする。</t>
  </si>
  <si>
    <t>調理企画からの収入</t>
    <rPh sb="0" eb="2">
      <t>チョウリ</t>
    </rPh>
    <rPh sb="2" eb="4">
      <t>キカク</t>
    </rPh>
    <rPh sb="7" eb="9">
      <t>シュウニュウ</t>
    </rPh>
    <phoneticPr fontId="1"/>
  </si>
  <si>
    <t>調理企画1団体ごとに5,000円を集金し、ガスを利用する団体からは1団体7,000円を集金する。(ガスボンベは1本あたり3500円を徴収し、各企画2本ずつ利用すると想定する）</t>
  </si>
  <si>
    <t>対象の調理企画団体数を110、ガス利用団体を60と仮定し、5,000*110＋7,000*60=970,000と予測する。</t>
    <phoneticPr fontId="1"/>
  </si>
  <si>
    <t>アーティスト招致企画でチケットを販売する。</t>
    <rPh sb="6" eb="10">
      <t>ショウチキカク</t>
    </rPh>
    <phoneticPr fontId="1"/>
  </si>
  <si>
    <t>チケット種類</t>
    <phoneticPr fontId="1"/>
  </si>
  <si>
    <t>販売枚数</t>
    <rPh sb="0" eb="2">
      <t>ハンバイ</t>
    </rPh>
    <rPh sb="2" eb="3">
      <t>マイ</t>
    </rPh>
    <rPh sb="3" eb="4">
      <t>スウ</t>
    </rPh>
    <phoneticPr fontId="1"/>
  </si>
  <si>
    <t>筑波大生チケット</t>
    <rPh sb="0" eb="3">
      <t>ツクバダイ</t>
    </rPh>
    <rPh sb="3" eb="4">
      <t>セイ</t>
    </rPh>
    <phoneticPr fontId="1"/>
  </si>
  <si>
    <t>学生チケット</t>
    <rPh sb="0" eb="2">
      <t>ガクセイ</t>
    </rPh>
    <phoneticPr fontId="1"/>
  </si>
  <si>
    <t>一般チケット</t>
    <rPh sb="0" eb="2">
      <t>イッパn</t>
    </rPh>
    <phoneticPr fontId="1"/>
  </si>
  <si>
    <t>脱出企画参加費徴収</t>
    <rPh sb="0" eb="2">
      <t>ダッシュツ</t>
    </rPh>
    <rPh sb="2" eb="4">
      <t>キカク</t>
    </rPh>
    <rPh sb="4" eb="7">
      <t>サンカヒ</t>
    </rPh>
    <rPh sb="7" eb="9">
      <t>チョウシュウ</t>
    </rPh>
    <phoneticPr fontId="1"/>
  </si>
  <si>
    <t>脱出企画参加者から200円ずつ参加費を徴収する。</t>
    <rPh sb="0" eb="2">
      <t>ダッシュツ</t>
    </rPh>
    <rPh sb="2" eb="4">
      <t>キカク</t>
    </rPh>
    <rPh sb="4" eb="7">
      <t>サンカシャ</t>
    </rPh>
    <rPh sb="12" eb="13">
      <t>エン</t>
    </rPh>
    <rPh sb="15" eb="18">
      <t>サンカヒ</t>
    </rPh>
    <rPh sb="19" eb="21">
      <t>チョウシュウ</t>
    </rPh>
    <phoneticPr fontId="1"/>
  </si>
  <si>
    <t>参加者を200人と仮定し、200*200=40000と予測する。</t>
  </si>
  <si>
    <t>ステージ出演料</t>
    <phoneticPr fontId="1"/>
  </si>
  <si>
    <t>ステージに出演する団体に出演料を徴収する。</t>
    <rPh sb="5" eb="7">
      <t>シュツエン</t>
    </rPh>
    <rPh sb="9" eb="11">
      <t>ダンタイ</t>
    </rPh>
    <rPh sb="12" eb="15">
      <t>シュツエンリョウ</t>
    </rPh>
    <rPh sb="16" eb="18">
      <t>チョウシュウ</t>
    </rPh>
    <phoneticPr fontId="1"/>
  </si>
  <si>
    <t>UNITEDステージは9000円、その他のステージでは3000円を徴収する。</t>
    <rPh sb="15" eb="16">
      <t>エン</t>
    </rPh>
    <rPh sb="19" eb="20">
      <t>ホカ</t>
    </rPh>
    <rPh sb="31" eb="32">
      <t>エン</t>
    </rPh>
    <rPh sb="33" eb="35">
      <t>チョウシュウ</t>
    </rPh>
    <phoneticPr fontId="1"/>
  </si>
  <si>
    <t>TSUKUBA COLLECTIONを開催するにあたって、ファイナリストに企業を宣伝していただく対価として協賛金を得る。</t>
    <phoneticPr fontId="1"/>
  </si>
  <si>
    <t>決算において未記入であった、昨年度以前の収入。</t>
  </si>
  <si>
    <t>渉外局：決算の段階では不明であった協賛金、本部企画局：今年度振り込まれた2023年のプロモーション協力費</t>
    <rPh sb="0" eb="3">
      <t>ショウガイキョク</t>
    </rPh>
    <rPh sb="4" eb="6">
      <t>ケッサン</t>
    </rPh>
    <rPh sb="7" eb="9">
      <t>ダンカイ</t>
    </rPh>
    <rPh sb="11" eb="13">
      <t>フメイ</t>
    </rPh>
    <rPh sb="17" eb="20">
      <t>キョウサンキン</t>
    </rPh>
    <rPh sb="21" eb="26">
      <t>ホンブキカクキョク</t>
    </rPh>
    <rPh sb="27" eb="30">
      <t>コンネンド</t>
    </rPh>
    <rPh sb="30" eb="31">
      <t>フ</t>
    </rPh>
    <rPh sb="32" eb="33">
      <t>コ</t>
    </rPh>
    <rPh sb="40" eb="41">
      <t>ネン</t>
    </rPh>
    <rPh sb="49" eb="52">
      <t>キョウリョクヒ</t>
    </rPh>
    <phoneticPr fontId="1"/>
  </si>
  <si>
    <t>7．二次予算詳細支出の部</t>
  </si>
  <si>
    <t>番号</t>
    <rPh sb="0" eb="2">
      <t>バンゴウ</t>
    </rPh>
    <phoneticPr fontId="1"/>
  </si>
  <si>
    <t>摘要</t>
    <rPh sb="0" eb="2">
      <t>テキヨウ</t>
    </rPh>
    <phoneticPr fontId="1"/>
  </si>
  <si>
    <t>単価</t>
    <rPh sb="0" eb="2">
      <t>タンカ</t>
    </rPh>
    <phoneticPr fontId="1"/>
  </si>
  <si>
    <t>数量</t>
    <rPh sb="0" eb="2">
      <t>スウリョウ</t>
    </rPh>
    <phoneticPr fontId="1"/>
  </si>
  <si>
    <t>単位</t>
    <rPh sb="0" eb="2">
      <t>タンイ</t>
    </rPh>
    <phoneticPr fontId="1"/>
  </si>
  <si>
    <t>購入時期</t>
    <rPh sb="0" eb="4">
      <t>コウニュウジキ</t>
    </rPh>
    <phoneticPr fontId="1"/>
  </si>
  <si>
    <t>用途</t>
    <rPh sb="0" eb="2">
      <t>ヨウト</t>
    </rPh>
    <phoneticPr fontId="1"/>
  </si>
  <si>
    <t>au 通話定額2</t>
  </si>
  <si>
    <t>台/月</t>
  </si>
  <si>
    <t>10月</t>
  </si>
  <si>
    <t>移動支部長の業務を円滑にするため。</t>
  </si>
  <si>
    <t>通信運搬費　小計</t>
    <rPh sb="0" eb="5">
      <t>ツウシンウンパンヒ</t>
    </rPh>
    <rPh sb="6" eb="8">
      <t>ショウケイ</t>
    </rPh>
    <phoneticPr fontId="1"/>
  </si>
  <si>
    <t>通し番号</t>
    <rPh sb="0" eb="1">
      <t>トオ</t>
    </rPh>
    <rPh sb="2" eb="4">
      <t>バンゴウ</t>
    </rPh>
    <phoneticPr fontId="1"/>
  </si>
  <si>
    <t>合計金額</t>
    <rPh sb="0" eb="2">
      <t>ゴウケイ</t>
    </rPh>
    <rPh sb="2" eb="4">
      <t>キンガク</t>
    </rPh>
    <phoneticPr fontId="1"/>
  </si>
  <si>
    <t>購入予定月</t>
    <rPh sb="0" eb="5">
      <t>コウニュウヨテイゲツ</t>
    </rPh>
    <phoneticPr fontId="1"/>
  </si>
  <si>
    <t>無線機本体(品番：TCP-D561)</t>
  </si>
  <si>
    <t>台</t>
    <rPh sb="0" eb="1">
      <t>ダイ</t>
    </rPh>
    <phoneticPr fontId="1"/>
  </si>
  <si>
    <t>10月</t>
    <rPh sb="2" eb="3">
      <t>ガツ</t>
    </rPh>
    <phoneticPr fontId="1"/>
  </si>
  <si>
    <t>本祭において連絡手段として使うため。</t>
    <rPh sb="0" eb="2">
      <t>ホンサイ</t>
    </rPh>
    <rPh sb="6" eb="10">
      <t>レンラクシュダン</t>
    </rPh>
    <rPh sb="13" eb="14">
      <t>ツカ</t>
    </rPh>
    <phoneticPr fontId="1"/>
  </si>
  <si>
    <t>耳挿し式イヤホンマイク</t>
    <rPh sb="0" eb="2">
      <t>ミミサ</t>
    </rPh>
    <rPh sb="3" eb="4">
      <t>シキ</t>
    </rPh>
    <phoneticPr fontId="1"/>
  </si>
  <si>
    <t>個</t>
    <rPh sb="0" eb="1">
      <t>コ</t>
    </rPh>
    <phoneticPr fontId="1"/>
  </si>
  <si>
    <t>本祭において連絡手段として使うため。</t>
  </si>
  <si>
    <t>連結式充電器（最大6連結）</t>
    <rPh sb="0" eb="6">
      <t>レンケツシキジュウデンキ</t>
    </rPh>
    <rPh sb="7" eb="9">
      <t>サイダイ</t>
    </rPh>
    <rPh sb="10" eb="12">
      <t>レンケツ</t>
    </rPh>
    <phoneticPr fontId="1"/>
  </si>
  <si>
    <t>無線機の充電に使うため。</t>
    <rPh sb="0" eb="3">
      <t>ムセンキ</t>
    </rPh>
    <rPh sb="4" eb="6">
      <t>ジュウデン</t>
    </rPh>
    <rPh sb="7" eb="8">
      <t>ツカ</t>
    </rPh>
    <phoneticPr fontId="1"/>
  </si>
  <si>
    <t>連結式充電器アダプター</t>
    <rPh sb="0" eb="6">
      <t>レンケツシキジュウデンキ</t>
    </rPh>
    <phoneticPr fontId="1"/>
  </si>
  <si>
    <t>本</t>
    <rPh sb="0" eb="1">
      <t>ホン</t>
    </rPh>
    <phoneticPr fontId="1"/>
  </si>
  <si>
    <t>無線機の充電に使うため。</t>
  </si>
  <si>
    <t>予備イヤホンマイク（耳挿し式）</t>
    <rPh sb="0" eb="2">
      <t>ヨビ</t>
    </rPh>
    <rPh sb="10" eb="11">
      <t>ミミ</t>
    </rPh>
    <rPh sb="11" eb="12">
      <t>サ</t>
    </rPh>
    <rPh sb="13" eb="14">
      <t>シキ</t>
    </rPh>
    <phoneticPr fontId="1"/>
  </si>
  <si>
    <t>使用していたものが故障したときの代わりとして使うため。</t>
    <rPh sb="0" eb="2">
      <t>シヨウ</t>
    </rPh>
    <rPh sb="9" eb="11">
      <t>コショウ</t>
    </rPh>
    <rPh sb="16" eb="17">
      <t>カ</t>
    </rPh>
    <rPh sb="22" eb="23">
      <t>ツカ</t>
    </rPh>
    <phoneticPr fontId="1"/>
  </si>
  <si>
    <t>予備バッテリー</t>
    <rPh sb="0" eb="2">
      <t>ヨビ</t>
    </rPh>
    <phoneticPr fontId="1"/>
  </si>
  <si>
    <t>電源タップ（4個口）</t>
    <rPh sb="0" eb="2">
      <t>デンゲン</t>
    </rPh>
    <rPh sb="7" eb="9">
      <t>コグチ</t>
    </rPh>
    <phoneticPr fontId="1"/>
  </si>
  <si>
    <t>無線機本体(品番：TCP-D561)</t>
    <rPh sb="0" eb="3">
      <t>ムセンキ</t>
    </rPh>
    <rPh sb="3" eb="5">
      <t>ホンタイ</t>
    </rPh>
    <rPh sb="6" eb="8">
      <t>ヒンバン</t>
    </rPh>
    <phoneticPr fontId="1"/>
  </si>
  <si>
    <t>9月</t>
    <rPh sb="1" eb="2">
      <t>ガツ</t>
    </rPh>
    <phoneticPr fontId="1"/>
  </si>
  <si>
    <t>プレ雙において連絡手段として使うため。</t>
    <rPh sb="2" eb="3">
      <t>フタツ</t>
    </rPh>
    <rPh sb="7" eb="11">
      <t>レンラクシュダン</t>
    </rPh>
    <rPh sb="14" eb="15">
      <t>ツカ</t>
    </rPh>
    <phoneticPr fontId="1"/>
  </si>
  <si>
    <t>プレ雙において連絡手段として使うため。</t>
    <rPh sb="2" eb="3">
      <t>フタツ</t>
    </rPh>
    <phoneticPr fontId="1"/>
  </si>
  <si>
    <t>9月</t>
  </si>
  <si>
    <t>使用していたものが故障したときの代わりとして使うため。</t>
  </si>
  <si>
    <t>Wi-Fiレンタルどっとこむ Softbank E5785 無制限</t>
  </si>
  <si>
    <t>台×日</t>
    <rPh sb="0" eb="1">
      <t>ダイ</t>
    </rPh>
    <rPh sb="2" eb="3">
      <t>ヒ</t>
    </rPh>
    <phoneticPr fontId="1"/>
  </si>
  <si>
    <t>本部・案内所の円滑な運営のため。</t>
    <rPh sb="0" eb="2">
      <t>ホンブ</t>
    </rPh>
    <rPh sb="3" eb="6">
      <t>アンナイジョ</t>
    </rPh>
    <rPh sb="7" eb="9">
      <t>エンカツ</t>
    </rPh>
    <rPh sb="10" eb="12">
      <t>ウンエイ</t>
    </rPh>
    <phoneticPr fontId="1"/>
  </si>
  <si>
    <t>賃借料　小計</t>
  </si>
  <si>
    <t>Wi-Fiレンタルどっとこむ Softbank E5785 受取手数料</t>
  </si>
  <si>
    <t>Wi-Fiを受け取るため。</t>
    <rPh sb="6" eb="7">
      <t>ウ</t>
    </rPh>
    <rPh sb="8" eb="9">
      <t>ト</t>
    </rPh>
    <phoneticPr fontId="1"/>
  </si>
  <si>
    <t>Wi-Fiレンタルどっとこむ Softbank E5785 返却手数料</t>
  </si>
  <si>
    <t>11月</t>
    <rPh sb="2" eb="3">
      <t>ガツ</t>
    </rPh>
    <phoneticPr fontId="1"/>
  </si>
  <si>
    <t>Wi-Fiをポストで1台ずつ返却するため。</t>
  </si>
  <si>
    <t>支払手数料　小計</t>
  </si>
  <si>
    <t>送料</t>
    <rPh sb="0" eb="2">
      <t>ソウリョウ</t>
    </rPh>
    <phoneticPr fontId="1"/>
  </si>
  <si>
    <t>回</t>
    <rPh sb="0" eb="1">
      <t>カイ</t>
    </rPh>
    <phoneticPr fontId="1"/>
  </si>
  <si>
    <t>無線機を返却するため。</t>
    <rPh sb="0" eb="3">
      <t>ムセンキ</t>
    </rPh>
    <rPh sb="4" eb="6">
      <t>ヘンキャク</t>
    </rPh>
    <phoneticPr fontId="1"/>
  </si>
  <si>
    <t>ラベル</t>
  </si>
  <si>
    <t>枚</t>
    <rPh sb="0" eb="1">
      <t>マイ</t>
    </rPh>
    <phoneticPr fontId="1"/>
  </si>
  <si>
    <t>借用する無線機にラベルを貼るため。</t>
    <rPh sb="0" eb="2">
      <t>シャクヨウ</t>
    </rPh>
    <rPh sb="4" eb="7">
      <t>ムセンキ</t>
    </rPh>
    <rPh sb="12" eb="13">
      <t>ハ</t>
    </rPh>
    <phoneticPr fontId="1"/>
  </si>
  <si>
    <t>雑費　小計</t>
  </si>
  <si>
    <t>委員長団　合計</t>
    <rPh sb="0" eb="4">
      <t>イインチョウダン</t>
    </rPh>
    <rPh sb="5" eb="7">
      <t>ゴウケイ</t>
    </rPh>
    <phoneticPr fontId="1"/>
  </si>
  <si>
    <t>財務局</t>
    <rPh sb="0" eb="2">
      <t>ザイム</t>
    </rPh>
    <rPh sb="2" eb="3">
      <t>キョク</t>
    </rPh>
    <phoneticPr fontId="1"/>
  </si>
  <si>
    <t>消耗品器具費</t>
    <rPh sb="0" eb="6">
      <t>ショウモウヒンキグヒ</t>
    </rPh>
    <phoneticPr fontId="1"/>
  </si>
  <si>
    <t>ダイト 硬貨選別計数機 コインソーター 勘太mini DCS-500</t>
  </si>
  <si>
    <t>4月</t>
    <rPh sb="1" eb="2">
      <t>ガツ</t>
    </rPh>
    <phoneticPr fontId="1"/>
  </si>
  <si>
    <t>学分金や当日の売り上げ金を正確に数えるため。</t>
    <rPh sb="0" eb="3">
      <t>ガクブンキン</t>
    </rPh>
    <rPh sb="4" eb="6">
      <t>トウジツ</t>
    </rPh>
    <rPh sb="7" eb="8">
      <t>ウ</t>
    </rPh>
    <rPh sb="9" eb="10">
      <t>ア</t>
    </rPh>
    <rPh sb="11" eb="12">
      <t>キン</t>
    </rPh>
    <rPh sb="13" eb="15">
      <t>セイカク</t>
    </rPh>
    <rPh sb="16" eb="17">
      <t>カゾ</t>
    </rPh>
    <phoneticPr fontId="1"/>
  </si>
  <si>
    <t>100円用コインケース</t>
  </si>
  <si>
    <t>個</t>
  </si>
  <si>
    <t>4月</t>
  </si>
  <si>
    <t>学分金や当日のパンフレットの売り上げ金を保管するため。</t>
    <phoneticPr fontId="1"/>
  </si>
  <si>
    <t>全硬貨用コインケース</t>
  </si>
  <si>
    <t>4月、10月</t>
  </si>
  <si>
    <t>学分金や当日にお釣り対応をするため。</t>
    <phoneticPr fontId="1"/>
  </si>
  <si>
    <t>複写式領収書</t>
  </si>
  <si>
    <t>学分金収集の際、領収書を求められた場合対応するため。</t>
    <phoneticPr fontId="1"/>
  </si>
  <si>
    <t>消耗品器具費　小計</t>
  </si>
  <si>
    <t>施設賠償責任保険</t>
  </si>
  <si>
    <t>式</t>
  </si>
  <si>
    <t>筑波大学周辺の歩道橋に設置する、学実委所有の横断幕を対象とする保険の保険料として。</t>
    <phoneticPr fontId="1"/>
  </si>
  <si>
    <t>来場者やその所持品に対し学実委側の不手際によって発生した賠償責任を対象とする保険の保険料として。</t>
    <phoneticPr fontId="1"/>
  </si>
  <si>
    <t>生産物賠償責任保険</t>
  </si>
  <si>
    <t>学園祭で販売された飲食物が原因で発生した賠償責任を対象とする保険の保険料として。</t>
    <phoneticPr fontId="1"/>
  </si>
  <si>
    <t>動産保険</t>
  </si>
  <si>
    <t>企画団体が学実委から借用した機材等を破損させた場合の賠償または学実委が運営に必要な機材 等を破損させた場合の補償を受けるための保険の保険料として。</t>
  </si>
  <si>
    <t>普通傷害保険</t>
  </si>
  <si>
    <t>ステージ出演者及び、準備日、本祭当日、片付け日の業務に参加する学園祭実行委員、サポートメンバーのうち運営中に発生した傷病者を対象とする保険の保険料として。</t>
    <rPh sb="70" eb="73">
      <t>ホケンリョウ</t>
    </rPh>
    <phoneticPr fontId="1"/>
  </si>
  <si>
    <t>興行中止保険</t>
  </si>
  <si>
    <t>「雙峰祭特別ステージ」が中止となり、チケット代を返金する場合、それに関連する損失を補填するための保険の保険料として。</t>
    <rPh sb="1" eb="4">
      <t>ソウホウサイ</t>
    </rPh>
    <rPh sb="4" eb="6">
      <t>トクベツ</t>
    </rPh>
    <rPh sb="51" eb="54">
      <t>ホケンリョウ</t>
    </rPh>
    <phoneticPr fontId="1"/>
  </si>
  <si>
    <t>支払保険料　小計</t>
    <rPh sb="0" eb="2">
      <t>シハラ</t>
    </rPh>
    <rPh sb="2" eb="4">
      <t>ホケン</t>
    </rPh>
    <rPh sb="4" eb="5">
      <t>リョウ</t>
    </rPh>
    <rPh sb="6" eb="8">
      <t>ショウケイ</t>
    </rPh>
    <phoneticPr fontId="1"/>
  </si>
  <si>
    <t xml:space="preserve">硬貨取扱料金 </t>
    <phoneticPr fontId="1"/>
  </si>
  <si>
    <t xml:space="preserve">回 </t>
    <phoneticPr fontId="1"/>
  </si>
  <si>
    <t xml:space="preserve">11月 </t>
    <phoneticPr fontId="1"/>
  </si>
  <si>
    <t>パンフレットの売上金を口座に収めるため。</t>
    <phoneticPr fontId="1"/>
  </si>
  <si>
    <t>振込手数料</t>
  </si>
  <si>
    <t>回</t>
  </si>
  <si>
    <t>5月</t>
  </si>
  <si>
    <t>渉外局の口座から金銭を移すため。</t>
    <rPh sb="8" eb="10">
      <t>キンセン</t>
    </rPh>
    <phoneticPr fontId="1"/>
  </si>
  <si>
    <t>硬貨取扱料金</t>
  </si>
  <si>
    <t>学分金を口座に収めるため。</t>
    <phoneticPr fontId="1"/>
  </si>
  <si>
    <t>支払手数料　小計</t>
    <rPh sb="0" eb="2">
      <t>シハラ</t>
    </rPh>
    <rPh sb="2" eb="5">
      <t>テスウリョウ</t>
    </rPh>
    <rPh sb="6" eb="8">
      <t>ショウケイ</t>
    </rPh>
    <phoneticPr fontId="1"/>
  </si>
  <si>
    <t>番号</t>
  </si>
  <si>
    <t>摘要</t>
  </si>
  <si>
    <t>単価</t>
  </si>
  <si>
    <t>数量</t>
  </si>
  <si>
    <t>単位</t>
  </si>
  <si>
    <t>購入時期</t>
  </si>
  <si>
    <t>用途</t>
  </si>
  <si>
    <t>予備費</t>
  </si>
  <si>
    <t>12月</t>
  </si>
  <si>
    <t>来年度の学園祭のために繰越金を用意する必要があるため。</t>
    <rPh sb="4" eb="7">
      <t>ガクエンサイ</t>
    </rPh>
    <phoneticPr fontId="1"/>
  </si>
  <si>
    <t>予備費　小計</t>
  </si>
  <si>
    <t>財務局　合計</t>
    <rPh sb="0" eb="3">
      <t>ザイム</t>
    </rPh>
    <rPh sb="4" eb="6">
      <t>ゴウケイ</t>
    </rPh>
    <phoneticPr fontId="1"/>
  </si>
  <si>
    <t>広報宣伝局</t>
  </si>
  <si>
    <t>学生・教職員向け Creative Cloud コンプリートプラン（12か月分）</t>
  </si>
  <si>
    <t>ライセンス</t>
    <phoneticPr fontId="1"/>
  </si>
  <si>
    <t>2月</t>
    <rPh sb="1" eb="2">
      <t>ガツ</t>
    </rPh>
    <phoneticPr fontId="1"/>
  </si>
  <si>
    <t>名刺・ポスター・パンフレット等デザイン全般で使用するため。</t>
  </si>
  <si>
    <t>3月</t>
    <rPh sb="1" eb="2">
      <t>ガツ</t>
    </rPh>
    <phoneticPr fontId="1"/>
  </si>
  <si>
    <t>名刺・ポスター・パンフレット等デザイン全般で使用するため。（なお、購入が遅れたため単価、購入予定月が上記のものと異なる）</t>
    <rPh sb="33" eb="35">
      <t>コウニュウ</t>
    </rPh>
    <rPh sb="36" eb="37">
      <t>オク</t>
    </rPh>
    <rPh sb="41" eb="43">
      <t>タンカ</t>
    </rPh>
    <rPh sb="44" eb="46">
      <t>コウニュウ</t>
    </rPh>
    <rPh sb="46" eb="49">
      <t>ヨテイゲツ</t>
    </rPh>
    <rPh sb="50" eb="52">
      <t>ジョウキ</t>
    </rPh>
    <rPh sb="56" eb="57">
      <t>コト</t>
    </rPh>
    <phoneticPr fontId="1"/>
  </si>
  <si>
    <t>Adobe Creative Cloud コンプリートプラン　解約手数料</t>
  </si>
  <si>
    <t>通信運搬費　小計</t>
  </si>
  <si>
    <t>ガソリン代</t>
  </si>
  <si>
    <t>横断幕やオフィシャルポスターなどの貼りまわりの際に使用するため。</t>
  </si>
  <si>
    <t>交通費　小計</t>
  </si>
  <si>
    <t>缶バッジ</t>
    <phoneticPr fontId="1"/>
  </si>
  <si>
    <t>8月</t>
    <rPh sb="1" eb="2">
      <t>ガツ</t>
    </rPh>
    <phoneticPr fontId="1"/>
  </si>
  <si>
    <t>販売・協賛団体への返礼品のため。</t>
  </si>
  <si>
    <t>冊</t>
  </si>
  <si>
    <t>枚</t>
  </si>
  <si>
    <t>トートバッグ</t>
    <phoneticPr fontId="1"/>
  </si>
  <si>
    <t>ステッカー</t>
    <phoneticPr fontId="1"/>
  </si>
  <si>
    <t>ボールペン</t>
    <phoneticPr fontId="1"/>
  </si>
  <si>
    <t>本</t>
  </si>
  <si>
    <t>9製品一式 量産前確認サンプル</t>
    <phoneticPr fontId="1"/>
  </si>
  <si>
    <t>販売する製品の規格、デザインとの互換性を確認するため。</t>
  </si>
  <si>
    <t>外注費　小計</t>
  </si>
  <si>
    <t>テーマ考案者への謝礼</t>
    <rPh sb="3" eb="6">
      <t>コウアンシャ</t>
    </rPh>
    <rPh sb="8" eb="10">
      <t>シャレイ</t>
    </rPh>
    <phoneticPr fontId="1"/>
  </si>
  <si>
    <t>式</t>
    <rPh sb="0" eb="1">
      <t>シキ</t>
    </rPh>
    <phoneticPr fontId="1"/>
  </si>
  <si>
    <t>テーマ考案者へ図書カード3000円分を進呈するため。</t>
    <rPh sb="3" eb="6">
      <t>コウアンシャ</t>
    </rPh>
    <rPh sb="7" eb="9">
      <t>トショ</t>
    </rPh>
    <rPh sb="16" eb="18">
      <t>エンブン</t>
    </rPh>
    <rPh sb="19" eb="21">
      <t>シンテイ</t>
    </rPh>
    <phoneticPr fontId="1"/>
  </si>
  <si>
    <t>謝礼費　小計</t>
  </si>
  <si>
    <t>A2オフィシャルポスター</t>
  </si>
  <si>
    <t>学外への学園祭開催の周知のため。</t>
  </si>
  <si>
    <t>A4オフィシャルポスター</t>
    <phoneticPr fontId="1"/>
  </si>
  <si>
    <t>枚</t>
    <phoneticPr fontId="1"/>
  </si>
  <si>
    <t>9月</t>
    <phoneticPr fontId="1"/>
  </si>
  <si>
    <t>学外への学園祭開催の周知のため。</t>
    <phoneticPr fontId="1"/>
  </si>
  <si>
    <t>B2オフィシャルポスター</t>
    <phoneticPr fontId="1"/>
  </si>
  <si>
    <t>駅ポスター掲示費</t>
    <rPh sb="0" eb="1">
      <t>エキ</t>
    </rPh>
    <rPh sb="5" eb="7">
      <t>ケイジ</t>
    </rPh>
    <rPh sb="7" eb="8">
      <t>ヒ</t>
    </rPh>
    <phoneticPr fontId="1"/>
  </si>
  <si>
    <t>オフィシャルパンフレット印刷費</t>
    <rPh sb="12" eb="15">
      <t>インサツヒ</t>
    </rPh>
    <phoneticPr fontId="1"/>
  </si>
  <si>
    <t>部</t>
    <rPh sb="0" eb="1">
      <t>ブ</t>
    </rPh>
    <phoneticPr fontId="1"/>
  </si>
  <si>
    <t>学園祭来場者に企画・場所等の周知をするため。</t>
    <rPh sb="0" eb="6">
      <t>ガクエンサイライジョウシャ</t>
    </rPh>
    <rPh sb="7" eb="9">
      <t>キカク</t>
    </rPh>
    <rPh sb="10" eb="13">
      <t>バショトウ</t>
    </rPh>
    <rPh sb="14" eb="16">
      <t>シュウチ</t>
    </rPh>
    <phoneticPr fontId="1"/>
  </si>
  <si>
    <t>リーフレット印刷費</t>
    <rPh sb="6" eb="9">
      <t>インサツヒ</t>
    </rPh>
    <phoneticPr fontId="1"/>
  </si>
  <si>
    <t>横断幕(日付シール)</t>
    <rPh sb="0" eb="3">
      <t>オウダンマク</t>
    </rPh>
    <rPh sb="4" eb="6">
      <t>ヒヅケ</t>
    </rPh>
    <phoneticPr fontId="1"/>
  </si>
  <si>
    <t>学内への学園祭の認知のため。</t>
    <rPh sb="1" eb="2">
      <t>ナイ</t>
    </rPh>
    <rPh sb="8" eb="10">
      <t>ニンチ</t>
    </rPh>
    <phoneticPr fontId="1"/>
  </si>
  <si>
    <t>横断幕(日付部分)</t>
    <rPh sb="0" eb="3">
      <t>オウダンマク</t>
    </rPh>
    <rPh sb="6" eb="8">
      <t>ブブン</t>
    </rPh>
    <phoneticPr fontId="1"/>
  </si>
  <si>
    <t>広告宣伝費　小計</t>
  </si>
  <si>
    <t>パンフレット印刷費用の負鋳込み手数料</t>
  </si>
  <si>
    <t>パンフレット印刷費に係る振込みのため。</t>
    <rPh sb="6" eb="9">
      <t>インサツヒ</t>
    </rPh>
    <rPh sb="10" eb="11">
      <t>カカ</t>
    </rPh>
    <rPh sb="12" eb="13">
      <t>フ</t>
    </rPh>
    <rPh sb="13" eb="14">
      <t>コ</t>
    </rPh>
    <phoneticPr fontId="1"/>
  </si>
  <si>
    <t>駅ポスター掲示費振込手数料</t>
    <rPh sb="0" eb="1">
      <t>エキ</t>
    </rPh>
    <rPh sb="5" eb="8">
      <t>ケイジヒ</t>
    </rPh>
    <rPh sb="8" eb="13">
      <t>フリコミテスウリョウ</t>
    </rPh>
    <phoneticPr fontId="1"/>
  </si>
  <si>
    <t>駅ポスター掲示費に係る振込みのため。</t>
    <rPh sb="0" eb="1">
      <t>エキ</t>
    </rPh>
    <rPh sb="5" eb="7">
      <t>ケイジ</t>
    </rPh>
    <phoneticPr fontId="1"/>
  </si>
  <si>
    <t>グッズ振込手数料</t>
    <rPh sb="3" eb="8">
      <t>フリコミテスウリョウ</t>
    </rPh>
    <phoneticPr fontId="1"/>
  </si>
  <si>
    <t>グッズ経費に係る振込みのため。</t>
    <rPh sb="3" eb="5">
      <t>ケイヒ</t>
    </rPh>
    <rPh sb="6" eb="7">
      <t>カカ</t>
    </rPh>
    <rPh sb="8" eb="9">
      <t>フ</t>
    </rPh>
    <rPh sb="9" eb="10">
      <t>コ</t>
    </rPh>
    <phoneticPr fontId="1"/>
  </si>
  <si>
    <t>オフィシャルポスター振込手数料</t>
    <rPh sb="10" eb="12">
      <t>フリコミ</t>
    </rPh>
    <rPh sb="12" eb="15">
      <t>テスウリョウ</t>
    </rPh>
    <phoneticPr fontId="1"/>
  </si>
  <si>
    <t>オフィシャルポスターに係る振込のため。</t>
    <rPh sb="11" eb="12">
      <t>カカ</t>
    </rPh>
    <rPh sb="13" eb="15">
      <t>フリコミ</t>
    </rPh>
    <phoneticPr fontId="1"/>
  </si>
  <si>
    <t>駅ポスター送付費</t>
    <rPh sb="0" eb="1">
      <t>エキ</t>
    </rPh>
    <rPh sb="5" eb="7">
      <t>ソウフ</t>
    </rPh>
    <rPh sb="7" eb="8">
      <t>ヒ</t>
    </rPh>
    <phoneticPr fontId="1"/>
  </si>
  <si>
    <t>駅ポスターを掲示する際に、ポスターを会社へ送付するため。</t>
    <rPh sb="0" eb="1">
      <t>エキ</t>
    </rPh>
    <rPh sb="6" eb="8">
      <t>ケイジ</t>
    </rPh>
    <rPh sb="10" eb="11">
      <t>サイ</t>
    </rPh>
    <rPh sb="18" eb="20">
      <t>カイシャ</t>
    </rPh>
    <rPh sb="21" eb="23">
      <t>ソウフ</t>
    </rPh>
    <phoneticPr fontId="1"/>
  </si>
  <si>
    <t>関係校へのポスター送付費(定形外郵便物100ｇ)</t>
    <rPh sb="0" eb="3">
      <t>カンケイコウ</t>
    </rPh>
    <rPh sb="9" eb="12">
      <t>ソウフヒ</t>
    </rPh>
    <rPh sb="13" eb="15">
      <t>テイケイ</t>
    </rPh>
    <rPh sb="15" eb="16">
      <t>ガイ</t>
    </rPh>
    <rPh sb="16" eb="19">
      <t>ユウビンブツ</t>
    </rPh>
    <phoneticPr fontId="1"/>
  </si>
  <si>
    <t>各学校にオフィシャルポスターを送付するため。</t>
    <rPh sb="0" eb="3">
      <t>カクガッコウ</t>
    </rPh>
    <rPh sb="15" eb="17">
      <t>ソウフ</t>
    </rPh>
    <phoneticPr fontId="1"/>
  </si>
  <si>
    <t>広報宣伝局　合計</t>
    <rPh sb="0" eb="5">
      <t>コウホウセンデンキョク</t>
    </rPh>
    <rPh sb="6" eb="8">
      <t>ゴウケイ</t>
    </rPh>
    <phoneticPr fontId="1"/>
  </si>
  <si>
    <t>渉外局</t>
    <rPh sb="0" eb="2">
      <t>ショウガイ</t>
    </rPh>
    <rPh sb="2" eb="3">
      <t>キョク</t>
    </rPh>
    <phoneticPr fontId="1"/>
  </si>
  <si>
    <t>製本カバー ロール 45cm×10m巻</t>
  </si>
  <si>
    <t>巻</t>
  </si>
  <si>
    <t>9月～10月</t>
  </si>
  <si>
    <t>ステージ看板の表面の保護に必要なため。</t>
    <phoneticPr fontId="1"/>
  </si>
  <si>
    <t>ルミナスUVインク 30mL</t>
  </si>
  <si>
    <t>8月～9月</t>
  </si>
  <si>
    <t>福引所にて参加者の確認を行うため。</t>
  </si>
  <si>
    <t>クッション封筒（しっかりタイプ）A4サイズ（50枚入り）</t>
  </si>
  <si>
    <t xml:space="preserve">個 </t>
    <phoneticPr fontId="1"/>
  </si>
  <si>
    <t xml:space="preserve">10月 </t>
    <phoneticPr fontId="1"/>
  </si>
  <si>
    <t>クラウドファンディングのリターンを送る際に用いるため。</t>
    <phoneticPr fontId="1"/>
  </si>
  <si>
    <t>ボーガスペーパー ロール（320mm×150m・51g/ｍ2・ ミシン目入）</t>
  </si>
  <si>
    <t>【宅配80サイズ】ダンボール箱60枚入り</t>
    <phoneticPr fontId="1"/>
  </si>
  <si>
    <t xml:space="preserve">個 </t>
  </si>
  <si>
    <t xml:space="preserve">10月 </t>
  </si>
  <si>
    <t>クラウドファンディングのリターンを送る際に用いるため。</t>
  </si>
  <si>
    <t>協賛活動のための交通費</t>
  </si>
  <si>
    <t>回(人)</t>
  </si>
  <si>
    <t>5月～11月</t>
  </si>
  <si>
    <t>東京近郊への一般協賛に係る協賛企業訪問、物品協賛に係る協賛品受け取りのため。</t>
  </si>
  <si>
    <t>つくば市周辺への一般協賛に係る協賛企業訪問、物品協賛に係る協賛品受け取りのため。</t>
  </si>
  <si>
    <t>クラウドファンディングの広告ビラ(A4, 光沢紙, 厚さ標準, 片面4色, 7営業日以内発送 3000部)</t>
  </si>
  <si>
    <t>クラウドファンディングの宣伝のため。</t>
    <rPh sb="12" eb="14">
      <t>センデン</t>
    </rPh>
    <phoneticPr fontId="1"/>
  </si>
  <si>
    <t>クラウドファンディング支援者への返礼品のポストカード(光沢/普通紙(ミラー上質紙), 厚さ標準, 表4色裏1色, 7営業日以内発送 200部)</t>
  </si>
  <si>
    <t>クラウドファンディング支援者への返礼品として配布するため。</t>
    <rPh sb="16" eb="19">
      <t>ヘンレイヒン</t>
    </rPh>
    <rPh sb="22" eb="24">
      <t>ハイフ</t>
    </rPh>
    <phoneticPr fontId="1"/>
  </si>
  <si>
    <t>一般協賛 振込手数料　常陽銀行本支店あて</t>
  </si>
  <si>
    <t>5月～10月</t>
  </si>
  <si>
    <t>一般協賛に係る振込手数料を負担するため。</t>
  </si>
  <si>
    <t>一般協賛 振込手数料　他行あて</t>
  </si>
  <si>
    <t>個人協賛　振込手数料　渉外局負担　常陽銀行本支店あて</t>
  </si>
  <si>
    <t>個人協賛に係る振込手数料を負担するため。</t>
  </si>
  <si>
    <t>個人協賛　振込手数料　渉外局負担　他行あて</t>
    <phoneticPr fontId="1"/>
  </si>
  <si>
    <t>クラウドファンディング手数料</t>
    <phoneticPr fontId="1"/>
  </si>
  <si>
    <t>11月</t>
  </si>
  <si>
    <t>クラウドファンディング業者に手数料を納めるため。</t>
  </si>
  <si>
    <t>協賛依頼文書等送料（定形外・規格内・250ｇ以内）</t>
    <phoneticPr fontId="1"/>
  </si>
  <si>
    <t>依頼文書・企画書・承諾書の郵送を希望する企業等に依頼文書等を送付するため。</t>
  </si>
  <si>
    <t>一般協賛請求書送料（定形内・規格内・50g以内）</t>
  </si>
  <si>
    <t>請求書の郵送を希望する企業に請求書を送付するため。</t>
  </si>
  <si>
    <t>一般協賛お礼状等送料（定形内・規格内・50g以内）</t>
  </si>
  <si>
    <t>協賛企業にお礼文書・報告書・パンフレット等を郵送するため。</t>
  </si>
  <si>
    <t>一般協賛お礼状等送料（定形外・規格内・150g以内）</t>
  </si>
  <si>
    <t>物品協賛 お礼文書等送料（定形外・規格内・150g以内）</t>
  </si>
  <si>
    <t>物品協賛 着払い送料・手数料 渉外局負担分（ゆうパック120サイズ・東京→茨城）</t>
  </si>
  <si>
    <t>協賛品のうち、送料を渉外局が負担するものについての着払い手数料を支払うため。</t>
    <rPh sb="25" eb="27">
      <t>チャクバラ</t>
    </rPh>
    <rPh sb="28" eb="31">
      <t>テスウリョウ</t>
    </rPh>
    <rPh sb="32" eb="34">
      <t>シハラ</t>
    </rPh>
    <phoneticPr fontId="1"/>
  </si>
  <si>
    <t>物品協賛 レンタル物品協賛送料・返送料・手数料 渉外局負担分（ゆうパック120サイズ・東京←→茨城）</t>
  </si>
  <si>
    <t>協賛品のうち、レンタルするものについての送料・返送料等を支払うため。</t>
    <rPh sb="20" eb="22">
      <t>ソウリョウ</t>
    </rPh>
    <rPh sb="23" eb="26">
      <t>ヘンソウリョウ</t>
    </rPh>
    <rPh sb="26" eb="27">
      <t>トウ</t>
    </rPh>
    <rPh sb="28" eb="30">
      <t>シハラ</t>
    </rPh>
    <phoneticPr fontId="1"/>
  </si>
  <si>
    <t>個人協賛　返礼品等送料（定形外・規格内・100g以内）</t>
  </si>
  <si>
    <t>協賛者に返礼品とお礼の文書を郵送するため。</t>
  </si>
  <si>
    <t>個人協賛　返礼品等送料（定形外・規格内・250g以内）</t>
  </si>
  <si>
    <t>ゆうメール（～150g）</t>
  </si>
  <si>
    <t>回</t>
    <phoneticPr fontId="1"/>
  </si>
  <si>
    <t>11月～12月</t>
  </si>
  <si>
    <t>クラウドファンディングのリターンを郵送するため。</t>
  </si>
  <si>
    <t>ゆうパック（80サイズ）</t>
    <phoneticPr fontId="1"/>
  </si>
  <si>
    <t>渉外局　合計</t>
    <rPh sb="0" eb="3">
      <t>ショウガイキョク</t>
    </rPh>
    <rPh sb="4" eb="6">
      <t>ゴウケイ</t>
    </rPh>
    <phoneticPr fontId="1"/>
  </si>
  <si>
    <t>5Kガスボンベ充填</t>
  </si>
  <si>
    <t>調理企画に必要なため。</t>
    <phoneticPr fontId="1"/>
  </si>
  <si>
    <t>5Kガスボンベ検査料</t>
  </si>
  <si>
    <t>5Kボンベ容器(交換）</t>
  </si>
  <si>
    <t>調整器</t>
  </si>
  <si>
    <t>ニップル</t>
  </si>
  <si>
    <t>ゴムホース(50ｍ）</t>
  </si>
  <si>
    <t>巻き</t>
  </si>
  <si>
    <t>1重巻きコンロ(小）</t>
  </si>
  <si>
    <t>1重巻きコンロ(大）</t>
  </si>
  <si>
    <t>2口コック</t>
  </si>
  <si>
    <t>シールテープ</t>
  </si>
  <si>
    <t>調整器を保護するため。</t>
    <phoneticPr fontId="1"/>
  </si>
  <si>
    <t>明和グラビア:3点機能付き透明フィルム</t>
  </si>
  <si>
    <t>仕込場の机を覆い、調理時の衛生状態を保つため。</t>
    <phoneticPr fontId="1"/>
  </si>
  <si>
    <t>ペーパーミツヤマ 色上質紙 厚口 Ａ4 50枚 あか</t>
  </si>
  <si>
    <t>包</t>
  </si>
  <si>
    <t>8月</t>
  </si>
  <si>
    <t>調理企画構成員証の台紙として使用するため。</t>
    <phoneticPr fontId="1"/>
  </si>
  <si>
    <t>ゴム背抜き手袋</t>
  </si>
  <si>
    <t>双</t>
  </si>
  <si>
    <t>物品を運ぶため。</t>
    <phoneticPr fontId="1"/>
  </si>
  <si>
    <t>学生・教職員向け Creative Cloud コンプリートプラン（10か月分）</t>
  </si>
  <si>
    <t>2月</t>
  </si>
  <si>
    <t>学園祭における水道の管理に必要な水道地図の作成及び保健所提出書類関連の資料作成のため。</t>
    <phoneticPr fontId="1"/>
  </si>
  <si>
    <t>L</t>
  </si>
  <si>
    <t>支援室からテントを借りる際、返す際に使用するため。15km/L*3L=45km</t>
    <phoneticPr fontId="1"/>
  </si>
  <si>
    <t>10月～11月</t>
  </si>
  <si>
    <t>10月31日、準備日、当日、片付け日に推進局やその他トラックの利用を希望する局が物品の運搬に使用するため。15km/L*20L=300km</t>
    <rPh sb="2" eb="3">
      <t>ガツ</t>
    </rPh>
    <rPh sb="7" eb="10">
      <t>ジュンビビ</t>
    </rPh>
    <phoneticPr fontId="1"/>
  </si>
  <si>
    <t>トラック借用料</t>
  </si>
  <si>
    <t>支援室からテントを借りる際、返す際に使用するため。\5,500(6h)+\1,100(免責補償)</t>
  </si>
  <si>
    <t>台</t>
  </si>
  <si>
    <t>10月31日、準備日、当日、片付け日に推進局やその他トラックの利用を希望する局が物品の運搬に使用するため。
\30,800(準準備日8:00~片付け日翌日8:00)+\5,500(免責補償)</t>
    <phoneticPr fontId="1"/>
  </si>
  <si>
    <t>リヤカー借用料</t>
  </si>
  <si>
    <t>10月～11月</t>
    <rPh sb="2" eb="3">
      <t>ガツ</t>
    </rPh>
    <rPh sb="6" eb="7">
      <t>ガツ</t>
    </rPh>
    <phoneticPr fontId="1"/>
  </si>
  <si>
    <t>10月31日、準備日、当日、片付け日にリヤカー使用局が物品の運搬に使用するため。</t>
  </si>
  <si>
    <t>電子レンジレンタル費</t>
  </si>
  <si>
    <t>仕込場の環境改善のため。</t>
    <phoneticPr fontId="1"/>
  </si>
  <si>
    <t>冷蔵庫借用量</t>
  </si>
  <si>
    <t>冷蔵庫保証金</t>
  </si>
  <si>
    <t>冷蔵庫借用時の保証金のため。</t>
    <phoneticPr fontId="1"/>
  </si>
  <si>
    <t>仮設水道レンタル費</t>
  </si>
  <si>
    <t>調理企画が使用する仮設水道を設置するため。</t>
    <phoneticPr fontId="1"/>
  </si>
  <si>
    <t>仮設水道設置費</t>
  </si>
  <si>
    <t>調理企画が使用する仮設水道の設置のため。</t>
    <rPh sb="9" eb="11">
      <t>カセテゥ</t>
    </rPh>
    <phoneticPr fontId="1"/>
  </si>
  <si>
    <t>調理講習会謝礼費</t>
  </si>
  <si>
    <t>6月</t>
  </si>
  <si>
    <t>調理講習会での保健所に対しての謝礼のため。</t>
    <rPh sb="11" eb="12">
      <t>タイ</t>
    </rPh>
    <phoneticPr fontId="1"/>
  </si>
  <si>
    <t>レンタル代金振込手数料</t>
  </si>
  <si>
    <t>レンタル代金をサークランドに振り込むため。</t>
    <phoneticPr fontId="1"/>
  </si>
  <si>
    <t>レンタル代金をダスキンレントオールに振り込むため。</t>
    <phoneticPr fontId="1"/>
  </si>
  <si>
    <t>レンタル代金を上州物産に振り込むため。</t>
    <rPh sb="7" eb="9">
      <t>ジョウシュウ</t>
    </rPh>
    <rPh sb="9" eb="11">
      <t>ブッサン</t>
    </rPh>
    <phoneticPr fontId="1"/>
  </si>
  <si>
    <t>ガスボンベ（器具一式）代金振込手数料</t>
  </si>
  <si>
    <t>ガスボンベ代を振り込むため。</t>
  </si>
  <si>
    <t>検便費用振込手数料</t>
    <phoneticPr fontId="1"/>
  </si>
  <si>
    <t>検便費用を振り込むため。</t>
    <phoneticPr fontId="1"/>
  </si>
  <si>
    <t>レンタル代金振り込み手数料</t>
  </si>
  <si>
    <t>レンタル代金を山王レンタル＆スペース株式会社に振り込むため。</t>
    <phoneticPr fontId="1"/>
  </si>
  <si>
    <t>送料</t>
  </si>
  <si>
    <t>コンロ(小)コンロ(大)合わせて8台分の送料のため。</t>
    <phoneticPr fontId="1"/>
  </si>
  <si>
    <t>色画用紙の送料に相当する。</t>
  </si>
  <si>
    <t>仮設水道運搬費</t>
  </si>
  <si>
    <t>調理企画が使用する仮設水道を運搬するため。</t>
  </si>
  <si>
    <t>背抜き手袋の配送料に相当する。</t>
  </si>
  <si>
    <t>推進局　合計</t>
    <rPh sb="0" eb="3">
      <t>スイシンキョク</t>
    </rPh>
    <rPh sb="4" eb="6">
      <t>ゴウケイ</t>
    </rPh>
    <phoneticPr fontId="1"/>
  </si>
  <si>
    <t>総合計画局</t>
    <rPh sb="0" eb="2">
      <t>ソウゴウ</t>
    </rPh>
    <rPh sb="2" eb="4">
      <t>ケイカク</t>
    </rPh>
    <rPh sb="4" eb="5">
      <t>キョク</t>
    </rPh>
    <phoneticPr fontId="1"/>
  </si>
  <si>
    <t>ごみ袋20リットル黒0.015mm厚10枚</t>
  </si>
  <si>
    <t>汚物入れとしてトイレに設置するため。</t>
    <phoneticPr fontId="1"/>
  </si>
  <si>
    <t>デッキブラシ</t>
  </si>
  <si>
    <t>7月～8月</t>
  </si>
  <si>
    <t>ブルーシートの洗浄と清掃作業に使用するため。</t>
  </si>
  <si>
    <t>Adobe Illustrator（4ヶ月）</t>
  </si>
  <si>
    <t>ライセンス</t>
  </si>
  <si>
    <t>8月～11月</t>
  </si>
  <si>
    <t>看板作成のため。</t>
  </si>
  <si>
    <t>Adobe Illustrator（1ヶ月）</t>
  </si>
  <si>
    <t>発電機レンタル料</t>
    <rPh sb="0" eb="3">
      <t>ハツデンキ</t>
    </rPh>
    <rPh sb="7" eb="8">
      <t>リョウ</t>
    </rPh>
    <phoneticPr fontId="1"/>
  </si>
  <si>
    <t>屋外大電力企画の電力供給補助のため。</t>
    <rPh sb="0" eb="2">
      <t>オクガイ</t>
    </rPh>
    <rPh sb="2" eb="5">
      <t>ダイデンリョク</t>
    </rPh>
    <rPh sb="5" eb="7">
      <t>キカク</t>
    </rPh>
    <rPh sb="8" eb="10">
      <t>デンリョク</t>
    </rPh>
    <rPh sb="10" eb="12">
      <t>キョウキュウ</t>
    </rPh>
    <rPh sb="12" eb="14">
      <t>ホジョ</t>
    </rPh>
    <phoneticPr fontId="1"/>
  </si>
  <si>
    <t>仮設電源工事費</t>
    <rPh sb="0" eb="2">
      <t>カセツ</t>
    </rPh>
    <rPh sb="2" eb="4">
      <t>デンゲン</t>
    </rPh>
    <rPh sb="4" eb="7">
      <t>コウジヒ</t>
    </rPh>
    <phoneticPr fontId="1"/>
  </si>
  <si>
    <t>屋外の電力供給のため。</t>
    <rPh sb="0" eb="2">
      <t>オクガイ</t>
    </rPh>
    <rPh sb="3" eb="7">
      <t>デンリョクキョウキュウ</t>
    </rPh>
    <phoneticPr fontId="1"/>
  </si>
  <si>
    <t>仮設コンセント工事費</t>
    <rPh sb="0" eb="2">
      <t>カセツ</t>
    </rPh>
    <rPh sb="7" eb="10">
      <t>コウジヒ</t>
    </rPh>
    <phoneticPr fontId="1"/>
  </si>
  <si>
    <t>屋内の電力供給補助のため。</t>
    <rPh sb="0" eb="2">
      <t>オクナイ</t>
    </rPh>
    <rPh sb="3" eb="5">
      <t>デンリョク</t>
    </rPh>
    <rPh sb="5" eb="7">
      <t>キョウキュウ</t>
    </rPh>
    <rPh sb="7" eb="9">
      <t>ホジョ</t>
    </rPh>
    <phoneticPr fontId="1"/>
  </si>
  <si>
    <t>発電機レンタル振込手数料</t>
  </si>
  <si>
    <t>振込みのため。</t>
    <rPh sb="0" eb="1">
      <t>フ</t>
    </rPh>
    <rPh sb="1" eb="2">
      <t>コ</t>
    </rPh>
    <phoneticPr fontId="1"/>
  </si>
  <si>
    <t>仮設電源・コンセント工事費振込手数料</t>
  </si>
  <si>
    <t>振込みのため。</t>
    <phoneticPr fontId="1"/>
  </si>
  <si>
    <t>発電機送料</t>
    <rPh sb="0" eb="5">
      <t>ハツデンキソウリョウ</t>
    </rPh>
    <phoneticPr fontId="1"/>
  </si>
  <si>
    <t>発電機運搬のため。</t>
    <rPh sb="0" eb="3">
      <t>ハツデンキ</t>
    </rPh>
    <rPh sb="3" eb="5">
      <t>ウンパン</t>
    </rPh>
    <phoneticPr fontId="1"/>
  </si>
  <si>
    <t>総合計画局　合計</t>
    <rPh sb="0" eb="4">
      <t>ソウゴウケイカク</t>
    </rPh>
    <rPh sb="4" eb="5">
      <t>キョク</t>
    </rPh>
    <rPh sb="6" eb="8">
      <t>ゴウケイ</t>
    </rPh>
    <phoneticPr fontId="1"/>
  </si>
  <si>
    <t>モジュラープラグ 1ピース代</t>
  </si>
  <si>
    <t>3月</t>
  </si>
  <si>
    <t>委員会室移転に伴う、新しい委員会室の通信インフラ設備整備のため。</t>
  </si>
  <si>
    <t>Micro Converter SDI to HDMI 3G</t>
  </si>
  <si>
    <t>生配信及び撮影における映像信号の変換のため。</t>
  </si>
  <si>
    <t>Micro Converter 3G Power Supply</t>
  </si>
  <si>
    <t>生配信及び撮影における映像信号の変換機器への電源供給のため。</t>
  </si>
  <si>
    <t>SanDisk SDXCカード 256GB UHS1 V30</t>
  </si>
  <si>
    <t>記録媒体として使用するため。</t>
  </si>
  <si>
    <t>モニターヘッドホン ATH-M20x</t>
  </si>
  <si>
    <t>生配信での音声ミックスのため。</t>
  </si>
  <si>
    <t>SDIケーブル(10m)</t>
  </si>
  <si>
    <t>映像伝送のため。</t>
  </si>
  <si>
    <t>DisplayPortケーブル(2m)</t>
  </si>
  <si>
    <t>ZOOM AMS-24</t>
  </si>
  <si>
    <t>生配信で使用するため。</t>
  </si>
  <si>
    <t>7月</t>
  </si>
  <si>
    <t>CLASSIC PRO ( クラシックプロ ) / MIX150 マイクケーブル 15m XLRキャノン</t>
  </si>
  <si>
    <t>音声伝送のため。</t>
    <phoneticPr fontId="1"/>
  </si>
  <si>
    <t>レスキューファイバーリール （両端SCコネクタ付 SM4心 100m）</t>
  </si>
  <si>
    <t>7月</t>
    <rPh sb="1" eb="2">
      <t>ガツ</t>
    </rPh>
    <phoneticPr fontId="1"/>
  </si>
  <si>
    <t>ドメイン更新費（$11.484を2025年3月19日レート換算）</t>
  </si>
  <si>
    <t>ドメイン維持のため。</t>
  </si>
  <si>
    <t>Google Workspace Business Starter 6 ライセンス契約費</t>
  </si>
  <si>
    <t>ヶ月</t>
  </si>
  <si>
    <t>1月～12月</t>
  </si>
  <si>
    <t>電子メールを送受信し、またオフィスツールを利用することにより、各種業務を円滑に行い、効率化を図るため。</t>
  </si>
  <si>
    <t>電子メール送信サービス利用契約費</t>
  </si>
  <si>
    <t>3月～12月</t>
  </si>
  <si>
    <t>学実委から企画者への連絡や通知する手段として主に利用されている、学実委の電子申請システム（雙峰祭オンラインシステム）の電子メール配信のため。</t>
    <rPh sb="0" eb="3">
      <t>ガクジツイ</t>
    </rPh>
    <rPh sb="32" eb="35">
      <t>ガクジツイ</t>
    </rPh>
    <phoneticPr fontId="1"/>
  </si>
  <si>
    <t>Story blocks契約費</t>
  </si>
  <si>
    <t>9月～11月</t>
  </si>
  <si>
    <t>動画編集への素材使用のため。</t>
  </si>
  <si>
    <t>学生・教職員向け Creative Cloud コンプリートプラン（7か月分）</t>
  </si>
  <si>
    <t>動画編集、デザインのため。</t>
  </si>
  <si>
    <t>学生・教職員版Creative Cloudコンプリートプラン解約金</t>
  </si>
  <si>
    <t>Creative Cloud コンプリートプラン（1か月分）</t>
  </si>
  <si>
    <t>動画編集のため。</t>
  </si>
  <si>
    <t>Cloudflare Workers （$8.0を2025年8月9日レート換算）</t>
  </si>
  <si>
    <t>簡易的なアプリケーションのホストのため。</t>
  </si>
  <si>
    <t>Artlist Music &amp; SFX Social（$14.99を2025年8月13日レート換算）</t>
  </si>
  <si>
    <t>動画編集への音源使用のため。</t>
  </si>
  <si>
    <t>SONY HXR-NX5R 4日分レンタル費</t>
  </si>
  <si>
    <t>カメラ撮影のため。</t>
  </si>
  <si>
    <t>プロジェクター EB-PU2010B レンタル費</t>
  </si>
  <si>
    <t>夜祭で使用するため。</t>
  </si>
  <si>
    <t>レンズ ELPLU02 レンタル費</t>
  </si>
  <si>
    <t>LiveU Solo PRO 4K/5G対応SDI+HDMI版 レンタル費</t>
  </si>
  <si>
    <t>日</t>
  </si>
  <si>
    <t>ぶらり旅での映像伝送の試験に使用するため。</t>
  </si>
  <si>
    <t>DJI SDR TransmissionコンボDT2003, NP-F970 バッテリー・充電器セット レンタル費</t>
  </si>
  <si>
    <t>ぶらり旅での映像伝送の試験に使用するため。</t>
    <phoneticPr fontId="1"/>
  </si>
  <si>
    <t>Magewell Pro Convert HDMI 4K Plus 4K HDMI → NDI レンタル費</t>
  </si>
  <si>
    <t>LiveU Solo PRO 4K/5G対応 SDI+HDMI版 レンタル費</t>
  </si>
  <si>
    <t>ぶらり旅での映像伝送に使用するため。</t>
  </si>
  <si>
    <t>Roland V-60HD レンタル費</t>
  </si>
  <si>
    <t>スイッチングのため。</t>
  </si>
  <si>
    <t>mouse G-Tune DG-I5G60 レンタル費</t>
  </si>
  <si>
    <t>映像配信のため。</t>
  </si>
  <si>
    <t>Canon 4K PTZ リモートカメラ CR-N500BK, RC-IP100 2台分レンタル費</t>
  </si>
  <si>
    <t>1A・大学会館ステージ配信のため。</t>
  </si>
  <si>
    <t>SONY UWP-D22 レンタル費</t>
  </si>
  <si>
    <t>ぶらり旅での音声収録に使用するため。</t>
  </si>
  <si>
    <t>FRONTIERゲーミングデスクトップパソコン レンタル費</t>
  </si>
  <si>
    <t>SONY ECM-VG1 レンタル費</t>
  </si>
  <si>
    <t>ステージの音声収録のため。</t>
  </si>
  <si>
    <t>Panasonic AG-VBR89 レンタル費</t>
  </si>
  <si>
    <t>BOYA BY-C04</t>
  </si>
  <si>
    <t>生配信でのマイク固定のため。</t>
  </si>
  <si>
    <t>Hollyland Solidcom C1 Pro-6S</t>
  </si>
  <si>
    <t>ステージの生配信のため。</t>
  </si>
  <si>
    <t>ドメイン更新費関連費</t>
  </si>
  <si>
    <t>為替手数料と海外事務手数料の支払いのため。</t>
    <phoneticPr fontId="1"/>
  </si>
  <si>
    <t>著作権料及び機材レンタル振込手数料</t>
  </si>
  <si>
    <t>著作権料の支払い及び機材レンタル費に係る振込みのため。</t>
  </si>
  <si>
    <t>郵送代</t>
  </si>
  <si>
    <t>通</t>
  </si>
  <si>
    <t>6月～12月</t>
    <rPh sb="1" eb="2">
      <t>ガツ</t>
    </rPh>
    <phoneticPr fontId="1"/>
  </si>
  <si>
    <t>著作物の使用許諾の申請に用いるため。</t>
  </si>
  <si>
    <t>レンタル物品配送料</t>
  </si>
  <si>
    <t>レンタル品運送のため。</t>
  </si>
  <si>
    <t>宅急便送料</t>
  </si>
  <si>
    <t>プロジェクターの郵送のため。</t>
  </si>
  <si>
    <t>プロジェクターレンズの郵送のため。</t>
  </si>
  <si>
    <t>著作権料（JASRAC）</t>
  </si>
  <si>
    <t>月</t>
  </si>
  <si>
    <t>ステージの生配信に音楽を使用するため。</t>
  </si>
  <si>
    <t>著作権料（NexTone）</t>
  </si>
  <si>
    <t>著作権料（日本レコード協会）</t>
  </si>
  <si>
    <t>ステージの生配信にCD音源を使用するため。</t>
  </si>
  <si>
    <t>補償料（パンダスタジオ）</t>
  </si>
  <si>
    <t>機材の賃借に伴う補償費用を支払うため。</t>
  </si>
  <si>
    <t>情報メディアシステム局　合計</t>
    <rPh sb="0" eb="2">
      <t>ジョウホウ</t>
    </rPh>
    <rPh sb="10" eb="11">
      <t>キョク</t>
    </rPh>
    <rPh sb="12" eb="14">
      <t>ゴウケイ</t>
    </rPh>
    <phoneticPr fontId="1"/>
  </si>
  <si>
    <t>通し番号</t>
  </si>
  <si>
    <t>合計金額</t>
  </si>
  <si>
    <t>購入予定月</t>
  </si>
  <si>
    <t>ルイファン ジャパン(Ruifan Japan) キングブレード iLite レッド R104</t>
  </si>
  <si>
    <t>夜祭当日のタイムキープのため。</t>
  </si>
  <si>
    <t>ルイファン ジャパン(Ruifan Japan) キングブレード iLite ブルー R103</t>
  </si>
  <si>
    <t>ガソリン代</t>
    <rPh sb="4" eb="5">
      <t>ダイ</t>
    </rPh>
    <phoneticPr fontId="1"/>
  </si>
  <si>
    <t>花火発注のため。</t>
    <rPh sb="0" eb="4">
      <t>ハナビハッチュウ</t>
    </rPh>
    <phoneticPr fontId="1"/>
  </si>
  <si>
    <t>フルハーネス型墜落制止用器具特別教育諸経費</t>
    <phoneticPr fontId="1"/>
  </si>
  <si>
    <t>回(人)</t>
    <phoneticPr fontId="1"/>
  </si>
  <si>
    <t xml:space="preserve">9月 </t>
  </si>
  <si>
    <t>会場までの交通費のため。</t>
    <phoneticPr fontId="1"/>
  </si>
  <si>
    <t>ワイヤレスマイク賃借代</t>
    <rPh sb="8" eb="11">
      <t>チンシャクダイ</t>
    </rPh>
    <phoneticPr fontId="1"/>
  </si>
  <si>
    <t>昨年度雙峰祭における、つくばお笑いライブ2024のため。</t>
  </si>
  <si>
    <t>つくばお笑いライブ2025のため。</t>
  </si>
  <si>
    <t>花火打ち上げ費</t>
  </si>
  <si>
    <t xml:space="preserve">式 </t>
    <phoneticPr fontId="1"/>
  </si>
  <si>
    <t xml:space="preserve">10月～11月 </t>
  </si>
  <si>
    <t>花火打ち上げのため 。</t>
  </si>
  <si>
    <t>1Aステージ　ステージ設営費</t>
  </si>
  <si>
    <t xml:space="preserve">11月 </t>
  </si>
  <si>
    <t>1Aステージ設営のため。</t>
  </si>
  <si>
    <t>1Aステージ　トラス設営費</t>
  </si>
  <si>
    <t>1Aステージ　黒幕設置費用</t>
  </si>
  <si>
    <t>1Aステージ　ステージ設営諸経費</t>
  </si>
  <si>
    <t>1Aステージ　音響費</t>
  </si>
  <si>
    <t xml:space="preserve">1Aステージ　照明費 </t>
  </si>
  <si>
    <t xml:space="preserve">1Aステージ　ワイヤレスマイクレンタル </t>
  </si>
  <si>
    <t xml:space="preserve">1Aステージ　値引き </t>
  </si>
  <si>
    <t xml:space="preserve">1Aステージ　特別値引き </t>
  </si>
  <si>
    <t xml:space="preserve">UNITEDステージ仮設電源一式 </t>
  </si>
  <si>
    <t>UNITEDステージ設営のため。</t>
  </si>
  <si>
    <t xml:space="preserve">UNITEDステージ照明一式 </t>
  </si>
  <si>
    <t xml:space="preserve">UNITEDステージ音響一式 </t>
  </si>
  <si>
    <t xml:space="preserve">UNITEDステージイントレ </t>
  </si>
  <si>
    <t xml:space="preserve">大学会館ステージ現場監督費 </t>
  </si>
  <si>
    <t>大学会館ステージ設営のため。</t>
  </si>
  <si>
    <t xml:space="preserve">お弁当（花火） </t>
  </si>
  <si>
    <t>花火の打ち上げに関わる企業への謝礼のため。</t>
  </si>
  <si>
    <t>菓子折り（1Aステージ)</t>
  </si>
  <si>
    <t>1Aステージの設営に関わる企業への謝礼のため。</t>
  </si>
  <si>
    <t>弁当・飲み物（1Aステージ）</t>
  </si>
  <si>
    <t>セット</t>
  </si>
  <si>
    <t>PAの当日の食事のため。</t>
  </si>
  <si>
    <t xml:space="preserve">菓子折り（UNITEDステージ） </t>
  </si>
  <si>
    <t>業者へのお礼のため。</t>
  </si>
  <si>
    <t xml:space="preserve">PAのお弁当・飲み物等（UNITEDステージ) </t>
  </si>
  <si>
    <t xml:space="preserve">セット </t>
  </si>
  <si>
    <t>業者への食事提供のため（人数未確定のため未定） 。</t>
  </si>
  <si>
    <t>ケータリング （大学会館ステージ）</t>
    <rPh sb="8" eb="12">
      <t>ダイガクカイカン</t>
    </rPh>
    <phoneticPr fontId="1"/>
  </si>
  <si>
    <t>PA業務を依頼する有限会社ミュージックプラントへのケータリングのため。</t>
    <phoneticPr fontId="1"/>
  </si>
  <si>
    <t xml:space="preserve">THK筑波放送協会への謝礼金（大学会館ステージ） </t>
  </si>
  <si>
    <t>PA業務を依頼するTHK筑波放送協会へのお礼のため。</t>
  </si>
  <si>
    <t xml:space="preserve">菓子折り（大学会館ステージ） </t>
  </si>
  <si>
    <t xml:space="preserve">式 </t>
  </si>
  <si>
    <t>PA業務を依頼する業者、THK筑波放送協会へのお礼のため。</t>
  </si>
  <si>
    <t>PAの前日リハーサルの軽食（１Aステージ）</t>
    <rPh sb="3" eb="5">
      <t>ゼンジツ</t>
    </rPh>
    <rPh sb="11" eb="13">
      <t>ケイショク</t>
    </rPh>
    <phoneticPr fontId="1"/>
  </si>
  <si>
    <t>前日リハーサルでの業者への夕食代のため。</t>
    <rPh sb="0" eb="2">
      <t>ゼンジツ</t>
    </rPh>
    <rPh sb="9" eb="11">
      <t>ギョウシャ</t>
    </rPh>
    <rPh sb="13" eb="16">
      <t>ユウショクダイ</t>
    </rPh>
    <phoneticPr fontId="1"/>
  </si>
  <si>
    <t xml:space="preserve">申請手数料 </t>
  </si>
  <si>
    <t xml:space="preserve">回 </t>
  </si>
  <si>
    <t xml:space="preserve">煙火消費許可申請手数料のため。 </t>
  </si>
  <si>
    <t xml:space="preserve">花火打ち上げ費振込手数料 </t>
  </si>
  <si>
    <t xml:space="preserve">花火打ち上げに係る経費の振込みのため。 </t>
  </si>
  <si>
    <t>ステージ設営振込手数料</t>
  </si>
  <si>
    <t xml:space="preserve">ステージ設営費の振込みのため。 </t>
  </si>
  <si>
    <t>PA依頼振込手数料</t>
  </si>
  <si>
    <t>PA依頼に係る経費の振込みのため。  (１Aステージ）</t>
  </si>
  <si>
    <t>PA依頼に係る経費の振込みのため。（UNITEDステージ、大学会館ステージ）</t>
    <phoneticPr fontId="1"/>
  </si>
  <si>
    <t>大学会館ステージ設営振込手数料</t>
  </si>
  <si>
    <t>大学会館ステージ設営費に係る振込みのため。</t>
  </si>
  <si>
    <t>足場の組立等作業従事者特別教育（UNITEDステージ)</t>
  </si>
  <si>
    <t xml:space="preserve">人 </t>
  </si>
  <si>
    <t xml:space="preserve">7月 </t>
    <phoneticPr fontId="1"/>
  </si>
  <si>
    <t>イントレ3階に上るための資格取得のため。</t>
  </si>
  <si>
    <t>フルハーネス型墜落制止用器具特別教育</t>
    <phoneticPr fontId="1"/>
  </si>
  <si>
    <t>ステージ管理局　合計</t>
    <rPh sb="8" eb="10">
      <t>ゴウケイ</t>
    </rPh>
    <phoneticPr fontId="1"/>
  </si>
  <si>
    <t>本部企画局</t>
    <rPh sb="0" eb="2">
      <t>ホンブ</t>
    </rPh>
    <rPh sb="2" eb="4">
      <t>キカク</t>
    </rPh>
    <rPh sb="4" eb="5">
      <t>キョク</t>
    </rPh>
    <phoneticPr fontId="1"/>
  </si>
  <si>
    <t>部門無所属</t>
    <rPh sb="0" eb="2">
      <t>ブモン</t>
    </rPh>
    <rPh sb="2" eb="5">
      <t>ムショゾク</t>
    </rPh>
    <phoneticPr fontId="1"/>
  </si>
  <si>
    <t>お弁当</t>
  </si>
  <si>
    <t>アーティスト招致企画：アーティストへのケータリングのため。</t>
    <phoneticPr fontId="1"/>
  </si>
  <si>
    <t>お菓子</t>
  </si>
  <si>
    <t>飲み物代2Ｌ</t>
  </si>
  <si>
    <t>ブロック氷</t>
    <phoneticPr fontId="1"/>
  </si>
  <si>
    <t>袋</t>
  </si>
  <si>
    <t>出演者への謝礼金</t>
  </si>
  <si>
    <t>8月～10月</t>
    <rPh sb="1" eb="2">
      <t>ガツ</t>
    </rPh>
    <phoneticPr fontId="1"/>
  </si>
  <si>
    <t>アーティスト招致企画：出演者への謝礼金と仲介手数料に相当する。</t>
    <rPh sb="11" eb="14">
      <t>シュツエンシャ</t>
    </rPh>
    <rPh sb="26" eb="28">
      <t>ソウトウ</t>
    </rPh>
    <phoneticPr fontId="1"/>
  </si>
  <si>
    <t>謝礼金振込手数料</t>
  </si>
  <si>
    <t>アーティスト招致企画：謝礼金の支払いに係る振込みのため。</t>
    <rPh sb="11" eb="14">
      <t>シャレイキン</t>
    </rPh>
    <phoneticPr fontId="1"/>
  </si>
  <si>
    <t>契約書郵送費</t>
  </si>
  <si>
    <t>アーティスト招致企画：契約書を出演者に郵送する際に必要となる。</t>
    <rPh sb="11" eb="14">
      <t>ケイヤクショ</t>
    </rPh>
    <phoneticPr fontId="1"/>
  </si>
  <si>
    <t>著作権料</t>
  </si>
  <si>
    <t>アーティスト招致企画：楽曲の使用に伴い発生する著作権料を支払うため。</t>
  </si>
  <si>
    <t>収入印紙</t>
  </si>
  <si>
    <t>アーティスト招致企画：出演者へ謝礼金を送付するため。</t>
    <rPh sb="11" eb="14">
      <t>シュツエンシャ</t>
    </rPh>
    <phoneticPr fontId="1"/>
  </si>
  <si>
    <t>取材費</t>
    <rPh sb="0" eb="3">
      <t>シュザイヒ</t>
    </rPh>
    <phoneticPr fontId="1"/>
  </si>
  <si>
    <t>つくば市コラボ企画 ：2回の下見の際にかかる1年生の飲食代をまかなうため。</t>
    <rPh sb="12" eb="13">
      <t>カイ</t>
    </rPh>
    <rPh sb="14" eb="16">
      <t>シタミ</t>
    </rPh>
    <rPh sb="17" eb="18">
      <t>サイ</t>
    </rPh>
    <rPh sb="23" eb="25">
      <t>ネンセイ</t>
    </rPh>
    <rPh sb="26" eb="29">
      <t>インショクダイ</t>
    </rPh>
    <phoneticPr fontId="1"/>
  </si>
  <si>
    <t>7月～8月</t>
    <rPh sb="1" eb="2">
      <t>ガツ</t>
    </rPh>
    <rPh sb="4" eb="5">
      <t>ガツ</t>
    </rPh>
    <phoneticPr fontId="1"/>
  </si>
  <si>
    <t>つくば市コラボ企画： 2回の取材の際にかかる1年生の飲食代をまかなうため。</t>
    <rPh sb="12" eb="13">
      <t>カイ</t>
    </rPh>
    <rPh sb="14" eb="16">
      <t>シュザイ</t>
    </rPh>
    <rPh sb="17" eb="18">
      <t>サイ</t>
    </rPh>
    <rPh sb="23" eb="25">
      <t>ネンセイ</t>
    </rPh>
    <rPh sb="26" eb="29">
      <t>インショクダイ</t>
    </rPh>
    <phoneticPr fontId="1"/>
  </si>
  <si>
    <t>11月～12月</t>
    <rPh sb="2" eb="3">
      <t>ガツ</t>
    </rPh>
    <rPh sb="6" eb="7">
      <t>ガツ</t>
    </rPh>
    <phoneticPr fontId="1"/>
  </si>
  <si>
    <t>つくば市コラボ企画 ：2回のお礼の際にかかる1年生の飲食代をまかなうため。</t>
    <rPh sb="12" eb="13">
      <t>カイ</t>
    </rPh>
    <rPh sb="15" eb="16">
      <t>レイ</t>
    </rPh>
    <rPh sb="17" eb="18">
      <t>サイ</t>
    </rPh>
    <rPh sb="23" eb="25">
      <t>ネンセイ</t>
    </rPh>
    <rPh sb="26" eb="29">
      <t>インショクダイ</t>
    </rPh>
    <phoneticPr fontId="1"/>
  </si>
  <si>
    <t>撮影予備費</t>
  </si>
  <si>
    <t>9月～11月</t>
    <phoneticPr fontId="1"/>
  </si>
  <si>
    <t>ぶらり旅企画 ：ぶらり旅の必要物品を購入するため。</t>
    <phoneticPr fontId="1"/>
  </si>
  <si>
    <t>部門無所属　合計</t>
    <rPh sb="0" eb="5">
      <t>ブモンムショゾク</t>
    </rPh>
    <rPh sb="6" eb="8">
      <t>ゴウケイ</t>
    </rPh>
    <phoneticPr fontId="1"/>
  </si>
  <si>
    <t>学術企画部門</t>
    <rPh sb="0" eb="2">
      <t>ガクジュツ</t>
    </rPh>
    <rPh sb="2" eb="6">
      <t>キカクブモン</t>
    </rPh>
    <phoneticPr fontId="1"/>
  </si>
  <si>
    <t>軽食</t>
  </si>
  <si>
    <t>10月～11月</t>
    <rPh sb="6" eb="7">
      <t>ガツ</t>
    </rPh>
    <phoneticPr fontId="1"/>
  </si>
  <si>
    <t>つくばイチ受けたい授業のケータリングのため。</t>
  </si>
  <si>
    <t>お茶24本入り</t>
  </si>
  <si>
    <t>箱</t>
  </si>
  <si>
    <t>10月</t>
    <phoneticPr fontId="1"/>
  </si>
  <si>
    <t>講師の交通費</t>
  </si>
  <si>
    <t>つくばイチ受けたい授業の講師への交通費として支払うため。</t>
  </si>
  <si>
    <t>実験予備費</t>
  </si>
  <si>
    <t>9月～11月</t>
    <rPh sb="5" eb="6">
      <t>ガツ</t>
    </rPh>
    <phoneticPr fontId="1"/>
  </si>
  <si>
    <t>実験に必要な物品を購入するため。</t>
  </si>
  <si>
    <t>学術企画部門　合計</t>
    <rPh sb="0" eb="2">
      <t>ガクジュツ</t>
    </rPh>
    <rPh sb="2" eb="4">
      <t>キカク</t>
    </rPh>
    <rPh sb="4" eb="6">
      <t>ブモン</t>
    </rPh>
    <rPh sb="7" eb="9">
      <t>ゴウケイ</t>
    </rPh>
    <phoneticPr fontId="1"/>
  </si>
  <si>
    <t>来場者参加型企画部門</t>
    <rPh sb="0" eb="6">
      <t>ライジョウシャサンカ</t>
    </rPh>
    <rPh sb="6" eb="8">
      <t>キカク</t>
    </rPh>
    <rPh sb="8" eb="10">
      <t>b</t>
    </rPh>
    <phoneticPr fontId="1"/>
  </si>
  <si>
    <t>多目的ライター</t>
    <rPh sb="0" eb="3">
      <t>タモクテキ</t>
    </rPh>
    <phoneticPr fontId="1"/>
  </si>
  <si>
    <t>本</t>
    <rPh sb="0" eb="1">
      <t>ホn</t>
    </rPh>
    <phoneticPr fontId="1"/>
  </si>
  <si>
    <t>9月</t>
    <rPh sb="1" eb="2">
      <t>ガテゥ</t>
    </rPh>
    <phoneticPr fontId="1"/>
  </si>
  <si>
    <t>水面灯籠に着火するため。</t>
  </si>
  <si>
    <t>赤松KD野縁(6本セット)</t>
    <rPh sb="0" eb="2">
      <t>アカ</t>
    </rPh>
    <rPh sb="4" eb="5">
      <t xml:space="preserve"> NO</t>
    </rPh>
    <rPh sb="5" eb="6">
      <t>💴</t>
    </rPh>
    <rPh sb="8" eb="9">
      <t>ホn</t>
    </rPh>
    <phoneticPr fontId="1"/>
  </si>
  <si>
    <t>束</t>
    <rPh sb="0" eb="1">
      <t xml:space="preserve">タバ </t>
    </rPh>
    <phoneticPr fontId="1"/>
  </si>
  <si>
    <t>モニュメントの作成のため。</t>
  </si>
  <si>
    <t>赤松KD野縁(ばら売り)</t>
    <rPh sb="0" eb="2">
      <t>アカ</t>
    </rPh>
    <rPh sb="4" eb="5">
      <t xml:space="preserve"> NO</t>
    </rPh>
    <rPh sb="5" eb="6">
      <t>💴</t>
    </rPh>
    <rPh sb="9" eb="10">
      <t xml:space="preserve">ウリ </t>
    </rPh>
    <phoneticPr fontId="1"/>
  </si>
  <si>
    <t>JASコンパネ</t>
    <phoneticPr fontId="1"/>
  </si>
  <si>
    <t>枚</t>
    <rPh sb="0" eb="1">
      <t xml:space="preserve">マイ </t>
    </rPh>
    <phoneticPr fontId="1"/>
  </si>
  <si>
    <r>
      <t>ファルカタ合板　9</t>
    </r>
    <r>
      <rPr>
        <sz val="11"/>
        <color theme="1"/>
        <rFont val="游ゴシック"/>
        <family val="2"/>
        <charset val="128"/>
      </rPr>
      <t>×910×1820　JASF4☆</t>
    </r>
    <rPh sb="5" eb="7">
      <t>ゴウ</t>
    </rPh>
    <phoneticPr fontId="1"/>
  </si>
  <si>
    <t>PPプレート　900×1800×4mm　厚イエロー</t>
    <rPh sb="20" eb="21">
      <t xml:space="preserve">アツ </t>
    </rPh>
    <phoneticPr fontId="1"/>
  </si>
  <si>
    <t>園芸支柱(75cm、3本)</t>
    <rPh sb="0" eb="2">
      <t>エンゲイ</t>
    </rPh>
    <rPh sb="2" eb="4">
      <t>シチュウ</t>
    </rPh>
    <rPh sb="11" eb="12">
      <t>ホn</t>
    </rPh>
    <phoneticPr fontId="1"/>
  </si>
  <si>
    <t>セット</t>
    <phoneticPr fontId="1"/>
  </si>
  <si>
    <t>水性Pペイントつやあり　0.8L　オレンジ</t>
    <rPh sb="0" eb="2">
      <t>スイセイ</t>
    </rPh>
    <phoneticPr fontId="1"/>
  </si>
  <si>
    <t>個</t>
    <rPh sb="0" eb="1">
      <t xml:space="preserve">コ </t>
    </rPh>
    <phoneticPr fontId="1"/>
  </si>
  <si>
    <t>水性Pペイントつやあり　0.8L　フレッシュレモン</t>
    <phoneticPr fontId="1"/>
  </si>
  <si>
    <t>水性Pペイントつやあり　0.8L　ホワイト</t>
    <phoneticPr fontId="1"/>
  </si>
  <si>
    <t>水性Pペイントつやあり　0.8L　アクアブルー</t>
    <phoneticPr fontId="1"/>
  </si>
  <si>
    <t>ボンド　木工用　速乾　180g</t>
    <rPh sb="4" eb="7">
      <t>モッコウ</t>
    </rPh>
    <rPh sb="8" eb="10">
      <t>ソッカn</t>
    </rPh>
    <phoneticPr fontId="1"/>
  </si>
  <si>
    <t>ボンド　木工用　180g</t>
    <rPh sb="4" eb="5">
      <t>モッコウ１</t>
    </rPh>
    <phoneticPr fontId="1"/>
  </si>
  <si>
    <t>交通費・ガソリン代</t>
    <rPh sb="0" eb="3">
      <t>コウツウ</t>
    </rPh>
    <phoneticPr fontId="1"/>
  </si>
  <si>
    <t>9月～10月</t>
    <rPh sb="1" eb="2">
      <t>ガツ</t>
    </rPh>
    <rPh sb="5" eb="6">
      <t>ガテゥ</t>
    </rPh>
    <phoneticPr fontId="1"/>
  </si>
  <si>
    <t>協賛品の樽酒の回収のため。</t>
    <rPh sb="0" eb="3">
      <t>キョウサンヒン</t>
    </rPh>
    <rPh sb="4" eb="6">
      <t>タルザケ</t>
    </rPh>
    <rPh sb="7" eb="9">
      <t>カイシュウ</t>
    </rPh>
    <phoneticPr fontId="1"/>
  </si>
  <si>
    <t>菓子折り</t>
    <rPh sb="0" eb="3">
      <t>カシオリ</t>
    </rPh>
    <phoneticPr fontId="1"/>
  </si>
  <si>
    <t>酒造への謝礼のため。</t>
    <rPh sb="0" eb="2">
      <t>シュゾウ</t>
    </rPh>
    <rPh sb="4" eb="6">
      <t>シャレイ</t>
    </rPh>
    <phoneticPr fontId="1"/>
  </si>
  <si>
    <t>お礼状及び写真郵送代</t>
    <rPh sb="3" eb="4">
      <t>オヨビ</t>
    </rPh>
    <rPh sb="5" eb="7">
      <t>シャシn</t>
    </rPh>
    <rPh sb="7" eb="10">
      <t>ユウソウ</t>
    </rPh>
    <phoneticPr fontId="1"/>
  </si>
  <si>
    <t>社分</t>
    <rPh sb="0" eb="1">
      <t xml:space="preserve">シャ </t>
    </rPh>
    <rPh sb="1" eb="2">
      <t>ブn</t>
    </rPh>
    <phoneticPr fontId="1"/>
  </si>
  <si>
    <t>11月</t>
    <rPh sb="2" eb="3">
      <t>ガテゥ</t>
    </rPh>
    <phoneticPr fontId="1"/>
  </si>
  <si>
    <t>樽酒振る舞いにおける酒造への謝礼のため。</t>
  </si>
  <si>
    <t>検便代</t>
    <rPh sb="0" eb="3">
      <t>ケンベn</t>
    </rPh>
    <phoneticPr fontId="1"/>
  </si>
  <si>
    <t>人分</t>
    <rPh sb="0" eb="1">
      <t>ニn</t>
    </rPh>
    <rPh sb="1" eb="2">
      <t>ブn</t>
    </rPh>
    <phoneticPr fontId="1"/>
  </si>
  <si>
    <t>10月</t>
    <rPh sb="2" eb="3">
      <t>ガテゥ</t>
    </rPh>
    <phoneticPr fontId="1"/>
  </si>
  <si>
    <t>樽酒振る舞いの検便のため。</t>
  </si>
  <si>
    <t>装飾予備費</t>
    <rPh sb="0" eb="5">
      <t>ソウショク</t>
    </rPh>
    <phoneticPr fontId="1"/>
  </si>
  <si>
    <t>8月～11月</t>
    <rPh sb="1" eb="2">
      <t>ガツ</t>
    </rPh>
    <rPh sb="5" eb="6">
      <t>ガテゥ</t>
    </rPh>
    <phoneticPr fontId="1"/>
  </si>
  <si>
    <t>脱出企画における装飾製作のため。</t>
  </si>
  <si>
    <t>発電機ガソリン代</t>
    <rPh sb="0" eb="3">
      <t>ハツデn</t>
    </rPh>
    <phoneticPr fontId="1"/>
  </si>
  <si>
    <t>竹灯籠とイルミネーションの電源に使用するため。</t>
  </si>
  <si>
    <t>装飾予備費</t>
    <rPh sb="0" eb="1">
      <t>ソウショク</t>
    </rPh>
    <rPh sb="2" eb="3">
      <t>ヨビ</t>
    </rPh>
    <phoneticPr fontId="1"/>
  </si>
  <si>
    <t>新規企画における装飾製作のため。</t>
  </si>
  <si>
    <t>来場者参加型企画部門　合計</t>
    <rPh sb="0" eb="3">
      <t>ライジョウシャ</t>
    </rPh>
    <rPh sb="3" eb="6">
      <t>サンカガタ</t>
    </rPh>
    <rPh sb="6" eb="8">
      <t>キカク</t>
    </rPh>
    <rPh sb="8" eb="10">
      <t>ブモン</t>
    </rPh>
    <rPh sb="11" eb="13">
      <t>ゴウケイ</t>
    </rPh>
    <phoneticPr fontId="1"/>
  </si>
  <si>
    <t>夜祭企画部門</t>
    <rPh sb="0" eb="6">
      <t>ヤサイキカクブモン</t>
    </rPh>
    <phoneticPr fontId="1"/>
  </si>
  <si>
    <t>花束代A</t>
  </si>
  <si>
    <t>束</t>
    <rPh sb="0" eb="1">
      <t>タバ</t>
    </rPh>
    <phoneticPr fontId="1"/>
  </si>
  <si>
    <t>雙峰祭グランプリ：最優秀賞2組に与えるため（協賛を受けることができた場合は不要）。</t>
  </si>
  <si>
    <t>花束代B</t>
    <phoneticPr fontId="1"/>
  </si>
  <si>
    <t>雙峰祭グランプリ：学生賞2組に与えるため（協賛を受けることができた場合は不要）。</t>
  </si>
  <si>
    <t>花束代C</t>
    <rPh sb="0" eb="2">
      <t>ハナタバ</t>
    </rPh>
    <rPh sb="2" eb="3">
      <t>ダイ</t>
    </rPh>
    <phoneticPr fontId="1"/>
  </si>
  <si>
    <t>雙峰祭グランプリ：優秀賞4組に与えるため（協賛を受けることができた場合は不要）。</t>
  </si>
  <si>
    <t>花束代D</t>
    <phoneticPr fontId="1"/>
  </si>
  <si>
    <t>TSUKUBA COLLECTION2025：グランプリをとった受賞者に与えるため（協賛を受けることができた場合は不要）。</t>
  </si>
  <si>
    <t>花束代E</t>
    <rPh sb="0" eb="2">
      <t>ハナタバ</t>
    </rPh>
    <rPh sb="2" eb="3">
      <t>ダイ</t>
    </rPh>
    <phoneticPr fontId="1"/>
  </si>
  <si>
    <t>TSUKUBA COLLECTION2025：準グランプリをとった受賞者に与えるため（協賛を受けることができた場合は不要）。</t>
  </si>
  <si>
    <t>花束代F</t>
    <phoneticPr fontId="1"/>
  </si>
  <si>
    <t>TSUKUBA COLLECTION2025：特別賞をとった受賞者に与えるため（協賛を受けることができた場合は不要）。</t>
  </si>
  <si>
    <t>花束代G</t>
    <rPh sb="0" eb="2">
      <t>ハナタバ</t>
    </rPh>
    <rPh sb="2" eb="3">
      <t>ダイ</t>
    </rPh>
    <phoneticPr fontId="1"/>
  </si>
  <si>
    <t>TSUKUBA COLLECTION2025：協賛賞をとった受賞者に与えるため（協賛を受けることができた場合は不要）。</t>
  </si>
  <si>
    <t>副賞代A</t>
    <phoneticPr fontId="1"/>
  </si>
  <si>
    <t>10 月</t>
    <rPh sb="3" eb="4">
      <t>ガツ</t>
    </rPh>
    <phoneticPr fontId="1"/>
  </si>
  <si>
    <t>雙峰祭グランプリ：ステージ企画部門における学生賞と一般企画部門における最優秀賞それぞれ1組に与えるため（協賛を受けることができた場合は不要）。</t>
    <rPh sb="35" eb="36">
      <t>モット</t>
    </rPh>
    <phoneticPr fontId="1"/>
  </si>
  <si>
    <t>副賞代B</t>
  </si>
  <si>
    <t>雙峰祭グランプリ：優秀賞2組に与えるため（協賛を受けることができた場合は不要）。</t>
  </si>
  <si>
    <t>賞品（グランプリ）</t>
  </si>
  <si>
    <t>TSUKUBA COLLECTION2025：グランプリをとった出場者に与えるため（協賛を受けることができた場合は不要）。</t>
  </si>
  <si>
    <t>賞品（準グランプリ）</t>
  </si>
  <si>
    <t>TSUKUBA COLLECTION2025：準グランプリをとった出場者に与えるため（協賛を受けることができた場合は不要）。</t>
  </si>
  <si>
    <t>賞品（特別賞）</t>
  </si>
  <si>
    <t>TSUKUBA COLLECTION2025：特別賞をとった出場者に与えるため（協賛を受けることができた場合は不要）。</t>
  </si>
  <si>
    <t>賞品（参加賞）</t>
  </si>
  <si>
    <t>TSUKUBA COLLECTION2025：受賞者を除く出場者に与えるため（協賛を受けることができた場合は不要）。</t>
  </si>
  <si>
    <t>衣装合わせ交通費（バス・電車代）</t>
  </si>
  <si>
    <t>9月～10月</t>
    <rPh sb="1" eb="2">
      <t>ガツ</t>
    </rPh>
    <rPh sb="5" eb="6">
      <t>ガツ</t>
    </rPh>
    <phoneticPr fontId="1"/>
  </si>
  <si>
    <t>TSUKUBA COLLECTION2025：出場者と担当者が衣装合わせを行う際に、バス・電車を用いて企業を訪問するため。</t>
  </si>
  <si>
    <t>衣装合わせ（ガソリン代）</t>
    <rPh sb="0" eb="3">
      <t>イショウア</t>
    </rPh>
    <phoneticPr fontId="1"/>
  </si>
  <si>
    <t>TSUKUBA COLLECTION2025：衣装合わせを行う際に、車を用いてスタジオラフォーレに行くため。</t>
    <phoneticPr fontId="1"/>
  </si>
  <si>
    <t>宣材写真撮影交通費（出場者）</t>
    <rPh sb="0" eb="2">
      <t>センザイ</t>
    </rPh>
    <rPh sb="2" eb="6">
      <t>シャシンサツエイ</t>
    </rPh>
    <rPh sb="6" eb="9">
      <t>コウツウヒ</t>
    </rPh>
    <rPh sb="10" eb="13">
      <t>シュツジョウシャ</t>
    </rPh>
    <phoneticPr fontId="1"/>
  </si>
  <si>
    <t>TSUKUBA COLLECTION2025：出場者が宣材写真をスタジオで撮影する際の交通費に相当する。</t>
    <rPh sb="47" eb="49">
      <t>ソウトウ</t>
    </rPh>
    <phoneticPr fontId="1"/>
  </si>
  <si>
    <t>宣材写真撮影交通費（学実委）</t>
    <rPh sb="0" eb="2">
      <t>センザイ</t>
    </rPh>
    <rPh sb="2" eb="6">
      <t>シャシンサツエイ</t>
    </rPh>
    <rPh sb="6" eb="9">
      <t>コウツウヒ</t>
    </rPh>
    <rPh sb="10" eb="13">
      <t>ガクジツイ</t>
    </rPh>
    <phoneticPr fontId="1"/>
  </si>
  <si>
    <t>TSUKUBA COLLECTION2025：担当者1年生4人が宣材写真をスタジオで撮影する際、交通費として必要なため。</t>
  </si>
  <si>
    <t>お台場冒険王交通費（出場者）</t>
    <rPh sb="1" eb="3">
      <t>ダイバ</t>
    </rPh>
    <rPh sb="3" eb="6">
      <t>ボウケンオウ</t>
    </rPh>
    <rPh sb="6" eb="9">
      <t>コウツウヒ</t>
    </rPh>
    <rPh sb="10" eb="13">
      <t>シュツジョウシャ</t>
    </rPh>
    <phoneticPr fontId="1"/>
  </si>
  <si>
    <t>TSUKUBA COLLECTION2025：お台場で開催される協賛企業主催のイベントに係る交通費に相当する。</t>
    <rPh sb="44" eb="45">
      <t>カカ</t>
    </rPh>
    <rPh sb="46" eb="49">
      <t>コウツウヒ</t>
    </rPh>
    <rPh sb="50" eb="52">
      <t>ソウトウ</t>
    </rPh>
    <phoneticPr fontId="1"/>
  </si>
  <si>
    <t>お台場冒険王交通費（学実委）</t>
    <rPh sb="1" eb="3">
      <t>ダイバ</t>
    </rPh>
    <rPh sb="3" eb="6">
      <t>ボウケンオウ</t>
    </rPh>
    <rPh sb="6" eb="9">
      <t>コウツウヒ</t>
    </rPh>
    <rPh sb="10" eb="13">
      <t>ガクジツイ</t>
    </rPh>
    <phoneticPr fontId="1"/>
  </si>
  <si>
    <t>TSUKUBA COLLECTION2025：雙峰祭当日に出場者の送迎やドレスの運搬に車を用いるため。</t>
  </si>
  <si>
    <t>出演者の謝礼金</t>
    <phoneticPr fontId="1"/>
  </si>
  <si>
    <t>つくばお笑いライブ：出演者、仲介業者へ謝礼金を送るため。</t>
  </si>
  <si>
    <t>御礼品</t>
  </si>
  <si>
    <t>つくばお笑いライブ：出演者、仲介業者へ御礼品を渡すため。</t>
  </si>
  <si>
    <t>ケータリング代</t>
  </si>
  <si>
    <t>つくばお笑いライブ：出演者、仲介業者へケータリングを渡すため。</t>
  </si>
  <si>
    <t>振込手数料</t>
    <phoneticPr fontId="1"/>
  </si>
  <si>
    <t>つくばお笑いライブ：出演者、仲介業者へ謝礼金を送るため。</t>
    <phoneticPr fontId="1"/>
  </si>
  <si>
    <t>衣装クリーニング代</t>
    <rPh sb="0" eb="2">
      <t>イショウ</t>
    </rPh>
    <rPh sb="8" eb="9">
      <t>ダイ</t>
    </rPh>
    <phoneticPr fontId="1"/>
  </si>
  <si>
    <t>着</t>
    <rPh sb="0" eb="1">
      <t>チャク</t>
    </rPh>
    <phoneticPr fontId="1"/>
  </si>
  <si>
    <t>TSUKUBA COLLECTION2025：ドレス・タキシードを汚した場合に必要となるため。</t>
    <phoneticPr fontId="1"/>
  </si>
  <si>
    <t>請求書郵送費</t>
    <phoneticPr fontId="1"/>
  </si>
  <si>
    <t>TSUKUBA COLLECTION2025：請求書を業者に郵送するため。</t>
  </si>
  <si>
    <t>つくばお笑いライブ：契約書を業者に郵送するため。</t>
  </si>
  <si>
    <t>クリーニング代</t>
  </si>
  <si>
    <t>つくばお笑いライブ：防寒用で出演者に渡すブランケットをクリーニングするため。</t>
  </si>
  <si>
    <t>CDレンタル代</t>
  </si>
  <si>
    <t>曲</t>
  </si>
  <si>
    <t>9月～10月</t>
    <rPh sb="1" eb="2">
      <t>ガツ</t>
    </rPh>
    <phoneticPr fontId="1"/>
  </si>
  <si>
    <t>つくばお笑いライブ：雙峰祭当日につかうBGMを利用するため。</t>
  </si>
  <si>
    <t>印紙税</t>
  </si>
  <si>
    <t>8月～10月</t>
    <rPh sb="1" eb="2">
      <t>ツキ</t>
    </rPh>
    <phoneticPr fontId="1"/>
  </si>
  <si>
    <t>つくばお笑いライブ：謝礼金を送るため。</t>
  </si>
  <si>
    <t>夜祭企画部門　合計</t>
    <rPh sb="0" eb="2">
      <t>ヨルサイ</t>
    </rPh>
    <rPh sb="2" eb="6">
      <t>キカクブモン</t>
    </rPh>
    <rPh sb="7" eb="9">
      <t>ゴウケイ</t>
    </rPh>
    <phoneticPr fontId="1"/>
  </si>
  <si>
    <t>本部企画局　合計</t>
    <rPh sb="0" eb="2">
      <t>ホンブ</t>
    </rPh>
    <rPh sb="2" eb="4">
      <t>キカク</t>
    </rPh>
    <rPh sb="4" eb="5">
      <t>キョク</t>
    </rPh>
    <rPh sb="6" eb="8">
      <t>ゴウケイ</t>
    </rPh>
    <phoneticPr fontId="1"/>
  </si>
  <si>
    <t>二次予算支出　合計</t>
    <rPh sb="0" eb="4">
      <t>ニジヨサン</t>
    </rPh>
    <rPh sb="4" eb="6">
      <t>シシュツ</t>
    </rPh>
    <rPh sb="7" eb="9">
      <t>ゴウケイ</t>
    </rPh>
    <phoneticPr fontId="1"/>
  </si>
  <si>
    <t>8.雨天時の変更点</t>
    <phoneticPr fontId="1"/>
  </si>
  <si>
    <t>晴天時</t>
    <rPh sb="0" eb="3">
      <t>セイテンジ</t>
    </rPh>
    <phoneticPr fontId="1"/>
  </si>
  <si>
    <t>雨天時</t>
    <rPh sb="0" eb="3">
      <t>ウテンジ</t>
    </rPh>
    <phoneticPr fontId="1"/>
  </si>
  <si>
    <t>(雨天時)ー(晴天時）</t>
    <rPh sb="1" eb="2">
      <t xml:space="preserve">アメ </t>
    </rPh>
    <rPh sb="2" eb="4">
      <t>セイテンジ</t>
    </rPh>
    <rPh sb="8" eb="10">
      <t>ウテンジ</t>
    </rPh>
    <phoneticPr fontId="1"/>
  </si>
  <si>
    <t>詳細</t>
    <rPh sb="0" eb="2">
      <t>ショウサイ</t>
    </rPh>
    <phoneticPr fontId="1"/>
  </si>
  <si>
    <t>当期繰越金</t>
    <rPh sb="0" eb="5">
      <t>トウキクリコシキン</t>
    </rPh>
    <phoneticPr fontId="1"/>
  </si>
  <si>
    <t>雨天時は各局の使用金額が減少するため</t>
    <rPh sb="0" eb="3">
      <t>ウテンジ</t>
    </rPh>
    <rPh sb="5" eb="6">
      <t>カクキョク</t>
    </rPh>
    <rPh sb="7" eb="11">
      <t>シヨウキンガク</t>
    </rPh>
    <rPh sb="12" eb="14">
      <t>ゲンショウ</t>
    </rPh>
    <phoneticPr fontId="1"/>
  </si>
  <si>
    <t>(雨天時)ー(晴天時)</t>
    <rPh sb="1" eb="2">
      <t xml:space="preserve">アメ </t>
    </rPh>
    <rPh sb="2" eb="4">
      <t>セイテンジ</t>
    </rPh>
    <rPh sb="7" eb="8">
      <t>ハレ</t>
    </rPh>
    <rPh sb="8" eb="10">
      <t>ウテンジ</t>
    </rPh>
    <phoneticPr fontId="1"/>
  </si>
  <si>
    <t>花火打ち上げ費</t>
    <rPh sb="0" eb="3">
      <t>ハナビウ</t>
    </rPh>
    <rPh sb="4" eb="5">
      <t>ア</t>
    </rPh>
    <rPh sb="6" eb="7">
      <t>ヒ</t>
    </rPh>
    <phoneticPr fontId="1"/>
  </si>
  <si>
    <t>花火打ち上げ費が変更されるため</t>
    <rPh sb="0" eb="3">
      <t>ハナビウ</t>
    </rPh>
    <rPh sb="4" eb="5">
      <t>ア</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</si>
</sst>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41" formatCode="_ * #,##0_ ;_ * \-#,##0_ ;_ * &quot;-&quot;_ ;_ @_ "/>
    <numFmt numFmtId="176" formatCode="0_);[Red]\(0\)"/>
  </numFmts>
  <fonts count="2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0"/>
      <color rgb="FF000000"/>
      <name val="Arial"/>
      <family val="2"/>
    </font>
    <font>
      <sz val="11"/>
      <color theme="1"/>
      <name val="游ゴシック"/>
      <family val="2"/>
      <scheme val="minor"/>
    </font>
    <font>
      <sz val="10"/>
      <color rgb="FF000000"/>
      <name val="游ゴシック"/>
      <family val="2"/>
      <scheme val="minor"/>
    </font>
    <font>
      <sz val="11"/>
      <color theme="1"/>
      <name val="游ゴシック"/>
      <family val="3"/>
      <charset val="128"/>
    </font>
    <font>
      <sz val="11"/>
      <color rgb="FF000000"/>
      <name val="游ゴシック"/>
      <family val="3"/>
      <charset val="128"/>
      <scheme val="minor"/>
    </font>
    <font>
      <b/>
      <sz val="11"/>
      <name val="游ゴシック"/>
      <family val="3"/>
      <charset val="128"/>
      <scheme val="minor"/>
    </font>
    <font>
      <b/>
      <sz val="11"/>
      <color theme="1"/>
      <name val="游ゴシック"/>
      <family val="2"/>
      <charset val="128"/>
      <scheme val="minor"/>
    </font>
    <font>
      <b/>
      <sz val="11"/>
      <color rgb="FF000000"/>
      <name val="游ゴシック"/>
      <family val="3"/>
      <charset val="128"/>
      <scheme val="minor"/>
    </font>
    <font>
      <b/>
      <sz val="14"/>
      <color rgb="FF000000"/>
      <name val="游ゴシック"/>
      <family val="3"/>
      <charset val="128"/>
      <scheme val="minor"/>
    </font>
    <font>
      <sz val="11"/>
      <color rgb="FF242424"/>
      <name val="游ゴシック"/>
      <family val="3"/>
      <charset val="128"/>
      <scheme val="minor"/>
    </font>
    <font>
      <sz val="11"/>
      <color rgb="FF1D1C1D"/>
      <name val="游ゴシック"/>
      <family val="3"/>
      <charset val="128"/>
      <scheme val="minor"/>
    </font>
    <font>
      <sz val="11"/>
      <color rgb="FF242424"/>
      <name val="Yu Gothic"/>
      <family val="3"/>
      <charset val="128"/>
    </font>
    <font>
      <sz val="11"/>
      <color rgb="FF000000"/>
      <name val="Arial"/>
      <family val="2"/>
    </font>
    <font>
      <sz val="11"/>
      <color rgb="FF000000"/>
      <name val="Arial"/>
      <family val="3"/>
      <charset val="128"/>
    </font>
    <font>
      <sz val="11"/>
      <color rgb="FF000000"/>
      <name val="游ゴシック"/>
      <family val="3"/>
    </font>
    <font>
      <b/>
      <sz val="11"/>
      <color rgb="FF000000"/>
      <name val="Yu Gothic"/>
      <family val="3"/>
      <charset val="128"/>
    </font>
    <font>
      <sz val="11"/>
      <color rgb="FF333333"/>
      <name val="游ゴシック"/>
      <family val="3"/>
      <charset val="128"/>
      <scheme val="minor"/>
    </font>
    <font>
      <sz val="11"/>
      <name val="游ゴシック"/>
      <family val="3"/>
      <charset val="128"/>
      <scheme val="minor"/>
    </font>
    <font>
      <sz val="11"/>
      <color theme="1"/>
      <name val="游ゴシック"/>
      <family val="2"/>
      <charset val="128"/>
    </font>
  </fonts>
  <fills count="1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2" tint="-0.249977111117893"/>
        <bgColor indexed="64"/>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rgb="FFFFFFFF"/>
        <bgColor rgb="FFFFFFFF"/>
      </patternFill>
    </fill>
    <fill>
      <patternFill patternType="solid">
        <fgColor theme="0" tint="-0.34998626667073579"/>
        <bgColor rgb="FF000000"/>
      </patternFill>
    </fill>
    <fill>
      <patternFill patternType="solid">
        <fgColor theme="0"/>
        <bgColor rgb="FFF8F8F8"/>
      </patternFill>
    </fill>
    <fill>
      <patternFill patternType="solid">
        <fgColor rgb="FFA6A6A6"/>
        <bgColor rgb="FF000000"/>
      </patternFill>
    </fill>
    <fill>
      <patternFill patternType="solid">
        <fgColor rgb="FFA5A5A5"/>
        <bgColor rgb="FF000000"/>
      </patternFill>
    </fill>
  </fills>
  <borders count="192">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double">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ck">
        <color auto="1"/>
      </left>
      <right style="thin">
        <color auto="1"/>
      </right>
      <top/>
      <bottom/>
      <diagonal/>
    </border>
    <border>
      <left style="medium">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medium">
        <color auto="1"/>
      </left>
      <right style="medium">
        <color auto="1"/>
      </right>
      <top style="thin">
        <color auto="1"/>
      </top>
      <bottom/>
      <diagonal/>
    </border>
    <border>
      <left style="medium">
        <color indexed="64"/>
      </left>
      <right style="thick">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thin">
        <color auto="1"/>
      </bottom>
      <diagonal/>
    </border>
    <border>
      <left style="thick">
        <color auto="1"/>
      </left>
      <right style="thick">
        <color auto="1"/>
      </right>
      <top/>
      <bottom/>
      <diagonal/>
    </border>
    <border>
      <left style="thick">
        <color indexed="64"/>
      </left>
      <right style="thick">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ck">
        <color auto="1"/>
      </left>
      <right style="thick">
        <color auto="1"/>
      </right>
      <top style="double">
        <color indexed="64"/>
      </top>
      <bottom style="medium">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double">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thin">
        <color indexed="64"/>
      </left>
      <right style="thin">
        <color indexed="64"/>
      </right>
      <top style="thin">
        <color rgb="FF000000"/>
      </top>
      <bottom/>
      <diagonal/>
    </border>
    <border>
      <left/>
      <right/>
      <top style="thin">
        <color rgb="FF000000"/>
      </top>
      <bottom/>
      <diagonal/>
    </border>
    <border>
      <left style="medium">
        <color indexed="64"/>
      </left>
      <right/>
      <top/>
      <bottom style="medium">
        <color rgb="FF000000"/>
      </bottom>
      <diagonal/>
    </border>
    <border>
      <left style="medium">
        <color rgb="FF000000"/>
      </left>
      <right/>
      <top style="medium">
        <color rgb="FF000000"/>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rgb="FF000000"/>
      </left>
      <right/>
      <top/>
      <bottom style="thin">
        <color rgb="FF000000"/>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thick">
        <color indexed="64"/>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ck">
        <color indexed="64"/>
      </right>
      <top style="thin">
        <color rgb="FF000000"/>
      </top>
      <bottom/>
      <diagonal/>
    </border>
    <border>
      <left style="medium">
        <color indexed="64"/>
      </left>
      <right style="thick">
        <color indexed="64"/>
      </right>
      <top style="medium">
        <color indexed="64"/>
      </top>
      <bottom/>
      <diagonal/>
    </border>
    <border>
      <left style="medium">
        <color indexed="64"/>
      </left>
      <right style="thick">
        <color indexed="64"/>
      </right>
      <top/>
      <bottom style="thick">
        <color indexed="64"/>
      </bottom>
      <diagonal/>
    </border>
    <border>
      <left style="thick">
        <color indexed="64"/>
      </left>
      <right style="thick">
        <color indexed="64"/>
      </right>
      <top style="medium">
        <color indexed="64"/>
      </top>
      <bottom/>
      <diagonal/>
    </border>
    <border>
      <left style="medium">
        <color indexed="64"/>
      </left>
      <right/>
      <top style="thin">
        <color rgb="FF000000"/>
      </top>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style="thin">
        <color indexed="64"/>
      </right>
      <top style="double">
        <color indexed="64"/>
      </top>
      <bottom style="thin">
        <color indexed="64"/>
      </bottom>
      <diagonal/>
    </border>
    <border>
      <left style="medium">
        <color rgb="FF000000"/>
      </left>
      <right style="medium">
        <color rgb="FF000000"/>
      </right>
      <top style="medium">
        <color auto="1"/>
      </top>
      <bottom style="medium">
        <color auto="1"/>
      </bottom>
      <diagonal/>
    </border>
    <border>
      <left style="medium">
        <color rgb="FF000000"/>
      </left>
      <right style="medium">
        <color rgb="FF000000"/>
      </right>
      <top style="medium">
        <color indexed="64"/>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indexed="64"/>
      </bottom>
      <diagonal/>
    </border>
    <border>
      <left style="thin">
        <color indexed="64"/>
      </left>
      <right style="thin">
        <color indexed="64"/>
      </right>
      <top style="thin">
        <color rgb="FF000000"/>
      </top>
      <bottom style="double">
        <color indexed="64"/>
      </bottom>
      <diagonal/>
    </border>
    <border>
      <left style="medium">
        <color rgb="FF000000"/>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rgb="FF000000"/>
      </top>
      <bottom style="double">
        <color indexed="64"/>
      </bottom>
      <diagonal/>
    </border>
    <border>
      <left style="thin">
        <color auto="1"/>
      </left>
      <right/>
      <top style="medium">
        <color rgb="FF000000"/>
      </top>
      <bottom style="double">
        <color indexed="64"/>
      </bottom>
      <diagonal/>
    </border>
    <border>
      <left/>
      <right style="thin">
        <color indexed="64"/>
      </right>
      <top style="medium">
        <color rgb="FF000000"/>
      </top>
      <bottom style="double">
        <color indexed="64"/>
      </bottom>
      <diagonal/>
    </border>
    <border>
      <left style="thin">
        <color rgb="FF000000"/>
      </left>
      <right/>
      <top style="thin">
        <color rgb="FF000000"/>
      </top>
      <bottom style="double">
        <color indexed="64"/>
      </bottom>
      <diagonal/>
    </border>
    <border>
      <left style="thick">
        <color auto="1"/>
      </left>
      <right style="thick">
        <color auto="1"/>
      </right>
      <top style="thin">
        <color rgb="FF000000"/>
      </top>
      <bottom style="double">
        <color rgb="FF000000"/>
      </bottom>
      <diagonal/>
    </border>
    <border>
      <left style="thin">
        <color rgb="FF000000"/>
      </left>
      <right/>
      <top style="thin">
        <color rgb="FF000000"/>
      </top>
      <bottom style="thin">
        <color rgb="FF000000"/>
      </bottom>
      <diagonal/>
    </border>
    <border>
      <left style="medium">
        <color indexed="64"/>
      </left>
      <right/>
      <top/>
      <bottom style="double">
        <color rgb="FF000000"/>
      </bottom>
      <diagonal/>
    </border>
    <border>
      <left style="medium">
        <color rgb="FF000000"/>
      </left>
      <right style="medium">
        <color rgb="FF000000"/>
      </right>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thin">
        <color indexed="64"/>
      </right>
      <top style="medium">
        <color indexed="64"/>
      </top>
      <bottom style="double">
        <color rgb="FF000000"/>
      </bottom>
      <diagonal/>
    </border>
    <border>
      <left style="thin">
        <color rgb="FF000000"/>
      </left>
      <right style="thin">
        <color rgb="FF000000"/>
      </right>
      <top/>
      <bottom style="double">
        <color rgb="FF000000"/>
      </bottom>
      <diagonal/>
    </border>
    <border>
      <left/>
      <right/>
      <top/>
      <bottom style="double">
        <color rgb="FF000000"/>
      </bottom>
      <diagonal/>
    </border>
    <border>
      <left/>
      <right style="thin">
        <color rgb="FF000000"/>
      </right>
      <top style="thin">
        <color rgb="FF000000"/>
      </top>
      <bottom style="thin">
        <color rgb="FF000000"/>
      </bottom>
      <diagonal/>
    </border>
    <border>
      <left style="thin">
        <color auto="1"/>
      </left>
      <right/>
      <top style="thin">
        <color auto="1"/>
      </top>
      <bottom style="double">
        <color rgb="FF000000"/>
      </bottom>
      <diagonal/>
    </border>
    <border>
      <left style="thin">
        <color indexed="64"/>
      </left>
      <right style="thin">
        <color indexed="64"/>
      </right>
      <top/>
      <bottom style="double">
        <color rgb="FF000000"/>
      </bottom>
      <diagonal/>
    </border>
    <border>
      <left style="thin">
        <color indexed="64"/>
      </left>
      <right style="thin">
        <color indexed="64"/>
      </right>
      <top style="medium">
        <color rgb="FF000000"/>
      </top>
      <bottom/>
      <diagonal/>
    </border>
    <border>
      <left/>
      <right/>
      <top style="thin">
        <color auto="1"/>
      </top>
      <bottom style="thin">
        <color auto="1"/>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auto="1"/>
      </left>
      <right/>
      <top/>
      <bottom/>
      <diagonal/>
    </border>
    <border>
      <left/>
      <right style="thick">
        <color auto="1"/>
      </right>
      <top/>
      <bottom/>
      <diagonal/>
    </border>
    <border>
      <left/>
      <right style="thin">
        <color rgb="FF000000"/>
      </right>
      <top/>
      <bottom style="double">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ck">
        <color indexed="64"/>
      </left>
      <right/>
      <top style="thin">
        <color indexed="64"/>
      </top>
      <bottom/>
      <diagonal/>
    </border>
    <border>
      <left style="medium">
        <color rgb="FF000000"/>
      </left>
      <right style="medium">
        <color rgb="FF000000"/>
      </right>
      <top style="thin">
        <color rgb="FF000000"/>
      </top>
      <bottom style="thin">
        <color rgb="FF000000"/>
      </bottom>
      <diagonal/>
    </border>
    <border>
      <left/>
      <right style="medium">
        <color indexed="64"/>
      </right>
      <top/>
      <bottom style="double">
        <color rgb="FF000000"/>
      </bottom>
      <diagonal/>
    </border>
    <border>
      <left/>
      <right style="medium">
        <color indexed="64"/>
      </right>
      <top/>
      <bottom/>
      <diagonal/>
    </border>
    <border>
      <left style="medium">
        <color auto="1"/>
      </left>
      <right style="thick">
        <color rgb="FF000000"/>
      </right>
      <top style="thin">
        <color rgb="FF000000"/>
      </top>
      <bottom style="thin">
        <color rgb="FF000000"/>
      </bottom>
      <diagonal/>
    </border>
    <border>
      <left style="thick">
        <color indexed="64"/>
      </left>
      <right style="thick">
        <color indexed="64"/>
      </right>
      <top style="thin">
        <color rgb="FF000000"/>
      </top>
      <bottom style="medium">
        <color rgb="FF000000"/>
      </bottom>
      <diagonal/>
    </border>
    <border>
      <left style="thick">
        <color indexed="64"/>
      </left>
      <right style="thick">
        <color indexed="64"/>
      </right>
      <top style="thin">
        <color rgb="FF000000"/>
      </top>
      <bottom style="thick">
        <color indexed="64"/>
      </bottom>
      <diagonal/>
    </border>
    <border>
      <left style="thick">
        <color indexed="64"/>
      </left>
      <right style="thick">
        <color indexed="64"/>
      </right>
      <top style="thin">
        <color rgb="FF000000"/>
      </top>
      <bottom style="thin">
        <color rgb="FF000000"/>
      </bottom>
      <diagonal/>
    </border>
    <border>
      <left style="thick">
        <color indexed="64"/>
      </left>
      <right/>
      <top style="thin">
        <color rgb="FF000000"/>
      </top>
      <bottom/>
      <diagonal/>
    </border>
    <border>
      <left style="thick">
        <color rgb="FF000000"/>
      </left>
      <right style="thick">
        <color rgb="FF000000"/>
      </right>
      <top style="thin">
        <color rgb="FF000000"/>
      </top>
      <bottom style="thin">
        <color indexed="64"/>
      </bottom>
      <diagonal/>
    </border>
    <border>
      <left style="thick">
        <color rgb="FF000000"/>
      </left>
      <right style="thick">
        <color rgb="FF000000"/>
      </right>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rgb="FF000000"/>
      </bottom>
      <diagonal/>
    </border>
    <border>
      <left style="medium">
        <color indexed="64"/>
      </left>
      <right/>
      <top style="thin">
        <color indexed="64"/>
      </top>
      <bottom style="double">
        <color rgb="FF000000"/>
      </bottom>
      <diagonal/>
    </border>
    <border>
      <left style="medium">
        <color rgb="FF000000"/>
      </left>
      <right style="medium">
        <color indexed="64"/>
      </right>
      <top style="thin">
        <color rgb="FF000000"/>
      </top>
      <bottom style="double">
        <color rgb="FF000000"/>
      </bottom>
      <diagonal/>
    </border>
    <border>
      <left style="medium">
        <color rgb="FF000000"/>
      </left>
      <right style="medium">
        <color rgb="FF000000"/>
      </right>
      <top style="medium">
        <color rgb="FF000000"/>
      </top>
      <bottom style="thin">
        <color rgb="FF000000"/>
      </bottom>
      <diagonal/>
    </border>
    <border>
      <left style="thick">
        <color indexed="64"/>
      </left>
      <right style="thick">
        <color indexed="64"/>
      </right>
      <top style="thin">
        <color rgb="FF000000"/>
      </top>
      <bottom style="double">
        <color indexed="64"/>
      </bottom>
      <diagonal/>
    </border>
    <border>
      <left/>
      <right style="thick">
        <color rgb="FF000000"/>
      </right>
      <top style="thin">
        <color rgb="FF000000"/>
      </top>
      <bottom style="double">
        <color rgb="FF000000"/>
      </bottom>
      <diagonal/>
    </border>
    <border>
      <left style="thick">
        <color indexed="64"/>
      </left>
      <right/>
      <top style="thin">
        <color rgb="FF000000"/>
      </top>
      <bottom style="double">
        <color indexed="64"/>
      </bottom>
      <diagonal/>
    </border>
    <border>
      <left/>
      <right style="thick">
        <color auto="1"/>
      </right>
      <top style="thin">
        <color rgb="FF000000"/>
      </top>
      <bottom style="double">
        <color rgb="FF000000"/>
      </bottom>
      <diagonal/>
    </border>
    <border>
      <left/>
      <right style="thick">
        <color rgb="FF000000"/>
      </right>
      <top/>
      <bottom/>
      <diagonal/>
    </border>
    <border>
      <left/>
      <right/>
      <top/>
      <bottom style="thin">
        <color indexed="64"/>
      </bottom>
      <diagonal/>
    </border>
    <border>
      <left style="thin">
        <color rgb="FF000000"/>
      </left>
      <right style="thin">
        <color rgb="FF000000"/>
      </right>
      <top/>
      <bottom style="double">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diagonal/>
    </border>
    <border>
      <left style="thin">
        <color indexed="64"/>
      </left>
      <right/>
      <top style="double">
        <color rgb="FF000000"/>
      </top>
      <bottom style="thin">
        <color indexed="64"/>
      </bottom>
      <diagonal/>
    </border>
    <border>
      <left style="thin">
        <color rgb="FF000000"/>
      </left>
      <right style="thin">
        <color indexed="64"/>
      </right>
      <top style="medium">
        <color rgb="FF000000"/>
      </top>
      <bottom/>
      <diagonal/>
    </border>
    <border>
      <left/>
      <right style="thin">
        <color rgb="FF000000"/>
      </right>
      <top style="medium">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thin">
        <color rgb="FF000000"/>
      </left>
      <right style="thin">
        <color rgb="FF000000"/>
      </right>
      <top style="double">
        <color rgb="FF000000"/>
      </top>
      <bottom style="thin">
        <color rgb="FF000000"/>
      </bottom>
      <diagonal/>
    </border>
    <border>
      <left/>
      <right style="thin">
        <color indexed="64"/>
      </right>
      <top style="thin">
        <color rgb="FF000000"/>
      </top>
      <bottom style="double">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rgb="FF000000"/>
      </right>
      <top style="thin">
        <color rgb="FF000000"/>
      </top>
      <bottom style="double">
        <color indexed="64"/>
      </bottom>
      <diagonal/>
    </border>
    <border>
      <left/>
      <right style="thin">
        <color rgb="FF000000"/>
      </right>
      <top/>
      <bottom/>
      <diagonal/>
    </border>
    <border>
      <left style="medium">
        <color indexed="64"/>
      </left>
      <right/>
      <top style="medium">
        <color indexed="64"/>
      </top>
      <bottom style="medium">
        <color rgb="FF000000"/>
      </bottom>
      <diagonal/>
    </border>
    <border>
      <left style="thick">
        <color auto="1"/>
      </left>
      <right style="thick">
        <color auto="1"/>
      </right>
      <top style="thin">
        <color auto="1"/>
      </top>
      <bottom style="thin">
        <color rgb="FF000000"/>
      </bottom>
      <diagonal/>
    </border>
    <border>
      <left/>
      <right style="thick">
        <color indexed="64"/>
      </right>
      <top style="thin">
        <color indexed="64"/>
      </top>
      <bottom/>
      <diagonal/>
    </border>
    <border>
      <left style="thick">
        <color indexed="64"/>
      </left>
      <right/>
      <top style="thin">
        <color rgb="FF000000"/>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style="thick">
        <color indexed="64"/>
      </right>
      <top style="thick">
        <color auto="1"/>
      </top>
      <bottom style="thick">
        <color indexed="64"/>
      </bottom>
      <diagonal/>
    </border>
    <border>
      <left style="medium">
        <color indexed="64"/>
      </left>
      <right/>
      <top style="thick">
        <color auto="1"/>
      </top>
      <bottom style="thick">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top style="thin">
        <color rgb="FF000000"/>
      </top>
      <bottom style="thin">
        <color rgb="FF000000"/>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style="thick">
        <color indexed="64"/>
      </left>
      <right style="thick">
        <color indexed="64"/>
      </right>
      <top style="medium">
        <color rgb="FF000000"/>
      </top>
      <bottom style="thin">
        <color indexed="64"/>
      </bottom>
      <diagonal/>
    </border>
    <border>
      <left style="thick">
        <color indexed="64"/>
      </left>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thick">
        <color indexed="64"/>
      </left>
      <right style="thick">
        <color indexed="64"/>
      </right>
      <top style="medium">
        <color rgb="FF000000"/>
      </top>
      <bottom style="medium">
        <color rgb="FF000000"/>
      </bottom>
      <diagonal/>
    </border>
    <border>
      <left style="medium">
        <color indexed="64"/>
      </left>
      <right style="medium">
        <color rgb="FF000000"/>
      </right>
      <top style="double">
        <color rgb="FF000000"/>
      </top>
      <bottom style="medium">
        <color rgb="FF000000"/>
      </bottom>
      <diagonal/>
    </border>
  </borders>
  <cellStyleXfs count="17">
    <xf numFmtId="0" fontId="0" fillId="0" borderId="0">
      <alignment vertical="center"/>
    </xf>
    <xf numFmtId="38" fontId="3" fillId="0" borderId="0" applyFont="0" applyFill="0" applyBorder="0" applyAlignment="0" applyProtection="0">
      <alignment vertical="center"/>
    </xf>
    <xf numFmtId="0" fontId="5" fillId="4" borderId="20" applyFont="0" applyBorder="0" applyAlignment="0">
      <alignment vertical="center"/>
    </xf>
    <xf numFmtId="0" fontId="6" fillId="0" borderId="0">
      <alignment vertical="center"/>
    </xf>
    <xf numFmtId="0" fontId="7" fillId="0" borderId="0"/>
    <xf numFmtId="0" fontId="3" fillId="0" borderId="0">
      <alignment vertical="center"/>
    </xf>
    <xf numFmtId="0" fontId="8" fillId="0" borderId="0"/>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8" fillId="0" borderId="0"/>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xf numFmtId="0" fontId="3" fillId="0" borderId="0">
      <alignment vertical="center"/>
    </xf>
    <xf numFmtId="6" fontId="3" fillId="0" borderId="0" applyFont="0" applyFill="0" applyBorder="0" applyAlignment="0" applyProtection="0">
      <alignment vertical="center"/>
    </xf>
  </cellStyleXfs>
  <cellXfs count="625">
    <xf numFmtId="0" fontId="0" fillId="0" borderId="0" xfId="0">
      <alignment vertical="center"/>
    </xf>
    <xf numFmtId="41" fontId="2" fillId="2" borderId="1" xfId="0" applyNumberFormat="1" applyFont="1" applyFill="1" applyBorder="1" applyAlignment="1">
      <alignment horizontal="center" vertical="center"/>
    </xf>
    <xf numFmtId="41" fontId="2" fillId="2" borderId="1" xfId="0" applyNumberFormat="1" applyFont="1" applyFill="1" applyBorder="1" applyAlignment="1">
      <alignment horizontal="center" vertical="center" wrapText="1"/>
    </xf>
    <xf numFmtId="41" fontId="0" fillId="0" borderId="2" xfId="0" applyNumberFormat="1" applyBorder="1">
      <alignment vertical="center"/>
    </xf>
    <xf numFmtId="41" fontId="2" fillId="0" borderId="3" xfId="0" applyNumberFormat="1" applyFont="1" applyBorder="1">
      <alignment vertical="center"/>
    </xf>
    <xf numFmtId="41" fontId="0" fillId="0" borderId="3" xfId="0" applyNumberFormat="1" applyBorder="1">
      <alignment vertical="center"/>
    </xf>
    <xf numFmtId="41" fontId="2" fillId="0" borderId="4" xfId="0" applyNumberFormat="1" applyFont="1" applyBorder="1">
      <alignment vertical="center"/>
    </xf>
    <xf numFmtId="41" fontId="2" fillId="0" borderId="0" xfId="0" applyNumberFormat="1" applyFont="1">
      <alignment vertical="center"/>
    </xf>
    <xf numFmtId="0" fontId="2" fillId="0" borderId="0" xfId="0" applyFont="1">
      <alignment vertical="center"/>
    </xf>
    <xf numFmtId="41" fontId="0" fillId="0" borderId="0" xfId="0" applyNumberFormat="1">
      <alignment vertical="center"/>
    </xf>
    <xf numFmtId="41" fontId="0" fillId="0" borderId="6" xfId="0" applyNumberFormat="1" applyBorder="1">
      <alignment vertical="center"/>
    </xf>
    <xf numFmtId="41" fontId="0" fillId="0" borderId="7" xfId="0" applyNumberFormat="1" applyBorder="1">
      <alignment vertical="center"/>
    </xf>
    <xf numFmtId="0" fontId="2" fillId="3" borderId="1" xfId="0" applyFont="1" applyFill="1" applyBorder="1">
      <alignment vertical="center"/>
    </xf>
    <xf numFmtId="0" fontId="2" fillId="0" borderId="2" xfId="0" applyFont="1" applyBorder="1">
      <alignment vertical="center"/>
    </xf>
    <xf numFmtId="0" fontId="2" fillId="0" borderId="11" xfId="0" applyFont="1" applyBorder="1">
      <alignment vertical="center"/>
    </xf>
    <xf numFmtId="0" fontId="2" fillId="0" borderId="12" xfId="0" applyFont="1" applyBorder="1">
      <alignment vertical="center"/>
    </xf>
    <xf numFmtId="41" fontId="2" fillId="0" borderId="13" xfId="0" applyNumberFormat="1" applyFont="1" applyBorder="1">
      <alignment vertical="center"/>
    </xf>
    <xf numFmtId="41" fontId="0" fillId="0" borderId="13" xfId="0" applyNumberFormat="1" applyBorder="1">
      <alignment vertical="center"/>
    </xf>
    <xf numFmtId="41" fontId="0" fillId="0" borderId="14" xfId="0" applyNumberFormat="1" applyBorder="1">
      <alignment vertical="center"/>
    </xf>
    <xf numFmtId="41" fontId="0" fillId="0" borderId="0" xfId="1" applyNumberFormat="1" applyFont="1">
      <alignment vertical="center"/>
    </xf>
    <xf numFmtId="41" fontId="0" fillId="0" borderId="0" xfId="1" applyNumberFormat="1" applyFont="1" applyBorder="1">
      <alignment vertical="center"/>
    </xf>
    <xf numFmtId="0" fontId="2" fillId="0" borderId="3" xfId="0" applyFont="1" applyBorder="1">
      <alignment vertical="center"/>
    </xf>
    <xf numFmtId="41" fontId="2" fillId="3" borderId="1" xfId="0" applyNumberFormat="1" applyFont="1" applyFill="1" applyBorder="1">
      <alignment vertical="center"/>
    </xf>
    <xf numFmtId="41" fontId="0" fillId="0" borderId="12" xfId="0" applyNumberFormat="1" applyBorder="1">
      <alignment vertical="center"/>
    </xf>
    <xf numFmtId="0" fontId="0" fillId="3" borderId="38" xfId="0" applyFill="1" applyBorder="1">
      <alignment vertical="center"/>
    </xf>
    <xf numFmtId="41" fontId="0" fillId="3" borderId="38" xfId="1" applyNumberFormat="1" applyFont="1" applyFill="1" applyBorder="1">
      <alignment vertical="center"/>
    </xf>
    <xf numFmtId="0" fontId="0" fillId="0" borderId="38" xfId="0" applyBorder="1">
      <alignment vertical="center"/>
    </xf>
    <xf numFmtId="41" fontId="0" fillId="0" borderId="39" xfId="0" applyNumberFormat="1" applyBorder="1">
      <alignment vertical="center"/>
    </xf>
    <xf numFmtId="0" fontId="2" fillId="0" borderId="4" xfId="0" applyFont="1" applyBorder="1">
      <alignment vertical="center"/>
    </xf>
    <xf numFmtId="41" fontId="0" fillId="0" borderId="4" xfId="0" applyNumberFormat="1" applyBorder="1">
      <alignment vertical="center"/>
    </xf>
    <xf numFmtId="0" fontId="0" fillId="0" borderId="42" xfId="0" applyBorder="1">
      <alignment vertical="center"/>
    </xf>
    <xf numFmtId="0" fontId="2" fillId="3" borderId="17" xfId="0" applyFont="1" applyFill="1" applyBorder="1" applyAlignment="1">
      <alignment horizontal="center" vertical="center"/>
    </xf>
    <xf numFmtId="0" fontId="2" fillId="3" borderId="38" xfId="0" applyFont="1" applyFill="1" applyBorder="1">
      <alignment vertical="center"/>
    </xf>
    <xf numFmtId="0" fontId="0" fillId="0" borderId="40" xfId="0" applyBorder="1">
      <alignment vertical="center"/>
    </xf>
    <xf numFmtId="0" fontId="2" fillId="0" borderId="0" xfId="0" applyFont="1" applyAlignment="1">
      <alignment vertical="center" wrapText="1"/>
    </xf>
    <xf numFmtId="41" fontId="10" fillId="0" borderId="0" xfId="0" applyNumberFormat="1" applyFont="1">
      <alignment vertical="center"/>
    </xf>
    <xf numFmtId="0" fontId="11" fillId="0" borderId="0" xfId="0" applyFont="1">
      <alignment vertical="center"/>
    </xf>
    <xf numFmtId="0" fontId="0" fillId="0" borderId="41" xfId="0" applyBorder="1">
      <alignment vertical="center"/>
    </xf>
    <xf numFmtId="0" fontId="0" fillId="0" borderId="43" xfId="0" applyBorder="1">
      <alignment vertical="center"/>
    </xf>
    <xf numFmtId="0" fontId="0" fillId="0" borderId="23" xfId="0" applyBorder="1">
      <alignment vertical="center"/>
    </xf>
    <xf numFmtId="0" fontId="2" fillId="0" borderId="34" xfId="0" applyFont="1" applyBorder="1">
      <alignment vertical="center"/>
    </xf>
    <xf numFmtId="41" fontId="0" fillId="0" borderId="45" xfId="0" applyNumberFormat="1" applyBorder="1">
      <alignment vertical="center"/>
    </xf>
    <xf numFmtId="0" fontId="11" fillId="0" borderId="13" xfId="0" applyFont="1" applyBorder="1">
      <alignment vertical="center"/>
    </xf>
    <xf numFmtId="41" fontId="0" fillId="0" borderId="3" xfId="0" applyNumberFormat="1" applyBorder="1" applyAlignment="1">
      <alignment horizontal="right" vertical="center"/>
    </xf>
    <xf numFmtId="0" fontId="0" fillId="4" borderId="0" xfId="0" applyFill="1">
      <alignment vertical="center"/>
    </xf>
    <xf numFmtId="41" fontId="0" fillId="0" borderId="52" xfId="0" applyNumberFormat="1" applyBorder="1">
      <alignment vertical="center"/>
    </xf>
    <xf numFmtId="0" fontId="11" fillId="0" borderId="47" xfId="0" applyFont="1" applyBorder="1">
      <alignment vertical="center"/>
    </xf>
    <xf numFmtId="41" fontId="0" fillId="3" borderId="17" xfId="1" applyNumberFormat="1" applyFont="1" applyFill="1" applyBorder="1">
      <alignment vertical="center"/>
    </xf>
    <xf numFmtId="41" fontId="0" fillId="3" borderId="19" xfId="1" applyNumberFormat="1" applyFont="1" applyFill="1" applyBorder="1">
      <alignment vertical="center"/>
    </xf>
    <xf numFmtId="41" fontId="0" fillId="3" borderId="61" xfId="1" applyNumberFormat="1" applyFont="1" applyFill="1" applyBorder="1">
      <alignment vertical="center"/>
    </xf>
    <xf numFmtId="0" fontId="0" fillId="0" borderId="0" xfId="0" applyAlignment="1">
      <alignment vertical="center" wrapText="1"/>
    </xf>
    <xf numFmtId="41" fontId="2" fillId="2" borderId="56" xfId="0" applyNumberFormat="1" applyFont="1" applyFill="1" applyBorder="1" applyAlignment="1">
      <alignment horizontal="center" vertical="center"/>
    </xf>
    <xf numFmtId="41" fontId="2" fillId="2" borderId="10" xfId="0" applyNumberFormat="1" applyFont="1" applyFill="1" applyBorder="1" applyAlignment="1">
      <alignment horizontal="center" vertical="center"/>
    </xf>
    <xf numFmtId="0" fontId="11" fillId="0" borderId="47" xfId="0" applyFont="1" applyBorder="1" applyAlignment="1">
      <alignment vertical="center" wrapText="1"/>
    </xf>
    <xf numFmtId="0" fontId="0" fillId="0" borderId="0" xfId="0" applyAlignment="1">
      <alignment horizontal="left" vertical="center" indent="5"/>
    </xf>
    <xf numFmtId="41" fontId="0" fillId="0" borderId="46" xfId="0" applyNumberFormat="1" applyBorder="1">
      <alignment vertical="center"/>
    </xf>
    <xf numFmtId="3" fontId="0" fillId="0" borderId="0" xfId="0" applyNumberFormat="1">
      <alignment vertical="center"/>
    </xf>
    <xf numFmtId="41" fontId="0" fillId="4" borderId="3" xfId="0" applyNumberFormat="1" applyFill="1" applyBorder="1">
      <alignment vertical="center"/>
    </xf>
    <xf numFmtId="0" fontId="0" fillId="4" borderId="65" xfId="0" applyFill="1" applyBorder="1">
      <alignment vertical="center"/>
    </xf>
    <xf numFmtId="0" fontId="0" fillId="4" borderId="66" xfId="0" applyFill="1" applyBorder="1">
      <alignment vertical="center"/>
    </xf>
    <xf numFmtId="0" fontId="0" fillId="4" borderId="53" xfId="0" applyFill="1" applyBorder="1">
      <alignment vertical="center"/>
    </xf>
    <xf numFmtId="0" fontId="0" fillId="3" borderId="66" xfId="0" applyFill="1" applyBorder="1">
      <alignment vertical="center"/>
    </xf>
    <xf numFmtId="41" fontId="0" fillId="0" borderId="2" xfId="0" applyNumberFormat="1" applyBorder="1" applyAlignment="1">
      <alignment horizontal="right" vertical="center"/>
    </xf>
    <xf numFmtId="41" fontId="2" fillId="0" borderId="5" xfId="0" applyNumberFormat="1" applyFont="1" applyBorder="1" applyAlignment="1">
      <alignment horizontal="right" vertical="center"/>
    </xf>
    <xf numFmtId="41" fontId="0" fillId="0" borderId="11" xfId="0" applyNumberFormat="1" applyBorder="1" applyAlignment="1">
      <alignment horizontal="right" vertical="center"/>
    </xf>
    <xf numFmtId="41" fontId="0" fillId="0" borderId="4" xfId="0" applyNumberFormat="1" applyBorder="1" applyAlignment="1">
      <alignment horizontal="right" vertical="center"/>
    </xf>
    <xf numFmtId="41" fontId="0" fillId="0" borderId="40" xfId="1" applyNumberFormat="1" applyFont="1" applyBorder="1" applyAlignment="1">
      <alignment horizontal="right" vertical="center"/>
    </xf>
    <xf numFmtId="41" fontId="0" fillId="4" borderId="40" xfId="1" applyNumberFormat="1" applyFont="1" applyFill="1" applyBorder="1" applyAlignment="1">
      <alignment horizontal="right" vertical="center"/>
    </xf>
    <xf numFmtId="41" fontId="0" fillId="0" borderId="57" xfId="1" applyNumberFormat="1" applyFont="1" applyBorder="1" applyAlignment="1">
      <alignment horizontal="right" vertical="center"/>
    </xf>
    <xf numFmtId="41" fontId="0" fillId="0" borderId="58" xfId="1" applyNumberFormat="1" applyFont="1" applyBorder="1" applyAlignment="1">
      <alignment horizontal="right" vertical="center"/>
    </xf>
    <xf numFmtId="41" fontId="0" fillId="0" borderId="59" xfId="1" applyNumberFormat="1" applyFont="1" applyBorder="1" applyAlignment="1">
      <alignment horizontal="right" vertical="center"/>
    </xf>
    <xf numFmtId="41" fontId="0" fillId="0" borderId="60" xfId="1" applyNumberFormat="1" applyFont="1" applyBorder="1" applyAlignment="1">
      <alignment horizontal="right" vertical="center"/>
    </xf>
    <xf numFmtId="41" fontId="0" fillId="0" borderId="67" xfId="1" applyNumberFormat="1" applyFont="1" applyBorder="1" applyAlignment="1">
      <alignment horizontal="right" vertical="center"/>
    </xf>
    <xf numFmtId="41" fontId="0" fillId="0" borderId="40" xfId="0" applyNumberFormat="1" applyBorder="1" applyAlignment="1">
      <alignment horizontal="right" vertical="center"/>
    </xf>
    <xf numFmtId="41" fontId="0" fillId="0" borderId="41" xfId="0" applyNumberFormat="1" applyBorder="1" applyAlignment="1">
      <alignment horizontal="right" vertical="center"/>
    </xf>
    <xf numFmtId="41" fontId="0" fillId="0" borderId="23" xfId="0" applyNumberFormat="1" applyBorder="1" applyAlignment="1">
      <alignment horizontal="right" vertical="center"/>
    </xf>
    <xf numFmtId="41" fontId="0" fillId="0" borderId="42" xfId="0" applyNumberFormat="1" applyBorder="1" applyAlignment="1">
      <alignment horizontal="right" vertical="center"/>
    </xf>
    <xf numFmtId="41" fontId="0" fillId="0" borderId="0" xfId="0" applyNumberFormat="1" applyAlignment="1">
      <alignment horizontal="right" vertical="center"/>
    </xf>
    <xf numFmtId="41" fontId="0" fillId="0" borderId="7" xfId="0" applyNumberFormat="1" applyBorder="1" applyAlignment="1">
      <alignment horizontal="right" vertical="center"/>
    </xf>
    <xf numFmtId="41" fontId="0" fillId="0" borderId="0" xfId="1" applyNumberFormat="1" applyFont="1" applyAlignment="1">
      <alignment horizontal="right" vertical="center"/>
    </xf>
    <xf numFmtId="41" fontId="0" fillId="0" borderId="17" xfId="1" applyNumberFormat="1" applyFont="1" applyBorder="1" applyAlignment="1">
      <alignment horizontal="right" vertical="center"/>
    </xf>
    <xf numFmtId="41" fontId="0" fillId="0" borderId="56" xfId="1" applyNumberFormat="1" applyFont="1" applyBorder="1" applyAlignment="1">
      <alignment horizontal="right" vertical="center"/>
    </xf>
    <xf numFmtId="41" fontId="3" fillId="0" borderId="19" xfId="1" applyNumberFormat="1" applyFont="1" applyBorder="1" applyAlignment="1">
      <alignment horizontal="right" vertical="center"/>
    </xf>
    <xf numFmtId="41" fontId="0" fillId="0" borderId="38" xfId="1" applyNumberFormat="1" applyFont="1" applyBorder="1" applyAlignment="1">
      <alignment horizontal="right" vertical="center"/>
    </xf>
    <xf numFmtId="41" fontId="4" fillId="0" borderId="38" xfId="1" applyNumberFormat="1" applyFont="1" applyBorder="1" applyAlignment="1">
      <alignment horizontal="right" vertical="center"/>
    </xf>
    <xf numFmtId="41" fontId="2" fillId="2" borderId="53" xfId="0" applyNumberFormat="1" applyFont="1" applyFill="1" applyBorder="1" applyAlignment="1">
      <alignment horizontal="center" vertical="center"/>
    </xf>
    <xf numFmtId="41" fontId="14" fillId="0" borderId="0" xfId="0" applyNumberFormat="1" applyFont="1">
      <alignment vertical="center"/>
    </xf>
    <xf numFmtId="0" fontId="14" fillId="0" borderId="0" xfId="0" applyFont="1">
      <alignment vertical="center"/>
    </xf>
    <xf numFmtId="41" fontId="2" fillId="2" borderId="55" xfId="0" applyNumberFormat="1" applyFont="1" applyFill="1" applyBorder="1" applyAlignment="1">
      <alignment horizontal="center" vertical="center"/>
    </xf>
    <xf numFmtId="0" fontId="0" fillId="0" borderId="16" xfId="0" applyBorder="1">
      <alignment vertical="center"/>
    </xf>
    <xf numFmtId="41" fontId="0" fillId="0" borderId="70" xfId="1" applyNumberFormat="1" applyFont="1" applyBorder="1" applyAlignment="1">
      <alignment horizontal="right" vertical="center"/>
    </xf>
    <xf numFmtId="41" fontId="0" fillId="0" borderId="71" xfId="1" applyNumberFormat="1" applyFont="1" applyBorder="1" applyAlignment="1">
      <alignment horizontal="right" vertical="center"/>
    </xf>
    <xf numFmtId="41" fontId="0" fillId="0" borderId="72" xfId="1" applyNumberFormat="1" applyFont="1" applyBorder="1" applyAlignment="1">
      <alignment horizontal="right" vertical="center"/>
    </xf>
    <xf numFmtId="41" fontId="2" fillId="0" borderId="55" xfId="0" applyNumberFormat="1" applyFont="1" applyBorder="1" applyAlignment="1">
      <alignment horizontal="right" vertical="center"/>
    </xf>
    <xf numFmtId="41" fontId="0" fillId="0" borderId="54" xfId="0" applyNumberFormat="1" applyBorder="1">
      <alignment vertical="center"/>
    </xf>
    <xf numFmtId="0" fontId="2" fillId="0" borderId="53" xfId="0" applyFont="1" applyBorder="1">
      <alignment vertical="center"/>
    </xf>
    <xf numFmtId="41" fontId="0" fillId="0" borderId="73" xfId="0" applyNumberFormat="1" applyBorder="1" applyAlignment="1">
      <alignment horizontal="right" vertical="center"/>
    </xf>
    <xf numFmtId="41" fontId="0" fillId="0" borderId="73" xfId="0" applyNumberFormat="1" applyBorder="1">
      <alignment vertical="center"/>
    </xf>
    <xf numFmtId="0" fontId="14" fillId="7" borderId="79"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0" borderId="21" xfId="0" applyFont="1" applyBorder="1">
      <alignment vertical="center"/>
    </xf>
    <xf numFmtId="0" fontId="14" fillId="0" borderId="24" xfId="0" applyFont="1" applyBorder="1">
      <alignment vertical="center"/>
    </xf>
    <xf numFmtId="0" fontId="14" fillId="0" borderId="25" xfId="0" applyFont="1" applyBorder="1">
      <alignment vertical="center"/>
    </xf>
    <xf numFmtId="0" fontId="14" fillId="0" borderId="26" xfId="0" applyFont="1" applyBorder="1">
      <alignment vertical="center"/>
    </xf>
    <xf numFmtId="0" fontId="14" fillId="0" borderId="80" xfId="0" applyFont="1" applyBorder="1">
      <alignment vertical="center"/>
    </xf>
    <xf numFmtId="0" fontId="14" fillId="0" borderId="29" xfId="0" applyFont="1" applyBorder="1">
      <alignment vertical="center"/>
    </xf>
    <xf numFmtId="0" fontId="15" fillId="0" borderId="0" xfId="0" applyFont="1">
      <alignment vertical="center"/>
    </xf>
    <xf numFmtId="0" fontId="14" fillId="7" borderId="81" xfId="0" applyFont="1" applyFill="1" applyBorder="1" applyAlignment="1">
      <alignment horizontal="center" vertical="center" wrapText="1"/>
    </xf>
    <xf numFmtId="0" fontId="14" fillId="7" borderId="82" xfId="0" applyFont="1" applyFill="1" applyBorder="1" applyAlignment="1">
      <alignment horizontal="center" vertical="center" wrapText="1"/>
    </xf>
    <xf numFmtId="0" fontId="14" fillId="7" borderId="83" xfId="0" applyFont="1" applyFill="1" applyBorder="1" applyAlignment="1">
      <alignment horizontal="center" vertical="center" wrapText="1"/>
    </xf>
    <xf numFmtId="0" fontId="14" fillId="0" borderId="22" xfId="0" applyFont="1" applyBorder="1">
      <alignment vertical="center"/>
    </xf>
    <xf numFmtId="0" fontId="14" fillId="0" borderId="3" xfId="0" applyFont="1" applyBorder="1">
      <alignment vertical="center"/>
    </xf>
    <xf numFmtId="0" fontId="14" fillId="0" borderId="28" xfId="0" applyFont="1" applyBorder="1">
      <alignment vertical="center"/>
    </xf>
    <xf numFmtId="0" fontId="14" fillId="0" borderId="31" xfId="0" applyFont="1" applyBorder="1">
      <alignment vertical="center"/>
    </xf>
    <xf numFmtId="41" fontId="0" fillId="0" borderId="22" xfId="0" applyNumberFormat="1" applyBorder="1" applyAlignment="1">
      <alignment horizontal="right" vertical="center"/>
    </xf>
    <xf numFmtId="41" fontId="2" fillId="0" borderId="84" xfId="0" applyNumberFormat="1" applyFont="1" applyBorder="1">
      <alignment vertical="center"/>
    </xf>
    <xf numFmtId="41" fontId="2" fillId="0" borderId="84" xfId="0" applyNumberFormat="1" applyFont="1" applyBorder="1" applyAlignment="1">
      <alignment horizontal="right" vertical="center"/>
    </xf>
    <xf numFmtId="0" fontId="2" fillId="0" borderId="83" xfId="0" applyFont="1" applyBorder="1">
      <alignment vertical="center"/>
    </xf>
    <xf numFmtId="41" fontId="2" fillId="0" borderId="0" xfId="0" applyNumberFormat="1" applyFont="1" applyAlignment="1">
      <alignment horizontal="right" vertical="center"/>
    </xf>
    <xf numFmtId="41" fontId="0" fillId="0" borderId="87" xfId="0" applyNumberFormat="1" applyBorder="1">
      <alignment vertical="center"/>
    </xf>
    <xf numFmtId="41" fontId="2" fillId="0" borderId="13" xfId="0" applyNumberFormat="1" applyFont="1" applyBorder="1" applyAlignment="1">
      <alignment horizontal="right" vertical="center"/>
    </xf>
    <xf numFmtId="41" fontId="0" fillId="0" borderId="85" xfId="0" applyNumberFormat="1" applyBorder="1">
      <alignment vertical="center"/>
    </xf>
    <xf numFmtId="0" fontId="11" fillId="0" borderId="6" xfId="0" applyFont="1" applyBorder="1">
      <alignment vertical="center"/>
    </xf>
    <xf numFmtId="0" fontId="11" fillId="0" borderId="6" xfId="0" applyFont="1" applyBorder="1" applyAlignment="1">
      <alignment vertical="center" wrapText="1"/>
    </xf>
    <xf numFmtId="0" fontId="11" fillId="0" borderId="7" xfId="0" applyFont="1" applyBorder="1">
      <alignment vertical="center"/>
    </xf>
    <xf numFmtId="0" fontId="11" fillId="0" borderId="7" xfId="0" applyFont="1" applyBorder="1" applyAlignment="1">
      <alignment vertical="center" wrapText="1"/>
    </xf>
    <xf numFmtId="0" fontId="11" fillId="0" borderId="14" xfId="0" applyFont="1" applyBorder="1">
      <alignment vertical="center"/>
    </xf>
    <xf numFmtId="0" fontId="11" fillId="0" borderId="14" xfId="0" applyFont="1" applyBorder="1" applyAlignment="1">
      <alignment vertical="center" wrapText="1"/>
    </xf>
    <xf numFmtId="0" fontId="11" fillId="0" borderId="85" xfId="0" applyFont="1" applyBorder="1">
      <alignment vertical="center"/>
    </xf>
    <xf numFmtId="0" fontId="11" fillId="0" borderId="85" xfId="0" applyFont="1" applyBorder="1" applyAlignment="1">
      <alignment vertical="center" wrapText="1"/>
    </xf>
    <xf numFmtId="0" fontId="11" fillId="0" borderId="13" xfId="0" applyFont="1" applyBorder="1" applyAlignment="1">
      <alignment vertical="center" wrapText="1"/>
    </xf>
    <xf numFmtId="0" fontId="14" fillId="0" borderId="13" xfId="0" applyFont="1" applyBorder="1">
      <alignment vertical="center"/>
    </xf>
    <xf numFmtId="0" fontId="11" fillId="0" borderId="0" xfId="0" applyFont="1" applyAlignment="1">
      <alignment vertical="center" wrapText="1"/>
    </xf>
    <xf numFmtId="0" fontId="11" fillId="0" borderId="45" xfId="0" applyFont="1" applyBorder="1" applyAlignment="1">
      <alignment vertical="center" wrapText="1"/>
    </xf>
    <xf numFmtId="0" fontId="11" fillId="0" borderId="45" xfId="0" applyFont="1" applyBorder="1">
      <alignment vertical="center"/>
    </xf>
    <xf numFmtId="0" fontId="11" fillId="0" borderId="48" xfId="0" applyFont="1" applyBorder="1">
      <alignment vertical="center"/>
    </xf>
    <xf numFmtId="0" fontId="11" fillId="0" borderId="39" xfId="0" applyFont="1" applyBorder="1">
      <alignment vertical="center"/>
    </xf>
    <xf numFmtId="0" fontId="11" fillId="0" borderId="15" xfId="0" applyFont="1" applyBorder="1">
      <alignment vertical="center"/>
    </xf>
    <xf numFmtId="0" fontId="11" fillId="8" borderId="7" xfId="0" applyFont="1" applyFill="1" applyBorder="1">
      <alignment vertical="center"/>
    </xf>
    <xf numFmtId="0" fontId="11" fillId="8" borderId="85" xfId="0" applyFont="1" applyFill="1" applyBorder="1">
      <alignment vertical="center"/>
    </xf>
    <xf numFmtId="0" fontId="11" fillId="0" borderId="90" xfId="0" applyFont="1" applyBorder="1">
      <alignment vertical="center"/>
    </xf>
    <xf numFmtId="0" fontId="11" fillId="0" borderId="52" xfId="0" applyFont="1" applyBorder="1">
      <alignment vertical="center"/>
    </xf>
    <xf numFmtId="0" fontId="11" fillId="0" borderId="52" xfId="0" applyFont="1" applyBorder="1" applyAlignment="1">
      <alignment vertical="center" wrapText="1"/>
    </xf>
    <xf numFmtId="0" fontId="11" fillId="0" borderId="93" xfId="0" applyFont="1" applyBorder="1">
      <alignment vertical="center"/>
    </xf>
    <xf numFmtId="0" fontId="11" fillId="0" borderId="93" xfId="0" applyFont="1" applyBorder="1" applyAlignment="1">
      <alignment vertical="center" wrapText="1"/>
    </xf>
    <xf numFmtId="0" fontId="11" fillId="6" borderId="6" xfId="0" applyFont="1" applyFill="1" applyBorder="1">
      <alignment vertical="center"/>
    </xf>
    <xf numFmtId="0" fontId="11" fillId="6" borderId="13" xfId="0" applyFont="1" applyFill="1" applyBorder="1">
      <alignment vertical="center"/>
    </xf>
    <xf numFmtId="0" fontId="11" fillId="6" borderId="7" xfId="0" applyFont="1" applyFill="1" applyBorder="1">
      <alignment vertical="center"/>
    </xf>
    <xf numFmtId="0" fontId="2" fillId="0" borderId="13" xfId="0" applyFont="1" applyBorder="1">
      <alignment vertical="center"/>
    </xf>
    <xf numFmtId="0" fontId="11" fillId="6" borderId="85" xfId="0" applyFont="1" applyFill="1" applyBorder="1">
      <alignment vertical="center"/>
    </xf>
    <xf numFmtId="0" fontId="2" fillId="2" borderId="17" xfId="0" applyFont="1" applyFill="1" applyBorder="1" applyAlignment="1">
      <alignment horizontal="center" vertical="center"/>
    </xf>
    <xf numFmtId="0" fontId="11" fillId="0" borderId="44" xfId="0" applyFont="1" applyBorder="1">
      <alignment vertical="center"/>
    </xf>
    <xf numFmtId="0" fontId="11" fillId="0" borderId="99" xfId="0" applyFont="1" applyBorder="1">
      <alignment vertical="center"/>
    </xf>
    <xf numFmtId="0" fontId="11" fillId="0" borderId="100" xfId="0" applyFont="1" applyBorder="1">
      <alignment vertical="center"/>
    </xf>
    <xf numFmtId="0" fontId="20" fillId="0" borderId="0" xfId="0" applyFont="1">
      <alignment vertical="center"/>
    </xf>
    <xf numFmtId="41" fontId="2" fillId="4" borderId="2" xfId="0" applyNumberFormat="1" applyFont="1" applyFill="1" applyBorder="1" applyAlignment="1">
      <alignment horizontal="center" vertical="center"/>
    </xf>
    <xf numFmtId="41" fontId="2" fillId="4" borderId="27" xfId="0" applyNumberFormat="1" applyFont="1" applyFill="1" applyBorder="1" applyAlignment="1">
      <alignment horizontal="center" vertical="center"/>
    </xf>
    <xf numFmtId="41" fontId="5" fillId="4" borderId="27" xfId="0" applyNumberFormat="1" applyFont="1" applyFill="1" applyBorder="1" applyAlignment="1">
      <alignment horizontal="center" vertical="center"/>
    </xf>
    <xf numFmtId="41" fontId="0" fillId="0" borderId="27" xfId="0" applyNumberFormat="1" applyBorder="1" applyAlignment="1">
      <alignment horizontal="right" vertical="center"/>
    </xf>
    <xf numFmtId="41" fontId="13" fillId="0" borderId="0" xfId="0" applyNumberFormat="1" applyFont="1">
      <alignment vertical="center"/>
    </xf>
    <xf numFmtId="41" fontId="0" fillId="0" borderId="12" xfId="0" applyNumberFormat="1" applyBorder="1" applyAlignment="1">
      <alignment horizontal="right" vertical="center"/>
    </xf>
    <xf numFmtId="0" fontId="21" fillId="4" borderId="44" xfId="0" applyFont="1" applyFill="1" applyBorder="1">
      <alignment vertical="center"/>
    </xf>
    <xf numFmtId="0" fontId="22" fillId="0" borderId="0" xfId="0" applyFont="1">
      <alignment vertical="center"/>
    </xf>
    <xf numFmtId="41" fontId="2" fillId="0" borderId="31" xfId="0" applyNumberFormat="1" applyFont="1" applyBorder="1" applyAlignment="1">
      <alignment horizontal="right" vertical="center"/>
    </xf>
    <xf numFmtId="41" fontId="13" fillId="0" borderId="31" xfId="0" applyNumberFormat="1" applyFont="1" applyBorder="1">
      <alignment vertical="center"/>
    </xf>
    <xf numFmtId="41" fontId="13" fillId="0" borderId="31" xfId="0" applyNumberFormat="1" applyFont="1" applyBorder="1" applyAlignment="1">
      <alignment horizontal="right" vertical="center"/>
    </xf>
    <xf numFmtId="0" fontId="0" fillId="0" borderId="105" xfId="0" applyBorder="1">
      <alignment vertical="center"/>
    </xf>
    <xf numFmtId="41" fontId="0" fillId="0" borderId="106" xfId="0" applyNumberFormat="1" applyBorder="1" applyAlignment="1">
      <alignment horizontal="right" vertical="center"/>
    </xf>
    <xf numFmtId="0" fontId="11" fillId="0" borderId="107" xfId="0" applyFont="1" applyBorder="1">
      <alignment vertical="center"/>
    </xf>
    <xf numFmtId="0" fontId="11" fillId="0" borderId="107" xfId="0" applyFont="1" applyBorder="1" applyAlignment="1">
      <alignment vertical="center" wrapText="1"/>
    </xf>
    <xf numFmtId="0" fontId="11" fillId="0" borderId="109" xfId="0" applyFont="1" applyBorder="1">
      <alignment vertical="center"/>
    </xf>
    <xf numFmtId="0" fontId="11" fillId="0" borderId="111" xfId="0" applyFont="1" applyBorder="1">
      <alignment vertical="center"/>
    </xf>
    <xf numFmtId="0" fontId="11" fillId="0" borderId="112" xfId="0" applyFont="1" applyBorder="1">
      <alignment vertical="center"/>
    </xf>
    <xf numFmtId="0" fontId="0" fillId="0" borderId="46" xfId="0" applyBorder="1" applyAlignment="1">
      <alignment vertical="center" wrapText="1"/>
    </xf>
    <xf numFmtId="0" fontId="0" fillId="0" borderId="46" xfId="0" applyBorder="1">
      <alignment vertical="center"/>
    </xf>
    <xf numFmtId="0" fontId="11" fillId="0" borderId="50" xfId="0" applyFont="1" applyBorder="1">
      <alignment vertical="center"/>
    </xf>
    <xf numFmtId="0" fontId="11" fillId="0" borderId="115" xfId="0" applyFont="1" applyBorder="1">
      <alignment vertical="center"/>
    </xf>
    <xf numFmtId="0" fontId="11" fillId="0" borderId="104" xfId="0" applyFont="1" applyBorder="1">
      <alignment vertical="center"/>
    </xf>
    <xf numFmtId="0" fontId="11" fillId="0" borderId="116" xfId="0" applyFont="1" applyBorder="1">
      <alignment vertical="center"/>
    </xf>
    <xf numFmtId="0" fontId="11" fillId="0" borderId="69" xfId="0" applyFont="1" applyBorder="1">
      <alignment vertical="center"/>
    </xf>
    <xf numFmtId="0" fontId="11" fillId="0" borderId="117" xfId="0" applyFont="1" applyBorder="1">
      <alignment vertical="center"/>
    </xf>
    <xf numFmtId="0" fontId="11" fillId="0" borderId="119" xfId="0" applyFont="1" applyBorder="1">
      <alignment vertical="center"/>
    </xf>
    <xf numFmtId="0" fontId="11" fillId="0" borderId="120" xfId="0" applyFont="1" applyBorder="1">
      <alignment vertical="center"/>
    </xf>
    <xf numFmtId="0" fontId="18" fillId="6" borderId="110" xfId="0" applyFont="1" applyFill="1" applyBorder="1">
      <alignment vertical="center"/>
    </xf>
    <xf numFmtId="41" fontId="0" fillId="0" borderId="113" xfId="0" applyNumberFormat="1" applyBorder="1">
      <alignment vertical="center"/>
    </xf>
    <xf numFmtId="0" fontId="0" fillId="0" borderId="121" xfId="0" applyBorder="1">
      <alignment vertical="center"/>
    </xf>
    <xf numFmtId="0" fontId="11" fillId="0" borderId="49" xfId="0" applyFont="1" applyBorder="1">
      <alignment vertical="center"/>
    </xf>
    <xf numFmtId="0" fontId="11" fillId="0" borderId="122" xfId="0" applyFont="1" applyBorder="1">
      <alignment vertical="center"/>
    </xf>
    <xf numFmtId="0" fontId="11" fillId="8" borderId="45" xfId="0" applyFont="1" applyFill="1" applyBorder="1">
      <alignment vertical="center"/>
    </xf>
    <xf numFmtId="0" fontId="11" fillId="8" borderId="44" xfId="0" applyFont="1" applyFill="1" applyBorder="1">
      <alignment vertical="center"/>
    </xf>
    <xf numFmtId="0" fontId="11" fillId="8" borderId="14" xfId="0" applyFont="1" applyFill="1" applyBorder="1">
      <alignment vertical="center"/>
    </xf>
    <xf numFmtId="0" fontId="0" fillId="0" borderId="52" xfId="0" applyBorder="1">
      <alignment vertical="center"/>
    </xf>
    <xf numFmtId="0" fontId="0" fillId="0" borderId="93" xfId="0" applyBorder="1">
      <alignment vertical="center"/>
    </xf>
    <xf numFmtId="41" fontId="11" fillId="0" borderId="108" xfId="0" applyNumberFormat="1" applyFont="1" applyBorder="1">
      <alignment vertical="center"/>
    </xf>
    <xf numFmtId="41" fontId="11" fillId="0" borderId="6" xfId="0" applyNumberFormat="1" applyFont="1" applyBorder="1">
      <alignment vertical="center"/>
    </xf>
    <xf numFmtId="41" fontId="11" fillId="0" borderId="13" xfId="0" applyNumberFormat="1" applyFont="1" applyBorder="1">
      <alignment vertical="center"/>
    </xf>
    <xf numFmtId="41" fontId="11" fillId="0" borderId="7" xfId="0" applyNumberFormat="1" applyFont="1" applyBorder="1">
      <alignment vertical="center"/>
    </xf>
    <xf numFmtId="41" fontId="11" fillId="0" borderId="85" xfId="0" applyNumberFormat="1" applyFont="1" applyBorder="1">
      <alignment vertical="center"/>
    </xf>
    <xf numFmtId="41" fontId="11" fillId="0" borderId="107" xfId="0" applyNumberFormat="1" applyFont="1" applyBorder="1">
      <alignment vertical="center"/>
    </xf>
    <xf numFmtId="41" fontId="11" fillId="8" borderId="14" xfId="0" applyNumberFormat="1" applyFont="1" applyFill="1" applyBorder="1">
      <alignment vertical="center"/>
    </xf>
    <xf numFmtId="41" fontId="11" fillId="8" borderId="45" xfId="0" applyNumberFormat="1" applyFont="1" applyFill="1" applyBorder="1">
      <alignment vertical="center"/>
    </xf>
    <xf numFmtId="41" fontId="11" fillId="8" borderId="85" xfId="0" applyNumberFormat="1" applyFont="1" applyFill="1" applyBorder="1">
      <alignment vertical="center"/>
    </xf>
    <xf numFmtId="41" fontId="14" fillId="0" borderId="13" xfId="0" applyNumberFormat="1" applyFont="1" applyBorder="1">
      <alignment vertical="center"/>
    </xf>
    <xf numFmtId="41" fontId="11" fillId="0" borderId="39" xfId="0" applyNumberFormat="1" applyFont="1" applyBorder="1">
      <alignment vertical="center"/>
    </xf>
    <xf numFmtId="41" fontId="11" fillId="0" borderId="45" xfId="0" applyNumberFormat="1" applyFont="1" applyBorder="1">
      <alignment vertical="center"/>
    </xf>
    <xf numFmtId="41" fontId="11" fillId="0" borderId="52" xfId="0" applyNumberFormat="1" applyFont="1" applyBorder="1">
      <alignment vertical="center"/>
    </xf>
    <xf numFmtId="41" fontId="11" fillId="0" borderId="92" xfId="0" applyNumberFormat="1" applyFont="1" applyBorder="1">
      <alignment vertical="center"/>
    </xf>
    <xf numFmtId="0" fontId="11" fillId="8" borderId="15" xfId="0" applyFont="1" applyFill="1" applyBorder="1">
      <alignment vertical="center"/>
    </xf>
    <xf numFmtId="41" fontId="21" fillId="4" borderId="122" xfId="0" applyNumberFormat="1" applyFont="1" applyFill="1" applyBorder="1">
      <alignment vertical="center"/>
    </xf>
    <xf numFmtId="41" fontId="11" fillId="8" borderId="113" xfId="0" applyNumberFormat="1" applyFont="1" applyFill="1" applyBorder="1">
      <alignment vertical="center"/>
    </xf>
    <xf numFmtId="41" fontId="11" fillId="0" borderId="99" xfId="0" applyNumberFormat="1" applyFont="1" applyBorder="1" applyAlignment="1">
      <alignment horizontal="right" vertical="center"/>
    </xf>
    <xf numFmtId="41" fontId="11" fillId="0" borderId="114" xfId="0" applyNumberFormat="1" applyFont="1" applyBorder="1">
      <alignment vertical="center"/>
    </xf>
    <xf numFmtId="41" fontId="11" fillId="0" borderId="113" xfId="0" applyNumberFormat="1" applyFont="1" applyBorder="1">
      <alignment vertical="center"/>
    </xf>
    <xf numFmtId="41" fontId="11" fillId="0" borderId="91" xfId="0" applyNumberFormat="1" applyFont="1" applyBorder="1">
      <alignment vertical="center"/>
    </xf>
    <xf numFmtId="41" fontId="11" fillId="0" borderId="109" xfId="0" applyNumberFormat="1" applyFont="1" applyBorder="1">
      <alignment vertical="center"/>
    </xf>
    <xf numFmtId="41" fontId="11" fillId="0" borderId="45" xfId="0" applyNumberFormat="1" applyFont="1" applyBorder="1" applyAlignment="1">
      <alignment horizontal="right" vertical="center"/>
    </xf>
    <xf numFmtId="41" fontId="11" fillId="0" borderId="92" xfId="0" applyNumberFormat="1" applyFont="1" applyBorder="1" applyAlignment="1">
      <alignment horizontal="right" vertical="center"/>
    </xf>
    <xf numFmtId="41" fontId="0" fillId="0" borderId="53" xfId="1" applyNumberFormat="1" applyFont="1" applyBorder="1" applyAlignment="1">
      <alignment vertical="center"/>
    </xf>
    <xf numFmtId="41" fontId="0" fillId="0" borderId="54" xfId="1" applyNumberFormat="1" applyFont="1" applyBorder="1" applyAlignment="1">
      <alignment vertical="center"/>
    </xf>
    <xf numFmtId="41" fontId="0" fillId="0" borderId="55" xfId="1" applyNumberFormat="1" applyFont="1" applyBorder="1" applyAlignment="1">
      <alignment vertical="center"/>
    </xf>
    <xf numFmtId="41" fontId="11" fillId="0" borderId="16" xfId="0" applyNumberFormat="1" applyFont="1" applyBorder="1">
      <alignment vertical="center"/>
    </xf>
    <xf numFmtId="0" fontId="11" fillId="0" borderId="16" xfId="0" applyFont="1" applyBorder="1">
      <alignment vertical="center"/>
    </xf>
    <xf numFmtId="0" fontId="21" fillId="0" borderId="13" xfId="0" applyFont="1" applyBorder="1">
      <alignment vertical="center"/>
    </xf>
    <xf numFmtId="0" fontId="11" fillId="0" borderId="46" xfId="0" applyFont="1" applyBorder="1" applyAlignment="1">
      <alignment vertical="center" wrapText="1"/>
    </xf>
    <xf numFmtId="41" fontId="11" fillId="0" borderId="93" xfId="0" applyNumberFormat="1" applyFont="1" applyBorder="1">
      <alignment vertical="center"/>
    </xf>
    <xf numFmtId="41" fontId="21" fillId="0" borderId="13" xfId="0" applyNumberFormat="1" applyFont="1" applyBorder="1">
      <alignment vertical="center"/>
    </xf>
    <xf numFmtId="0" fontId="2" fillId="0" borderId="123" xfId="0" applyFont="1" applyBorder="1">
      <alignment vertical="center"/>
    </xf>
    <xf numFmtId="0" fontId="2" fillId="0" borderId="124" xfId="0" applyFont="1" applyBorder="1">
      <alignment vertical="center"/>
    </xf>
    <xf numFmtId="41" fontId="0" fillId="3" borderId="54" xfId="1" applyNumberFormat="1" applyFont="1" applyFill="1" applyBorder="1" applyAlignment="1">
      <alignment vertical="center"/>
    </xf>
    <xf numFmtId="41" fontId="2" fillId="0" borderId="31" xfId="0" applyNumberFormat="1" applyFont="1" applyBorder="1">
      <alignment vertical="center"/>
    </xf>
    <xf numFmtId="41" fontId="2" fillId="2" borderId="38" xfId="0" applyNumberFormat="1" applyFont="1" applyFill="1" applyBorder="1" applyAlignment="1">
      <alignment horizontal="center" vertical="center"/>
    </xf>
    <xf numFmtId="41" fontId="2" fillId="2" borderId="38" xfId="0" applyNumberFormat="1" applyFont="1" applyFill="1" applyBorder="1" applyAlignment="1">
      <alignment horizontal="center" vertical="center" wrapText="1"/>
    </xf>
    <xf numFmtId="0" fontId="14" fillId="10" borderId="53" xfId="0" applyFont="1" applyFill="1" applyBorder="1" applyAlignment="1">
      <alignment horizontal="center" vertical="center"/>
    </xf>
    <xf numFmtId="0" fontId="14" fillId="10" borderId="56" xfId="0" applyFont="1" applyFill="1" applyBorder="1" applyAlignment="1">
      <alignment horizontal="center" vertical="center"/>
    </xf>
    <xf numFmtId="0" fontId="11" fillId="0" borderId="85" xfId="0" applyFont="1" applyBorder="1" applyAlignment="1">
      <alignment horizontal="left" vertical="center" wrapTex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8" borderId="7" xfId="0" applyFont="1" applyFill="1" applyBorder="1" applyAlignment="1">
      <alignment horizontal="left" vertical="center" wrapText="1"/>
    </xf>
    <xf numFmtId="0" fontId="11" fillId="8" borderId="85" xfId="0" applyFont="1" applyFill="1" applyBorder="1" applyAlignment="1">
      <alignment horizontal="left" vertical="center" wrapText="1"/>
    </xf>
    <xf numFmtId="0" fontId="11" fillId="0" borderId="99" xfId="0" applyFont="1" applyBorder="1" applyAlignment="1">
      <alignment horizontal="left" vertical="center" wrapText="1"/>
    </xf>
    <xf numFmtId="0" fontId="11" fillId="8" borderId="16" xfId="0" applyFont="1" applyFill="1" applyBorder="1" applyAlignment="1">
      <alignment horizontal="left" vertical="center" wrapText="1"/>
    </xf>
    <xf numFmtId="0" fontId="11" fillId="0" borderId="63" xfId="0" applyFont="1" applyBorder="1" applyAlignment="1">
      <alignment horizontal="left" vertical="top" wrapText="1"/>
    </xf>
    <xf numFmtId="0" fontId="11" fillId="8" borderId="93" xfId="0" applyFont="1" applyFill="1" applyBorder="1" applyAlignment="1">
      <alignment horizontal="left" vertical="center" wrapText="1"/>
    </xf>
    <xf numFmtId="0" fontId="21" fillId="4" borderId="44" xfId="0" applyFont="1" applyFill="1" applyBorder="1" applyAlignment="1">
      <alignment horizontal="left" vertical="center" wrapText="1"/>
    </xf>
    <xf numFmtId="176" fontId="11" fillId="0" borderId="85" xfId="0" applyNumberFormat="1" applyFont="1" applyBorder="1">
      <alignment vertical="center"/>
    </xf>
    <xf numFmtId="176" fontId="11" fillId="0" borderId="6" xfId="0" applyNumberFormat="1" applyFont="1" applyBorder="1">
      <alignment vertical="center"/>
    </xf>
    <xf numFmtId="176" fontId="11" fillId="0" borderId="7" xfId="0" applyNumberFormat="1" applyFont="1" applyBorder="1">
      <alignment vertical="center"/>
    </xf>
    <xf numFmtId="176" fontId="11" fillId="0" borderId="14" xfId="0" applyNumberFormat="1" applyFont="1" applyBorder="1">
      <alignment vertical="center"/>
    </xf>
    <xf numFmtId="176" fontId="11" fillId="0" borderId="13" xfId="0" applyNumberFormat="1" applyFont="1" applyBorder="1">
      <alignment vertical="center"/>
    </xf>
    <xf numFmtId="176" fontId="11" fillId="8" borderId="14" xfId="0" applyNumberFormat="1" applyFont="1" applyFill="1" applyBorder="1">
      <alignment vertical="center"/>
    </xf>
    <xf numFmtId="176" fontId="11" fillId="8" borderId="45" xfId="0" applyNumberFormat="1" applyFont="1" applyFill="1" applyBorder="1">
      <alignment vertical="center"/>
    </xf>
    <xf numFmtId="176" fontId="11" fillId="8" borderId="85" xfId="0" applyNumberFormat="1" applyFont="1" applyFill="1" applyBorder="1">
      <alignment vertical="center"/>
    </xf>
    <xf numFmtId="176" fontId="11" fillId="0" borderId="93" xfId="0" applyNumberFormat="1" applyFont="1" applyBorder="1">
      <alignment vertical="center"/>
    </xf>
    <xf numFmtId="176" fontId="21" fillId="4" borderId="44" xfId="0" applyNumberFormat="1" applyFont="1" applyFill="1" applyBorder="1">
      <alignment vertical="center"/>
    </xf>
    <xf numFmtId="176" fontId="11" fillId="8" borderId="7" xfId="0" applyNumberFormat="1" applyFont="1" applyFill="1" applyBorder="1">
      <alignment vertical="center"/>
    </xf>
    <xf numFmtId="176" fontId="11" fillId="0" borderId="101" xfId="0" applyNumberFormat="1" applyFont="1" applyBorder="1" applyAlignment="1">
      <alignment horizontal="right" vertical="center"/>
    </xf>
    <xf numFmtId="176" fontId="0" fillId="0" borderId="39" xfId="0" applyNumberFormat="1" applyBorder="1" applyAlignment="1">
      <alignment horizontal="right" vertical="center"/>
    </xf>
    <xf numFmtId="176" fontId="0" fillId="0" borderId="7" xfId="0" applyNumberFormat="1" applyBorder="1" applyAlignment="1">
      <alignment horizontal="right" vertical="center"/>
    </xf>
    <xf numFmtId="176" fontId="0" fillId="0" borderId="15" xfId="0" applyNumberFormat="1" applyBorder="1">
      <alignment vertical="center"/>
    </xf>
    <xf numFmtId="176" fontId="11" fillId="0" borderId="39" xfId="0" applyNumberFormat="1" applyFont="1" applyBorder="1">
      <alignment vertical="center"/>
    </xf>
    <xf numFmtId="176" fontId="21" fillId="0" borderId="13" xfId="0" applyNumberFormat="1" applyFont="1" applyBorder="1">
      <alignment vertical="center"/>
    </xf>
    <xf numFmtId="176" fontId="11" fillId="0" borderId="90" xfId="0" applyNumberFormat="1" applyFont="1" applyBorder="1">
      <alignment vertical="center"/>
    </xf>
    <xf numFmtId="176" fontId="11" fillId="0" borderId="45" xfId="0" applyNumberFormat="1" applyFont="1" applyBorder="1">
      <alignment vertical="center"/>
    </xf>
    <xf numFmtId="176" fontId="11" fillId="0" borderId="52" xfId="0" applyNumberFormat="1" applyFont="1" applyBorder="1">
      <alignment vertical="center"/>
    </xf>
    <xf numFmtId="176" fontId="11" fillId="0" borderId="47" xfId="0" applyNumberFormat="1" applyFont="1" applyBorder="1">
      <alignment vertical="center"/>
    </xf>
    <xf numFmtId="176" fontId="11" fillId="0" borderId="107" xfId="0" applyNumberFormat="1" applyFont="1" applyBorder="1">
      <alignment vertical="center"/>
    </xf>
    <xf numFmtId="176" fontId="0" fillId="0" borderId="107" xfId="0" applyNumberFormat="1" applyBorder="1">
      <alignment vertical="center"/>
    </xf>
    <xf numFmtId="41" fontId="11" fillId="0" borderId="14" xfId="0" applyNumberFormat="1" applyFont="1" applyBorder="1">
      <alignment vertical="center"/>
    </xf>
    <xf numFmtId="41" fontId="21" fillId="4" borderId="44" xfId="0" applyNumberFormat="1" applyFont="1" applyFill="1" applyBorder="1">
      <alignment vertical="center"/>
    </xf>
    <xf numFmtId="41" fontId="11" fillId="8" borderId="7" xfId="0" applyNumberFormat="1" applyFont="1" applyFill="1" applyBorder="1">
      <alignment vertical="center"/>
    </xf>
    <xf numFmtId="41" fontId="11" fillId="0" borderId="99" xfId="0" applyNumberFormat="1" applyFont="1" applyBorder="1">
      <alignment vertical="center"/>
    </xf>
    <xf numFmtId="41" fontId="11" fillId="0" borderId="90" xfId="0" applyNumberFormat="1" applyFont="1" applyBorder="1">
      <alignment vertical="center"/>
    </xf>
    <xf numFmtId="41" fontId="11" fillId="0" borderId="47" xfId="0" applyNumberFormat="1" applyFont="1" applyBorder="1">
      <alignment vertical="center"/>
    </xf>
    <xf numFmtId="41" fontId="0" fillId="0" borderId="44" xfId="0" applyNumberFormat="1" applyBorder="1">
      <alignment vertical="center"/>
    </xf>
    <xf numFmtId="0" fontId="11" fillId="0" borderId="113" xfId="0" applyFont="1" applyBorder="1" applyAlignment="1">
      <alignment vertical="center" wrapText="1"/>
    </xf>
    <xf numFmtId="0" fontId="11" fillId="0" borderId="86" xfId="0" applyFont="1" applyBorder="1">
      <alignment vertical="center"/>
    </xf>
    <xf numFmtId="0" fontId="23" fillId="0" borderId="13" xfId="0" applyFont="1" applyBorder="1" applyAlignment="1">
      <alignment vertical="center" wrapText="1"/>
    </xf>
    <xf numFmtId="0" fontId="11" fillId="0" borderId="48" xfId="0" applyFont="1" applyBorder="1" applyAlignment="1">
      <alignment vertical="center" wrapText="1"/>
    </xf>
    <xf numFmtId="0" fontId="11" fillId="0" borderId="44" xfId="0" applyFont="1" applyBorder="1" applyAlignment="1">
      <alignment vertical="center" wrapText="1"/>
    </xf>
    <xf numFmtId="0" fontId="11" fillId="0" borderId="127" xfId="0" applyFont="1" applyBorder="1">
      <alignment vertical="center"/>
    </xf>
    <xf numFmtId="0" fontId="11" fillId="0" borderId="128" xfId="0" applyFont="1" applyBorder="1">
      <alignment vertical="center"/>
    </xf>
    <xf numFmtId="0" fontId="11" fillId="0" borderId="129" xfId="0" applyFont="1" applyBorder="1">
      <alignment vertical="center"/>
    </xf>
    <xf numFmtId="0" fontId="11" fillId="0" borderId="64" xfId="0" applyFont="1" applyBorder="1">
      <alignment vertical="center"/>
    </xf>
    <xf numFmtId="41" fontId="0" fillId="0" borderId="34" xfId="0" applyNumberFormat="1" applyBorder="1" applyAlignment="1">
      <alignment horizontal="right" vertical="center"/>
    </xf>
    <xf numFmtId="41" fontId="0" fillId="0" borderId="35" xfId="0" applyNumberFormat="1" applyBorder="1" applyAlignment="1">
      <alignment horizontal="right" vertical="center"/>
    </xf>
    <xf numFmtId="41" fontId="0" fillId="0" borderId="130" xfId="0" applyNumberFormat="1" applyBorder="1" applyAlignment="1">
      <alignment horizontal="right" vertical="center"/>
    </xf>
    <xf numFmtId="41" fontId="0" fillId="0" borderId="126" xfId="0" applyNumberFormat="1" applyBorder="1" applyAlignment="1">
      <alignment horizontal="right" vertical="center"/>
    </xf>
    <xf numFmtId="41" fontId="0" fillId="0" borderId="123" xfId="0" applyNumberFormat="1" applyBorder="1" applyAlignment="1">
      <alignment horizontal="right" vertical="center"/>
    </xf>
    <xf numFmtId="41" fontId="0" fillId="0" borderId="131" xfId="0" applyNumberFormat="1" applyBorder="1" applyAlignment="1">
      <alignment horizontal="right" vertical="center"/>
    </xf>
    <xf numFmtId="41" fontId="2" fillId="0" borderId="103" xfId="0" applyNumberFormat="1" applyFont="1" applyBorder="1">
      <alignment vertical="center"/>
    </xf>
    <xf numFmtId="41" fontId="0" fillId="0" borderId="105" xfId="1" applyNumberFormat="1" applyFont="1" applyBorder="1" applyAlignment="1">
      <alignment horizontal="right" vertical="center"/>
    </xf>
    <xf numFmtId="41" fontId="0" fillId="0" borderId="132" xfId="1" applyNumberFormat="1" applyFont="1" applyBorder="1" applyAlignment="1">
      <alignment horizontal="right" vertical="center"/>
    </xf>
    <xf numFmtId="41" fontId="0" fillId="0" borderId="110" xfId="1" applyNumberFormat="1" applyFont="1" applyBorder="1" applyAlignment="1">
      <alignment horizontal="right" vertical="center"/>
    </xf>
    <xf numFmtId="41" fontId="0" fillId="0" borderId="133" xfId="1" applyNumberFormat="1" applyFont="1" applyBorder="1" applyAlignment="1">
      <alignment horizontal="right" vertical="center"/>
    </xf>
    <xf numFmtId="0" fontId="0" fillId="0" borderId="59" xfId="0" applyBorder="1">
      <alignment vertical="center"/>
    </xf>
    <xf numFmtId="41" fontId="5" fillId="0" borderId="3" xfId="0" applyNumberFormat="1" applyFont="1" applyBorder="1" applyAlignment="1">
      <alignment horizontal="right" vertical="center"/>
    </xf>
    <xf numFmtId="0" fontId="2" fillId="0" borderId="134" xfId="0" applyFont="1" applyBorder="1">
      <alignment vertical="center"/>
    </xf>
    <xf numFmtId="41" fontId="0" fillId="0" borderId="135" xfId="0" applyNumberFormat="1" applyBorder="1" applyAlignment="1">
      <alignment horizontal="right" vertical="center"/>
    </xf>
    <xf numFmtId="41" fontId="0" fillId="0" borderId="136" xfId="0" applyNumberFormat="1" applyBorder="1" applyAlignment="1">
      <alignment horizontal="right" vertical="center"/>
    </xf>
    <xf numFmtId="41" fontId="0" fillId="0" borderId="81" xfId="0" applyNumberFormat="1" applyBorder="1" applyAlignment="1">
      <alignment horizontal="right" vertical="center"/>
    </xf>
    <xf numFmtId="41" fontId="0" fillId="0" borderId="76" xfId="0" applyNumberFormat="1" applyBorder="1" applyAlignment="1">
      <alignment horizontal="right" vertical="center"/>
    </xf>
    <xf numFmtId="41" fontId="0" fillId="0" borderId="137" xfId="0" applyNumberFormat="1" applyBorder="1" applyAlignment="1">
      <alignment horizontal="right" vertical="center"/>
    </xf>
    <xf numFmtId="41" fontId="0" fillId="4" borderId="76" xfId="0" applyNumberFormat="1" applyFill="1" applyBorder="1" applyAlignment="1">
      <alignment horizontal="right" vertical="center"/>
    </xf>
    <xf numFmtId="41" fontId="0" fillId="0" borderId="138" xfId="0" applyNumberFormat="1" applyBorder="1" applyAlignment="1">
      <alignment horizontal="right" vertical="center"/>
    </xf>
    <xf numFmtId="41" fontId="0" fillId="0" borderId="139" xfId="0" applyNumberFormat="1" applyBorder="1" applyAlignment="1">
      <alignment horizontal="right" vertical="center"/>
    </xf>
    <xf numFmtId="41" fontId="0" fillId="0" borderId="141" xfId="1" applyNumberFormat="1" applyFont="1" applyBorder="1" applyAlignment="1">
      <alignment horizontal="right" vertical="center"/>
    </xf>
    <xf numFmtId="41" fontId="0" fillId="0" borderId="142" xfId="1" applyNumberFormat="1" applyFont="1" applyBorder="1" applyAlignment="1">
      <alignment horizontal="right" vertical="center"/>
    </xf>
    <xf numFmtId="41" fontId="0" fillId="0" borderId="143" xfId="1" applyNumberFormat="1" applyFont="1" applyBorder="1" applyAlignment="1">
      <alignment horizontal="right" vertical="center"/>
    </xf>
    <xf numFmtId="41" fontId="0" fillId="0" borderId="144" xfId="1" applyNumberFormat="1" applyFont="1" applyBorder="1" applyAlignment="1">
      <alignment horizontal="right" vertical="center"/>
    </xf>
    <xf numFmtId="41" fontId="0" fillId="0" borderId="41" xfId="1" applyNumberFormat="1" applyFont="1" applyBorder="1" applyAlignment="1">
      <alignment horizontal="right" vertical="center"/>
    </xf>
    <xf numFmtId="0" fontId="0" fillId="0" borderId="145" xfId="0" applyBorder="1">
      <alignment vertical="center"/>
    </xf>
    <xf numFmtId="0" fontId="0" fillId="0" borderId="106" xfId="0" applyBorder="1">
      <alignment vertical="center"/>
    </xf>
    <xf numFmtId="0" fontId="0" fillId="0" borderId="131" xfId="0" applyBorder="1">
      <alignment vertical="center"/>
    </xf>
    <xf numFmtId="41" fontId="11" fillId="0" borderId="22" xfId="0" applyNumberFormat="1" applyFont="1" applyBorder="1" applyAlignment="1">
      <alignment horizontal="right" vertical="center"/>
    </xf>
    <xf numFmtId="41" fontId="11" fillId="0" borderId="41" xfId="0" applyNumberFormat="1" applyFont="1" applyBorder="1">
      <alignment vertical="center"/>
    </xf>
    <xf numFmtId="41" fontId="11" fillId="0" borderId="3" xfId="0" applyNumberFormat="1" applyFont="1" applyBorder="1">
      <alignment vertical="center"/>
    </xf>
    <xf numFmtId="41" fontId="11" fillId="0" borderId="23" xfId="0" applyNumberFormat="1" applyFont="1" applyBorder="1">
      <alignment vertical="center"/>
    </xf>
    <xf numFmtId="41" fontId="11" fillId="0" borderId="23" xfId="0" applyNumberFormat="1" applyFont="1" applyBorder="1" applyAlignment="1">
      <alignment horizontal="right" vertical="center"/>
    </xf>
    <xf numFmtId="41" fontId="11" fillId="0" borderId="27" xfId="0" applyNumberFormat="1" applyFont="1" applyBorder="1" applyAlignment="1">
      <alignment horizontal="right" vertical="center"/>
    </xf>
    <xf numFmtId="41" fontId="11" fillId="6" borderId="4" xfId="0" applyNumberFormat="1" applyFont="1" applyFill="1" applyBorder="1" applyAlignment="1">
      <alignment horizontal="right" vertical="center"/>
    </xf>
    <xf numFmtId="41" fontId="11" fillId="6" borderId="76" xfId="0" applyNumberFormat="1" applyFont="1" applyFill="1" applyBorder="1" applyAlignment="1">
      <alignment horizontal="right" vertical="center"/>
    </xf>
    <xf numFmtId="41" fontId="11" fillId="0" borderId="30" xfId="0" quotePrefix="1" applyNumberFormat="1" applyFont="1" applyBorder="1" applyAlignment="1">
      <alignment horizontal="right" vertical="center"/>
    </xf>
    <xf numFmtId="41" fontId="11" fillId="6" borderId="5" xfId="0" applyNumberFormat="1" applyFont="1" applyFill="1" applyBorder="1" applyAlignment="1">
      <alignment horizontal="right" vertical="center"/>
    </xf>
    <xf numFmtId="41" fontId="0" fillId="0" borderId="146" xfId="0" applyNumberFormat="1" applyBorder="1">
      <alignment vertical="center"/>
    </xf>
    <xf numFmtId="41" fontId="0" fillId="0" borderId="147" xfId="0" applyNumberFormat="1" applyBorder="1" applyAlignment="1">
      <alignment horizontal="right" vertical="center"/>
    </xf>
    <xf numFmtId="41" fontId="0" fillId="0" borderId="148" xfId="0" applyNumberFormat="1" applyBorder="1">
      <alignment vertical="center"/>
    </xf>
    <xf numFmtId="41" fontId="0" fillId="0" borderId="130" xfId="0" applyNumberFormat="1" applyBorder="1">
      <alignment vertical="center"/>
    </xf>
    <xf numFmtId="41" fontId="5" fillId="0" borderId="147" xfId="0" applyNumberFormat="1" applyFont="1" applyBorder="1" applyAlignment="1">
      <alignment horizontal="right" vertical="center"/>
    </xf>
    <xf numFmtId="41" fontId="5" fillId="0" borderId="149" xfId="0" applyNumberFormat="1" applyFont="1" applyBorder="1" applyAlignment="1">
      <alignment horizontal="right" vertical="center"/>
    </xf>
    <xf numFmtId="41" fontId="5" fillId="0" borderId="103" xfId="0" applyNumberFormat="1" applyFont="1" applyBorder="1" applyAlignment="1">
      <alignment horizontal="right" vertical="center"/>
    </xf>
    <xf numFmtId="41" fontId="0" fillId="0" borderId="150" xfId="0" applyNumberFormat="1" applyBorder="1" applyAlignment="1">
      <alignment horizontal="right" vertical="center"/>
    </xf>
    <xf numFmtId="41" fontId="2" fillId="0" borderId="76" xfId="0" applyNumberFormat="1" applyFont="1" applyBorder="1">
      <alignment vertical="center"/>
    </xf>
    <xf numFmtId="0" fontId="12" fillId="0" borderId="62" xfId="0" applyFont="1" applyBorder="1">
      <alignment vertical="center"/>
    </xf>
    <xf numFmtId="0" fontId="0" fillId="3" borderId="18" xfId="0" applyFill="1" applyBorder="1">
      <alignment vertical="center"/>
    </xf>
    <xf numFmtId="0" fontId="0" fillId="3" borderId="19" xfId="0" applyFill="1" applyBorder="1">
      <alignment vertical="center"/>
    </xf>
    <xf numFmtId="0" fontId="0" fillId="0" borderId="18" xfId="0" applyBorder="1">
      <alignment vertical="center"/>
    </xf>
    <xf numFmtId="0" fontId="0" fillId="0" borderId="19" xfId="0" applyBorder="1">
      <alignment vertical="center"/>
    </xf>
    <xf numFmtId="41" fontId="11" fillId="0" borderId="6" xfId="0" applyNumberFormat="1" applyFont="1" applyBorder="1" applyAlignment="1">
      <alignment horizontal="right" vertical="center"/>
    </xf>
    <xf numFmtId="41" fontId="11" fillId="0" borderId="4" xfId="0" applyNumberFormat="1" applyFont="1" applyBorder="1">
      <alignment vertical="center"/>
    </xf>
    <xf numFmtId="41" fontId="11" fillId="0" borderId="5" xfId="0" applyNumberFormat="1" applyFont="1" applyBorder="1">
      <alignment vertical="center"/>
    </xf>
    <xf numFmtId="41" fontId="5" fillId="0" borderId="0" xfId="0" applyNumberFormat="1" applyFont="1">
      <alignment vertical="center"/>
    </xf>
    <xf numFmtId="0" fontId="10" fillId="0" borderId="0" xfId="0" applyFont="1">
      <alignment vertical="center"/>
    </xf>
    <xf numFmtId="0" fontId="11" fillId="0" borderId="39" xfId="0" applyFont="1" applyBorder="1" applyAlignment="1">
      <alignment vertical="center" wrapText="1"/>
    </xf>
    <xf numFmtId="0" fontId="0" fillId="3" borderId="56" xfId="1" applyNumberFormat="1" applyFont="1" applyFill="1" applyBorder="1">
      <alignment vertical="center"/>
    </xf>
    <xf numFmtId="0" fontId="0" fillId="3" borderId="53" xfId="1" applyNumberFormat="1" applyFont="1" applyFill="1" applyBorder="1">
      <alignment vertical="center"/>
    </xf>
    <xf numFmtId="0" fontId="13" fillId="0" borderId="0" xfId="0" applyFont="1">
      <alignment vertical="center"/>
    </xf>
    <xf numFmtId="41" fontId="0" fillId="0" borderId="96" xfId="0" applyNumberFormat="1" applyBorder="1">
      <alignment vertical="center"/>
    </xf>
    <xf numFmtId="0" fontId="0" fillId="0" borderId="6" xfId="0" applyBorder="1">
      <alignment vertical="center"/>
    </xf>
    <xf numFmtId="0" fontId="0" fillId="0" borderId="7" xfId="0" applyBorder="1">
      <alignment vertical="center"/>
    </xf>
    <xf numFmtId="176" fontId="0" fillId="0" borderId="6" xfId="0" applyNumberFormat="1" applyBorder="1">
      <alignment vertical="center"/>
    </xf>
    <xf numFmtId="176" fontId="0" fillId="0" borderId="7" xfId="0" applyNumberFormat="1" applyBorder="1">
      <alignment vertical="center"/>
    </xf>
    <xf numFmtId="0" fontId="0" fillId="0" borderId="6" xfId="0" applyBorder="1" applyAlignment="1">
      <alignment vertical="center" wrapText="1"/>
    </xf>
    <xf numFmtId="0" fontId="0" fillId="0" borderId="7" xfId="0" applyBorder="1" applyAlignment="1">
      <alignment vertical="center" wrapText="1"/>
    </xf>
    <xf numFmtId="0" fontId="2" fillId="0" borderId="87" xfId="0" applyFont="1" applyBorder="1">
      <alignment vertical="center"/>
    </xf>
    <xf numFmtId="41" fontId="2" fillId="0" borderId="87" xfId="0" applyNumberFormat="1" applyFont="1" applyBorder="1">
      <alignment vertical="center"/>
    </xf>
    <xf numFmtId="0" fontId="2" fillId="2" borderId="38" xfId="0" applyFont="1" applyFill="1" applyBorder="1" applyAlignment="1">
      <alignment horizontal="center" vertical="center"/>
    </xf>
    <xf numFmtId="176" fontId="2" fillId="2" borderId="38" xfId="0" applyNumberFormat="1" applyFont="1" applyFill="1" applyBorder="1" applyAlignment="1">
      <alignment horizontal="center" vertical="center"/>
    </xf>
    <xf numFmtId="0" fontId="2" fillId="2" borderId="38" xfId="0" applyFont="1" applyFill="1" applyBorder="1" applyAlignment="1">
      <alignment horizontal="center" vertical="center" wrapText="1"/>
    </xf>
    <xf numFmtId="176" fontId="0" fillId="0" borderId="14" xfId="0" applyNumberFormat="1" applyBorder="1">
      <alignment vertical="center"/>
    </xf>
    <xf numFmtId="176" fontId="0" fillId="0" borderId="13" xfId="0" applyNumberFormat="1" applyBorder="1">
      <alignment vertical="center"/>
    </xf>
    <xf numFmtId="0" fontId="0" fillId="0" borderId="13" xfId="0" applyBorder="1">
      <alignment vertical="center"/>
    </xf>
    <xf numFmtId="0" fontId="0" fillId="0" borderId="13" xfId="0" applyBorder="1" applyAlignment="1">
      <alignment vertical="center" wrapText="1"/>
    </xf>
    <xf numFmtId="0" fontId="0" fillId="0" borderId="48" xfId="0" applyBorder="1" applyAlignment="1">
      <alignment vertical="center" wrapText="1"/>
    </xf>
    <xf numFmtId="0" fontId="0" fillId="0" borderId="14" xfId="0" applyBorder="1">
      <alignment vertical="center"/>
    </xf>
    <xf numFmtId="41" fontId="0" fillId="0" borderId="97" xfId="0" applyNumberFormat="1" applyBorder="1">
      <alignment vertical="center"/>
    </xf>
    <xf numFmtId="41" fontId="0" fillId="0" borderId="98" xfId="0" applyNumberFormat="1" applyBorder="1">
      <alignment vertical="center"/>
    </xf>
    <xf numFmtId="0" fontId="0" fillId="0" borderId="7" xfId="0" applyBorder="1" applyAlignment="1">
      <alignment horizontal="left" vertical="center"/>
    </xf>
    <xf numFmtId="41" fontId="0" fillId="0" borderId="6" xfId="0" applyNumberFormat="1" applyBorder="1" applyAlignment="1">
      <alignment vertical="center" wrapText="1"/>
    </xf>
    <xf numFmtId="0" fontId="0" fillId="0" borderId="39" xfId="0" applyBorder="1">
      <alignment vertical="center"/>
    </xf>
    <xf numFmtId="0" fontId="0" fillId="0" borderId="45" xfId="0" applyBorder="1">
      <alignment vertical="center"/>
    </xf>
    <xf numFmtId="0" fontId="0" fillId="0" borderId="113" xfId="0" applyBorder="1">
      <alignment vertical="center"/>
    </xf>
    <xf numFmtId="0" fontId="0" fillId="0" borderId="85" xfId="0" applyBorder="1">
      <alignment vertical="center"/>
    </xf>
    <xf numFmtId="0" fontId="2" fillId="0" borderId="17" xfId="0" applyFont="1" applyBorder="1">
      <alignment vertical="center"/>
    </xf>
    <xf numFmtId="176" fontId="0" fillId="0" borderId="39" xfId="0" applyNumberFormat="1" applyBorder="1">
      <alignment vertical="center"/>
    </xf>
    <xf numFmtId="176" fontId="0" fillId="0" borderId="45" xfId="0" applyNumberFormat="1" applyBorder="1">
      <alignment vertical="center"/>
    </xf>
    <xf numFmtId="176" fontId="0" fillId="0" borderId="113" xfId="0" applyNumberFormat="1" applyBorder="1">
      <alignment vertical="center"/>
    </xf>
    <xf numFmtId="176" fontId="0" fillId="0" borderId="85" xfId="0" applyNumberFormat="1" applyBorder="1">
      <alignment vertical="center"/>
    </xf>
    <xf numFmtId="0" fontId="2" fillId="0" borderId="18" xfId="0" applyFont="1" applyBorder="1">
      <alignment vertical="center"/>
    </xf>
    <xf numFmtId="176" fontId="0" fillId="0" borderId="0" xfId="0" applyNumberFormat="1">
      <alignment vertical="center"/>
    </xf>
    <xf numFmtId="176" fontId="2" fillId="0" borderId="18" xfId="0" applyNumberFormat="1" applyFont="1" applyBorder="1">
      <alignment vertical="center"/>
    </xf>
    <xf numFmtId="0" fontId="0" fillId="0" borderId="39" xfId="0" applyBorder="1" applyAlignment="1">
      <alignment vertical="center" wrapText="1"/>
    </xf>
    <xf numFmtId="0" fontId="0" fillId="0" borderId="45" xfId="0" applyBorder="1" applyAlignment="1">
      <alignment vertical="center" wrapText="1"/>
    </xf>
    <xf numFmtId="0" fontId="0" fillId="0" borderId="85" xfId="0" applyBorder="1" applyAlignment="1">
      <alignment vertical="center" wrapText="1"/>
    </xf>
    <xf numFmtId="0" fontId="0" fillId="0" borderId="6" xfId="0" applyBorder="1" applyAlignment="1">
      <alignment horizontal="left" vertical="center"/>
    </xf>
    <xf numFmtId="0" fontId="11" fillId="0" borderId="45" xfId="0" applyFont="1" applyBorder="1" applyAlignment="1">
      <alignment horizontal="left" vertical="center" wrapText="1"/>
    </xf>
    <xf numFmtId="0" fontId="11" fillId="0" borderId="152" xfId="0" applyFont="1" applyBorder="1">
      <alignment vertical="center"/>
    </xf>
    <xf numFmtId="0" fontId="11" fillId="6" borderId="16" xfId="0" applyFont="1" applyFill="1" applyBorder="1">
      <alignment vertical="center"/>
    </xf>
    <xf numFmtId="0" fontId="11" fillId="6" borderId="16" xfId="0" applyFont="1" applyFill="1" applyBorder="1" applyAlignment="1">
      <alignment horizontal="left" vertical="center" wrapText="1"/>
    </xf>
    <xf numFmtId="0" fontId="11" fillId="6" borderId="50" xfId="0" applyFont="1" applyFill="1" applyBorder="1">
      <alignment vertical="center"/>
    </xf>
    <xf numFmtId="0" fontId="11" fillId="6" borderId="7" xfId="0" applyFont="1" applyFill="1" applyBorder="1" applyAlignment="1">
      <alignment horizontal="left" vertical="center" wrapText="1"/>
    </xf>
    <xf numFmtId="0" fontId="11" fillId="6" borderId="15" xfId="0" applyFont="1" applyFill="1" applyBorder="1">
      <alignment vertical="center"/>
    </xf>
    <xf numFmtId="0" fontId="11" fillId="6" borderId="49" xfId="0" applyFont="1" applyFill="1" applyBorder="1">
      <alignment vertical="center"/>
    </xf>
    <xf numFmtId="0" fontId="11" fillId="6" borderId="52" xfId="0" applyFont="1" applyFill="1" applyBorder="1">
      <alignment vertical="center"/>
    </xf>
    <xf numFmtId="0" fontId="11" fillId="6" borderId="92" xfId="0" applyFont="1" applyFill="1" applyBorder="1" applyAlignment="1">
      <alignment vertical="center" wrapText="1"/>
    </xf>
    <xf numFmtId="41" fontId="2" fillId="0" borderId="18" xfId="0" applyNumberFormat="1" applyFont="1" applyBorder="1">
      <alignment vertical="center"/>
    </xf>
    <xf numFmtId="41" fontId="2" fillId="0" borderId="19" xfId="0" applyNumberFormat="1" applyFont="1" applyBorder="1">
      <alignment vertical="center"/>
    </xf>
    <xf numFmtId="41" fontId="11" fillId="0" borderId="39" xfId="0" applyNumberFormat="1" applyFont="1" applyBorder="1" applyAlignment="1">
      <alignment horizontal="right" vertical="center"/>
    </xf>
    <xf numFmtId="41" fontId="11" fillId="0" borderId="7" xfId="0" applyNumberFormat="1" applyFont="1" applyBorder="1" applyAlignment="1">
      <alignment horizontal="right" vertical="center"/>
    </xf>
    <xf numFmtId="41" fontId="21" fillId="0" borderId="13" xfId="0" applyNumberFormat="1" applyFont="1" applyBorder="1" applyAlignment="1">
      <alignment horizontal="right" vertical="center"/>
    </xf>
    <xf numFmtId="0" fontId="23" fillId="0" borderId="153" xfId="0" applyFont="1" applyBorder="1" applyAlignment="1">
      <alignment vertical="center" wrapText="1"/>
    </xf>
    <xf numFmtId="41" fontId="21" fillId="0" borderId="153" xfId="0" applyNumberFormat="1" applyFont="1" applyBorder="1">
      <alignment vertical="center"/>
    </xf>
    <xf numFmtId="176" fontId="21" fillId="0" borderId="153" xfId="0" applyNumberFormat="1" applyFont="1" applyBorder="1">
      <alignment vertical="center"/>
    </xf>
    <xf numFmtId="0" fontId="21" fillId="0" borderId="153" xfId="0" applyFont="1" applyBorder="1">
      <alignment vertical="center"/>
    </xf>
    <xf numFmtId="41" fontId="21" fillId="0" borderId="153" xfId="0" applyNumberFormat="1" applyFont="1" applyBorder="1" applyAlignment="1">
      <alignment horizontal="right" vertical="center"/>
    </xf>
    <xf numFmtId="0" fontId="21" fillId="0" borderId="153" xfId="0" applyFont="1" applyBorder="1" applyAlignment="1">
      <alignment vertical="center" wrapText="1"/>
    </xf>
    <xf numFmtId="41" fontId="11" fillId="0" borderId="13" xfId="0" applyNumberFormat="1" applyFont="1" applyBorder="1" applyAlignment="1">
      <alignment horizontal="right" vertical="center"/>
    </xf>
    <xf numFmtId="176" fontId="2" fillId="2" borderId="154" xfId="0" applyNumberFormat="1" applyFont="1" applyFill="1" applyBorder="1" applyAlignment="1">
      <alignment horizontal="center" vertical="center"/>
    </xf>
    <xf numFmtId="0" fontId="2" fillId="2" borderId="154" xfId="0" applyFont="1" applyFill="1" applyBorder="1" applyAlignment="1">
      <alignment horizontal="center" vertical="center"/>
    </xf>
    <xf numFmtId="41" fontId="2" fillId="2" borderId="154" xfId="0" applyNumberFormat="1" applyFont="1" applyFill="1" applyBorder="1" applyAlignment="1">
      <alignment horizontal="center" vertical="center"/>
    </xf>
    <xf numFmtId="0" fontId="2" fillId="2" borderId="154" xfId="0" applyFont="1" applyFill="1" applyBorder="1" applyAlignment="1">
      <alignment horizontal="center" vertical="center" wrapText="1"/>
    </xf>
    <xf numFmtId="0" fontId="24" fillId="0" borderId="6" xfId="0" applyFont="1" applyBorder="1">
      <alignment vertical="center"/>
    </xf>
    <xf numFmtId="41" fontId="24" fillId="0" borderId="6" xfId="0" applyNumberFormat="1" applyFont="1" applyBorder="1">
      <alignment vertical="center"/>
    </xf>
    <xf numFmtId="176" fontId="24" fillId="0" borderId="6" xfId="0" applyNumberFormat="1" applyFont="1" applyBorder="1">
      <alignment vertical="center"/>
    </xf>
    <xf numFmtId="0" fontId="24" fillId="0" borderId="6" xfId="0" applyFont="1" applyBorder="1" applyAlignment="1">
      <alignment vertical="center" wrapText="1"/>
    </xf>
    <xf numFmtId="0" fontId="24" fillId="0" borderId="7" xfId="0" applyFont="1" applyBorder="1" applyAlignment="1">
      <alignment vertical="center" wrapText="1"/>
    </xf>
    <xf numFmtId="41" fontId="24" fillId="0" borderId="7" xfId="0" applyNumberFormat="1" applyFont="1" applyBorder="1">
      <alignment vertical="center"/>
    </xf>
    <xf numFmtId="176" fontId="24" fillId="0" borderId="7" xfId="0" applyNumberFormat="1" applyFont="1" applyBorder="1">
      <alignment vertical="center"/>
    </xf>
    <xf numFmtId="0" fontId="24" fillId="0" borderId="7" xfId="0" applyFont="1" applyBorder="1">
      <alignment vertical="center"/>
    </xf>
    <xf numFmtId="0" fontId="18" fillId="0" borderId="7" xfId="0" applyFont="1" applyBorder="1">
      <alignment vertical="center"/>
    </xf>
    <xf numFmtId="0" fontId="11" fillId="6" borderId="7" xfId="0" applyFont="1" applyFill="1" applyBorder="1" applyAlignment="1">
      <alignment vertical="center" wrapText="1"/>
    </xf>
    <xf numFmtId="0" fontId="11" fillId="6" borderId="109" xfId="0" applyFont="1" applyFill="1" applyBorder="1" applyAlignment="1">
      <alignment vertical="center" wrapText="1"/>
    </xf>
    <xf numFmtId="176" fontId="11" fillId="0" borderId="91" xfId="0" applyNumberFormat="1" applyFont="1" applyBorder="1">
      <alignment vertical="center"/>
    </xf>
    <xf numFmtId="0" fontId="17" fillId="0" borderId="91" xfId="0" applyFont="1" applyBorder="1" applyAlignment="1">
      <alignment horizontal="left" vertical="center" wrapText="1"/>
    </xf>
    <xf numFmtId="41" fontId="17" fillId="4" borderId="0" xfId="0" applyNumberFormat="1" applyFont="1" applyFill="1" applyAlignment="1">
      <alignment horizontal="right" vertical="center"/>
    </xf>
    <xf numFmtId="176" fontId="11" fillId="0" borderId="46" xfId="0" applyNumberFormat="1" applyFont="1" applyBorder="1">
      <alignment vertical="center"/>
    </xf>
    <xf numFmtId="0" fontId="11" fillId="0" borderId="46" xfId="0" applyFont="1" applyBorder="1">
      <alignment vertical="center"/>
    </xf>
    <xf numFmtId="41" fontId="11" fillId="0" borderId="46" xfId="0" applyNumberFormat="1" applyFont="1" applyBorder="1">
      <alignment vertical="center"/>
    </xf>
    <xf numFmtId="0" fontId="17" fillId="11" borderId="156" xfId="0" applyFont="1" applyFill="1" applyBorder="1" applyAlignment="1">
      <alignment vertical="center" wrapText="1"/>
    </xf>
    <xf numFmtId="176" fontId="11" fillId="0" borderId="157" xfId="0" applyNumberFormat="1" applyFont="1" applyBorder="1">
      <alignment vertical="center"/>
    </xf>
    <xf numFmtId="0" fontId="11" fillId="0" borderId="91" xfId="0" applyFont="1" applyBorder="1">
      <alignment vertical="center"/>
    </xf>
    <xf numFmtId="0" fontId="16" fillId="9" borderId="91" xfId="0" applyFont="1" applyFill="1" applyBorder="1" applyAlignment="1">
      <alignment horizontal="left" vertical="center" wrapText="1"/>
    </xf>
    <xf numFmtId="176" fontId="11" fillId="0" borderId="158" xfId="0" applyNumberFormat="1" applyFont="1" applyBorder="1">
      <alignment vertical="center"/>
    </xf>
    <xf numFmtId="0" fontId="11" fillId="0" borderId="159" xfId="0" applyFont="1" applyBorder="1">
      <alignment vertical="center"/>
    </xf>
    <xf numFmtId="41" fontId="11" fillId="0" borderId="159" xfId="0" applyNumberFormat="1" applyFont="1" applyBorder="1">
      <alignment vertical="center"/>
    </xf>
    <xf numFmtId="176" fontId="11" fillId="0" borderId="159" xfId="0" applyNumberFormat="1" applyFont="1" applyBorder="1">
      <alignment vertical="center"/>
    </xf>
    <xf numFmtId="0" fontId="11" fillId="0" borderId="160" xfId="0" applyFont="1" applyBorder="1">
      <alignment vertical="center"/>
    </xf>
    <xf numFmtId="0" fontId="11" fillId="0" borderId="161" xfId="0" applyFont="1" applyBorder="1">
      <alignment vertical="center"/>
    </xf>
    <xf numFmtId="0" fontId="16" fillId="9" borderId="162" xfId="0" applyFont="1" applyFill="1" applyBorder="1" applyAlignment="1">
      <alignment horizontal="left" vertical="center" wrapText="1"/>
    </xf>
    <xf numFmtId="0" fontId="0" fillId="0" borderId="15" xfId="0" applyBorder="1">
      <alignment vertical="center"/>
    </xf>
    <xf numFmtId="0" fontId="0" fillId="0" borderId="44" xfId="0" applyBorder="1">
      <alignment vertical="center"/>
    </xf>
    <xf numFmtId="176" fontId="11" fillId="0" borderId="117" xfId="0" applyNumberFormat="1" applyFont="1" applyBorder="1">
      <alignment vertical="center"/>
    </xf>
    <xf numFmtId="176" fontId="11" fillId="0" borderId="111" xfId="0" applyNumberFormat="1" applyFont="1" applyBorder="1">
      <alignment vertical="center"/>
    </xf>
    <xf numFmtId="176" fontId="11" fillId="0" borderId="118" xfId="0" applyNumberFormat="1" applyFont="1" applyBorder="1">
      <alignment vertical="center"/>
    </xf>
    <xf numFmtId="176" fontId="0" fillId="0" borderId="46" xfId="0" applyNumberFormat="1" applyBorder="1">
      <alignment vertical="center"/>
    </xf>
    <xf numFmtId="41" fontId="0" fillId="0" borderId="46" xfId="0" applyNumberFormat="1" applyBorder="1" applyAlignment="1">
      <alignment horizontal="right" vertical="center"/>
    </xf>
    <xf numFmtId="0" fontId="0" fillId="4" borderId="46" xfId="0" applyFill="1" applyBorder="1">
      <alignment vertical="center"/>
    </xf>
    <xf numFmtId="0" fontId="10" fillId="0" borderId="90" xfId="0" applyFont="1" applyBorder="1">
      <alignment vertical="center"/>
    </xf>
    <xf numFmtId="176" fontId="5" fillId="0" borderId="6" xfId="0" applyNumberFormat="1" applyFont="1" applyBorder="1">
      <alignment vertical="center"/>
    </xf>
    <xf numFmtId="0" fontId="5" fillId="0" borderId="7" xfId="0" applyFont="1" applyBorder="1">
      <alignment vertical="center"/>
    </xf>
    <xf numFmtId="41" fontId="5" fillId="0" borderId="6" xfId="0" applyNumberFormat="1" applyFont="1" applyBorder="1">
      <alignment vertical="center"/>
    </xf>
    <xf numFmtId="0" fontId="5" fillId="0" borderId="6" xfId="0" applyFont="1" applyBorder="1">
      <alignment vertical="center"/>
    </xf>
    <xf numFmtId="0" fontId="5" fillId="0" borderId="39" xfId="0" applyFont="1" applyBorder="1" applyAlignment="1">
      <alignment vertical="center" wrapText="1"/>
    </xf>
    <xf numFmtId="176" fontId="5" fillId="0" borderId="7" xfId="0" applyNumberFormat="1" applyFont="1" applyBorder="1">
      <alignment vertical="center"/>
    </xf>
    <xf numFmtId="41" fontId="5" fillId="0" borderId="7" xfId="0" applyNumberFormat="1" applyFont="1" applyBorder="1">
      <alignment vertical="center"/>
    </xf>
    <xf numFmtId="0" fontId="5" fillId="0" borderId="7" xfId="0" applyFont="1" applyBorder="1" applyAlignment="1">
      <alignment vertical="center" wrapText="1"/>
    </xf>
    <xf numFmtId="0" fontId="5" fillId="0" borderId="6" xfId="0" applyFont="1" applyBorder="1" applyAlignment="1">
      <alignment vertical="center" wrapText="1"/>
    </xf>
    <xf numFmtId="0" fontId="2" fillId="0" borderId="18" xfId="0" applyFont="1" applyBorder="1" applyAlignment="1">
      <alignment vertical="center" wrapText="1"/>
    </xf>
    <xf numFmtId="41" fontId="11" fillId="0" borderId="0" xfId="0" applyNumberFormat="1" applyFont="1">
      <alignment vertical="center"/>
    </xf>
    <xf numFmtId="0" fontId="14" fillId="12" borderId="38" xfId="0" applyFont="1" applyFill="1" applyBorder="1" applyAlignment="1">
      <alignment horizontal="center" vertical="center"/>
    </xf>
    <xf numFmtId="41" fontId="14" fillId="12" borderId="38" xfId="0" applyNumberFormat="1" applyFont="1" applyFill="1" applyBorder="1" applyAlignment="1">
      <alignment horizontal="center" vertical="center"/>
    </xf>
    <xf numFmtId="0" fontId="14" fillId="12" borderId="38" xfId="0" applyFont="1" applyFill="1" applyBorder="1" applyAlignment="1">
      <alignment horizontal="center" vertical="center" wrapText="1"/>
    </xf>
    <xf numFmtId="0" fontId="14" fillId="12" borderId="68" xfId="0" applyFont="1" applyFill="1" applyBorder="1" applyAlignment="1">
      <alignment horizontal="center" vertical="center"/>
    </xf>
    <xf numFmtId="0" fontId="14" fillId="12" borderId="163" xfId="0" applyFont="1" applyFill="1" applyBorder="1" applyAlignment="1">
      <alignment horizontal="center" vertical="center"/>
    </xf>
    <xf numFmtId="0" fontId="14" fillId="12" borderId="18" xfId="0" applyFont="1" applyFill="1" applyBorder="1" applyAlignment="1">
      <alignment horizontal="center" vertical="center"/>
    </xf>
    <xf numFmtId="41" fontId="14" fillId="12" borderId="18" xfId="0" applyNumberFormat="1" applyFont="1" applyFill="1" applyBorder="1" applyAlignment="1">
      <alignment horizontal="center" vertical="center"/>
    </xf>
    <xf numFmtId="0" fontId="14" fillId="12" borderId="164" xfId="0" applyFont="1" applyFill="1" applyBorder="1" applyAlignment="1">
      <alignment horizontal="center" vertical="center"/>
    </xf>
    <xf numFmtId="0" fontId="14" fillId="13" borderId="163" xfId="0" applyFont="1" applyFill="1" applyBorder="1" applyAlignment="1">
      <alignment horizontal="center" vertical="center"/>
    </xf>
    <xf numFmtId="0" fontId="5" fillId="0" borderId="13" xfId="0" applyFont="1" applyBorder="1">
      <alignment vertical="center"/>
    </xf>
    <xf numFmtId="0" fontId="18" fillId="6" borderId="13" xfId="0" applyFont="1" applyFill="1" applyBorder="1">
      <alignment vertical="center"/>
    </xf>
    <xf numFmtId="0" fontId="11" fillId="0" borderId="113" xfId="0" applyFont="1" applyBorder="1">
      <alignment vertical="center"/>
    </xf>
    <xf numFmtId="41" fontId="14" fillId="0" borderId="13" xfId="0" applyNumberFormat="1" applyFont="1" applyBorder="1" applyAlignment="1">
      <alignment horizontal="right" vertical="center"/>
    </xf>
    <xf numFmtId="41" fontId="14" fillId="0" borderId="0" xfId="0" applyNumberFormat="1" applyFont="1" applyAlignment="1">
      <alignment horizontal="right" vertical="center"/>
    </xf>
    <xf numFmtId="0" fontId="14" fillId="12" borderId="56" xfId="0" applyFont="1" applyFill="1" applyBorder="1" applyAlignment="1">
      <alignment horizontal="center" vertical="center"/>
    </xf>
    <xf numFmtId="0" fontId="14" fillId="12" borderId="53" xfId="0" applyFont="1" applyFill="1" applyBorder="1" applyAlignment="1">
      <alignment horizontal="center" vertical="center"/>
    </xf>
    <xf numFmtId="0" fontId="14" fillId="0" borderId="47" xfId="0" applyFont="1" applyBorder="1">
      <alignment vertical="center"/>
    </xf>
    <xf numFmtId="0" fontId="11" fillId="6" borderId="47" xfId="0" applyFont="1" applyFill="1" applyBorder="1">
      <alignment vertical="center"/>
    </xf>
    <xf numFmtId="0" fontId="11" fillId="6" borderId="165" xfId="0" applyFont="1" applyFill="1" applyBorder="1">
      <alignment vertical="center"/>
    </xf>
    <xf numFmtId="41" fontId="14" fillId="6" borderId="47" xfId="0" applyNumberFormat="1" applyFont="1" applyFill="1" applyBorder="1" applyAlignment="1">
      <alignment horizontal="right" vertical="center"/>
    </xf>
    <xf numFmtId="0" fontId="11" fillId="0" borderId="51" xfId="0" applyFont="1" applyBorder="1">
      <alignment vertical="center"/>
    </xf>
    <xf numFmtId="0" fontId="11" fillId="6" borderId="0" xfId="0" applyFont="1" applyFill="1">
      <alignment vertical="center"/>
    </xf>
    <xf numFmtId="41" fontId="11" fillId="6" borderId="0" xfId="0" applyNumberFormat="1" applyFont="1" applyFill="1">
      <alignment vertical="center"/>
    </xf>
    <xf numFmtId="0" fontId="14" fillId="12" borderId="54" xfId="0" applyFont="1" applyFill="1" applyBorder="1" applyAlignment="1">
      <alignment horizontal="center" vertical="center"/>
    </xf>
    <xf numFmtId="41" fontId="14" fillId="12" borderId="54" xfId="0" applyNumberFormat="1" applyFont="1" applyFill="1" applyBorder="1" applyAlignment="1">
      <alignment horizontal="center" vertical="center"/>
    </xf>
    <xf numFmtId="0" fontId="14" fillId="12" borderId="61" xfId="0" applyFont="1" applyFill="1" applyBorder="1" applyAlignment="1">
      <alignment horizontal="center" vertical="center"/>
    </xf>
    <xf numFmtId="0" fontId="11" fillId="0" borderId="63" xfId="0" applyFont="1" applyBorder="1">
      <alignment vertical="center"/>
    </xf>
    <xf numFmtId="41" fontId="11" fillId="0" borderId="63" xfId="0" applyNumberFormat="1" applyFont="1" applyBorder="1">
      <alignment vertical="center"/>
    </xf>
    <xf numFmtId="0" fontId="0" fillId="0" borderId="85" xfId="16" applyNumberFormat="1" applyFont="1" applyBorder="1">
      <alignment vertical="center"/>
    </xf>
    <xf numFmtId="41" fontId="14" fillId="0" borderId="47" xfId="0" applyNumberFormat="1" applyFont="1" applyBorder="1" applyAlignment="1">
      <alignment horizontal="right" vertical="center"/>
    </xf>
    <xf numFmtId="0" fontId="14" fillId="12" borderId="17" xfId="0" applyFont="1" applyFill="1" applyBorder="1" applyAlignment="1">
      <alignment horizontal="center" vertical="center"/>
    </xf>
    <xf numFmtId="0" fontId="14" fillId="12" borderId="88" xfId="0" applyFont="1" applyFill="1" applyBorder="1" applyAlignment="1">
      <alignment horizontal="center" vertical="center"/>
    </xf>
    <xf numFmtId="0" fontId="14" fillId="12" borderId="95" xfId="0" applyFont="1" applyFill="1" applyBorder="1" applyAlignment="1">
      <alignment horizontal="center" vertical="center"/>
    </xf>
    <xf numFmtId="0" fontId="11" fillId="0" borderId="166" xfId="0" applyFont="1" applyBorder="1">
      <alignment vertical="center"/>
    </xf>
    <xf numFmtId="0" fontId="14" fillId="0" borderId="53" xfId="0" applyFont="1" applyBorder="1">
      <alignment vertical="center"/>
    </xf>
    <xf numFmtId="0" fontId="11" fillId="0" borderId="54" xfId="0" applyFont="1" applyBorder="1">
      <alignment vertical="center"/>
    </xf>
    <xf numFmtId="41" fontId="14" fillId="0" borderId="55"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6" xfId="0" applyNumberFormat="1" applyFont="1" applyBorder="1" applyAlignment="1">
      <alignment horizontal="right" vertical="center"/>
    </xf>
    <xf numFmtId="0" fontId="11" fillId="0" borderId="7" xfId="0" applyFont="1" applyBorder="1" applyAlignment="1">
      <alignment horizontal="left" vertical="center"/>
    </xf>
    <xf numFmtId="176" fontId="0" fillId="0" borderId="13" xfId="0" applyNumberFormat="1" applyBorder="1" applyAlignment="1">
      <alignment horizontal="right" vertical="center"/>
    </xf>
    <xf numFmtId="0" fontId="0" fillId="0" borderId="13" xfId="0" applyBorder="1" applyAlignment="1">
      <alignment horizontal="left" vertical="center"/>
    </xf>
    <xf numFmtId="176" fontId="11" fillId="0" borderId="162" xfId="0" applyNumberFormat="1" applyFont="1" applyBorder="1">
      <alignment vertical="center"/>
    </xf>
    <xf numFmtId="0" fontId="0" fillId="0" borderId="167" xfId="0" applyBorder="1">
      <alignment vertical="center"/>
    </xf>
    <xf numFmtId="0" fontId="25" fillId="0" borderId="45" xfId="0" applyFont="1" applyBorder="1">
      <alignment vertical="center"/>
    </xf>
    <xf numFmtId="0" fontId="0" fillId="0" borderId="94" xfId="0" applyBorder="1">
      <alignment vertical="center"/>
    </xf>
    <xf numFmtId="0" fontId="0" fillId="0" borderId="168" xfId="0" applyBorder="1" applyAlignment="1">
      <alignment vertical="center" wrapText="1"/>
    </xf>
    <xf numFmtId="0" fontId="0" fillId="0" borderId="169" xfId="0" applyBorder="1" applyAlignment="1">
      <alignment vertical="center" wrapText="1"/>
    </xf>
    <xf numFmtId="176" fontId="5" fillId="0" borderId="39" xfId="0" applyNumberFormat="1" applyFont="1" applyBorder="1">
      <alignment vertical="center"/>
    </xf>
    <xf numFmtId="176" fontId="5" fillId="0" borderId="45" xfId="0" applyNumberFormat="1" applyFont="1" applyBorder="1">
      <alignment vertical="center"/>
    </xf>
    <xf numFmtId="41" fontId="11" fillId="0" borderId="14" xfId="10" applyNumberFormat="1" applyFont="1" applyBorder="1">
      <alignment vertical="center"/>
    </xf>
    <xf numFmtId="0" fontId="11" fillId="0" borderId="14" xfId="1" applyNumberFormat="1" applyFont="1" applyBorder="1">
      <alignment vertical="center"/>
    </xf>
    <xf numFmtId="176" fontId="0" fillId="0" borderId="102" xfId="0" applyNumberFormat="1" applyBorder="1">
      <alignment vertical="center"/>
    </xf>
    <xf numFmtId="41" fontId="0" fillId="0" borderId="118" xfId="0" applyNumberFormat="1" applyBorder="1">
      <alignment vertical="center"/>
    </xf>
    <xf numFmtId="0" fontId="0" fillId="0" borderId="14" xfId="0" applyBorder="1" applyAlignment="1">
      <alignment vertical="center" wrapText="1"/>
    </xf>
    <xf numFmtId="41" fontId="14" fillId="12" borderId="89" xfId="0" applyNumberFormat="1" applyFont="1" applyFill="1" applyBorder="1" applyAlignment="1">
      <alignment horizontal="center" vertical="center"/>
    </xf>
    <xf numFmtId="176" fontId="0" fillId="0" borderId="52" xfId="0" applyNumberFormat="1" applyBorder="1">
      <alignment vertical="center"/>
    </xf>
    <xf numFmtId="0" fontId="0" fillId="0" borderId="52" xfId="0" applyBorder="1" applyAlignment="1">
      <alignment vertical="center" wrapText="1"/>
    </xf>
    <xf numFmtId="176" fontId="11" fillId="0" borderId="14" xfId="0" applyNumberFormat="1" applyFont="1" applyBorder="1" applyAlignment="1">
      <alignment horizontal="right" vertical="center"/>
    </xf>
    <xf numFmtId="0" fontId="2" fillId="2" borderId="19" xfId="0" applyFont="1" applyFill="1" applyBorder="1" applyAlignment="1">
      <alignment horizontal="center" vertical="center"/>
    </xf>
    <xf numFmtId="0" fontId="24" fillId="0" borderId="16" xfId="0" applyFont="1" applyBorder="1" applyAlignment="1">
      <alignment vertical="center" wrapText="1"/>
    </xf>
    <xf numFmtId="41" fontId="24" fillId="0" borderId="16" xfId="0" applyNumberFormat="1" applyFont="1" applyBorder="1">
      <alignment vertical="center"/>
    </xf>
    <xf numFmtId="41" fontId="11" fillId="0" borderId="16" xfId="0" applyNumberFormat="1" applyFont="1" applyBorder="1" applyAlignment="1">
      <alignment horizontal="right" vertical="center"/>
    </xf>
    <xf numFmtId="0" fontId="11" fillId="0" borderId="16" xfId="0" applyFont="1" applyBorder="1" applyAlignment="1">
      <alignment vertical="center" wrapText="1"/>
    </xf>
    <xf numFmtId="0" fontId="0" fillId="0" borderId="116" xfId="0" applyBorder="1">
      <alignment vertical="center"/>
    </xf>
    <xf numFmtId="176" fontId="2" fillId="0" borderId="0" xfId="0" applyNumberFormat="1" applyFont="1">
      <alignment vertical="center"/>
    </xf>
    <xf numFmtId="41" fontId="18" fillId="0" borderId="54" xfId="1" applyNumberFormat="1" applyFont="1" applyBorder="1" applyAlignment="1">
      <alignment vertical="center"/>
    </xf>
    <xf numFmtId="0" fontId="0" fillId="3" borderId="170" xfId="0" applyFill="1" applyBorder="1">
      <alignment vertical="center"/>
    </xf>
    <xf numFmtId="41" fontId="4" fillId="0" borderId="3" xfId="0" applyNumberFormat="1" applyFont="1" applyBorder="1" applyAlignment="1">
      <alignment horizontal="right" vertical="center"/>
    </xf>
    <xf numFmtId="41" fontId="0" fillId="0" borderId="171" xfId="0" applyNumberFormat="1" applyBorder="1" applyAlignment="1">
      <alignment horizontal="right"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1" fontId="5" fillId="4" borderId="2" xfId="0" applyNumberFormat="1" applyFont="1" applyFill="1" applyBorder="1" applyAlignment="1">
      <alignment horizontal="center" vertical="center"/>
    </xf>
    <xf numFmtId="41" fontId="5" fillId="4" borderId="3" xfId="0" applyNumberFormat="1" applyFont="1" applyFill="1" applyBorder="1" applyAlignment="1">
      <alignment horizontal="center" vertical="center"/>
    </xf>
    <xf numFmtId="176" fontId="11" fillId="0" borderId="16" xfId="0" applyNumberFormat="1" applyFont="1" applyBorder="1">
      <alignment vertical="center"/>
    </xf>
    <xf numFmtId="176" fontId="11" fillId="4" borderId="13" xfId="0" applyNumberFormat="1" applyFont="1" applyFill="1" applyBorder="1">
      <alignment vertical="center"/>
    </xf>
    <xf numFmtId="176" fontId="11" fillId="4" borderId="7" xfId="0" applyNumberFormat="1" applyFont="1" applyFill="1" applyBorder="1">
      <alignment vertical="center"/>
    </xf>
    <xf numFmtId="176" fontId="11" fillId="4" borderId="14" xfId="0" applyNumberFormat="1" applyFont="1" applyFill="1" applyBorder="1">
      <alignment vertical="center"/>
    </xf>
    <xf numFmtId="176" fontId="11" fillId="0" borderId="15" xfId="0" applyNumberFormat="1" applyFont="1" applyBorder="1">
      <alignment vertical="center"/>
    </xf>
    <xf numFmtId="176" fontId="11" fillId="0" borderId="0" xfId="0" applyNumberFormat="1" applyFont="1">
      <alignment vertical="center"/>
    </xf>
    <xf numFmtId="176" fontId="11" fillId="0" borderId="109" xfId="0" applyNumberFormat="1" applyFont="1" applyBorder="1">
      <alignment vertical="center"/>
    </xf>
    <xf numFmtId="176" fontId="11" fillId="0" borderId="113" xfId="0" applyNumberFormat="1" applyFont="1" applyBorder="1">
      <alignment vertical="center"/>
    </xf>
    <xf numFmtId="176" fontId="11" fillId="0" borderId="63" xfId="0" applyNumberFormat="1" applyFont="1" applyBorder="1">
      <alignment vertical="center"/>
    </xf>
    <xf numFmtId="176" fontId="21" fillId="4" borderId="7" xfId="0" applyNumberFormat="1" applyFont="1" applyFill="1" applyBorder="1">
      <alignment vertical="center"/>
    </xf>
    <xf numFmtId="176" fontId="11" fillId="0" borderId="99" xfId="0" applyNumberFormat="1" applyFont="1" applyBorder="1">
      <alignment vertical="center"/>
    </xf>
    <xf numFmtId="0" fontId="5" fillId="0" borderId="0" xfId="0" applyFont="1">
      <alignment vertical="center"/>
    </xf>
    <xf numFmtId="0" fontId="0" fillId="3" borderId="53" xfId="1" applyNumberFormat="1" applyFont="1" applyFill="1" applyBorder="1" applyAlignment="1">
      <alignment vertical="center"/>
    </xf>
    <xf numFmtId="0" fontId="18" fillId="0" borderId="53" xfId="1" applyNumberFormat="1" applyFont="1" applyBorder="1" applyAlignment="1">
      <alignment vertical="center"/>
    </xf>
    <xf numFmtId="0" fontId="0" fillId="0" borderId="53" xfId="1" applyNumberFormat="1" applyFont="1" applyBorder="1" applyAlignment="1">
      <alignment vertical="center"/>
    </xf>
    <xf numFmtId="0" fontId="2" fillId="4" borderId="27" xfId="0" applyFont="1" applyFill="1" applyBorder="1" applyAlignment="1">
      <alignment horizontal="left" vertical="center"/>
    </xf>
    <xf numFmtId="0" fontId="2" fillId="0" borderId="125" xfId="0" applyFont="1" applyBorder="1">
      <alignment vertical="center"/>
    </xf>
    <xf numFmtId="0" fontId="2" fillId="0" borderId="138" xfId="0" applyFont="1" applyBorder="1">
      <alignment vertical="center"/>
    </xf>
    <xf numFmtId="0" fontId="2" fillId="0" borderId="5" xfId="0" applyFont="1" applyBorder="1">
      <alignment vertical="center"/>
    </xf>
    <xf numFmtId="0" fontId="2" fillId="0" borderId="27" xfId="0" applyFont="1" applyBorder="1">
      <alignment vertical="center"/>
    </xf>
    <xf numFmtId="0" fontId="21" fillId="0" borderId="13" xfId="0" applyFont="1" applyBorder="1" applyAlignment="1">
      <alignment vertical="center" wrapText="1"/>
    </xf>
    <xf numFmtId="41" fontId="4" fillId="0" borderId="4" xfId="0" applyNumberFormat="1" applyFont="1" applyBorder="1" applyAlignment="1">
      <alignment horizontal="right" vertical="center"/>
    </xf>
    <xf numFmtId="41" fontId="4" fillId="0" borderId="140" xfId="0" applyNumberFormat="1" applyFont="1" applyBorder="1" applyAlignment="1">
      <alignment horizontal="right" vertical="center"/>
    </xf>
    <xf numFmtId="41" fontId="4" fillId="0" borderId="139" xfId="0" applyNumberFormat="1" applyFont="1" applyBorder="1" applyAlignment="1">
      <alignment horizontal="right" vertical="center"/>
    </xf>
    <xf numFmtId="41" fontId="0" fillId="0" borderId="173" xfId="0" applyNumberFormat="1" applyBorder="1" applyAlignment="1">
      <alignment horizontal="right" vertical="center"/>
    </xf>
    <xf numFmtId="41" fontId="4" fillId="0" borderId="136" xfId="0" applyNumberFormat="1" applyFont="1" applyBorder="1" applyAlignment="1">
      <alignment horizontal="right" vertical="center"/>
    </xf>
    <xf numFmtId="0" fontId="2" fillId="0" borderId="174" xfId="0" applyFont="1" applyBorder="1">
      <alignment vertical="center"/>
    </xf>
    <xf numFmtId="41" fontId="4" fillId="0" borderId="12" xfId="0" applyNumberFormat="1" applyFont="1" applyBorder="1" applyAlignment="1">
      <alignment horizontal="right" vertical="center"/>
    </xf>
    <xf numFmtId="0" fontId="2" fillId="0" borderId="177" xfId="0" applyFont="1" applyBorder="1">
      <alignment vertical="center"/>
    </xf>
    <xf numFmtId="0" fontId="2" fillId="0" borderId="178" xfId="0" applyFont="1" applyBorder="1">
      <alignment vertical="center"/>
    </xf>
    <xf numFmtId="0" fontId="2" fillId="0" borderId="179" xfId="0" applyFont="1" applyBorder="1">
      <alignment vertical="center"/>
    </xf>
    <xf numFmtId="0" fontId="2" fillId="0" borderId="180" xfId="0" applyFont="1" applyBorder="1">
      <alignment vertical="center"/>
    </xf>
    <xf numFmtId="41" fontId="2" fillId="3" borderId="10" xfId="0" applyNumberFormat="1" applyFont="1" applyFill="1" applyBorder="1">
      <alignment vertical="center"/>
    </xf>
    <xf numFmtId="0" fontId="2" fillId="3" borderId="175" xfId="0" applyFont="1" applyFill="1" applyBorder="1">
      <alignment vertical="center"/>
    </xf>
    <xf numFmtId="0" fontId="2" fillId="0" borderId="181" xfId="0" applyFont="1" applyBorder="1">
      <alignment vertical="center"/>
    </xf>
    <xf numFmtId="0" fontId="2" fillId="0" borderId="24" xfId="0" applyFont="1" applyBorder="1">
      <alignment vertical="center"/>
    </xf>
    <xf numFmtId="0" fontId="2" fillId="0" borderId="182" xfId="0" applyFont="1" applyBorder="1">
      <alignment vertical="center"/>
    </xf>
    <xf numFmtId="0" fontId="2" fillId="0" borderId="183" xfId="0" applyFont="1" applyBorder="1">
      <alignment vertical="center"/>
    </xf>
    <xf numFmtId="38" fontId="0" fillId="0" borderId="41" xfId="0" applyNumberFormat="1" applyBorder="1">
      <alignment vertical="center"/>
    </xf>
    <xf numFmtId="0" fontId="2" fillId="0" borderId="26" xfId="0" applyFont="1" applyBorder="1">
      <alignment vertical="center"/>
    </xf>
    <xf numFmtId="0" fontId="2" fillId="0" borderId="184" xfId="0" applyFont="1" applyBorder="1">
      <alignment vertical="center"/>
    </xf>
    <xf numFmtId="0" fontId="2" fillId="0" borderId="185" xfId="0" applyFont="1" applyBorder="1">
      <alignment vertical="center"/>
    </xf>
    <xf numFmtId="0" fontId="2" fillId="0" borderId="25" xfId="0" applyFont="1" applyBorder="1">
      <alignment vertical="center"/>
    </xf>
    <xf numFmtId="41" fontId="2" fillId="0" borderId="26" xfId="0" applyNumberFormat="1" applyFont="1" applyBorder="1">
      <alignment vertical="center"/>
    </xf>
    <xf numFmtId="0" fontId="2" fillId="0" borderId="186" xfId="0" applyFont="1" applyBorder="1">
      <alignment vertical="center"/>
    </xf>
    <xf numFmtId="41" fontId="0" fillId="0" borderId="27" xfId="0" applyNumberFormat="1" applyBorder="1">
      <alignment vertical="center"/>
    </xf>
    <xf numFmtId="41" fontId="2" fillId="4" borderId="187" xfId="0" applyNumberFormat="1" applyFont="1" applyFill="1" applyBorder="1">
      <alignment vertical="center"/>
    </xf>
    <xf numFmtId="41" fontId="2" fillId="0" borderId="188" xfId="0" applyNumberFormat="1" applyFont="1" applyBorder="1">
      <alignment vertical="center"/>
    </xf>
    <xf numFmtId="0" fontId="0" fillId="0" borderId="189" xfId="0" applyBorder="1">
      <alignment vertical="center"/>
    </xf>
    <xf numFmtId="41" fontId="2" fillId="2" borderId="190" xfId="0" applyNumberFormat="1" applyFont="1" applyFill="1" applyBorder="1" applyAlignment="1">
      <alignment horizontal="center" vertical="center"/>
    </xf>
    <xf numFmtId="38" fontId="0" fillId="0" borderId="26" xfId="0" applyNumberFormat="1" applyBorder="1">
      <alignment vertical="center"/>
    </xf>
    <xf numFmtId="38" fontId="0" fillId="0" borderId="25" xfId="0" applyNumberFormat="1" applyBorder="1">
      <alignment vertical="center"/>
    </xf>
    <xf numFmtId="0" fontId="0" fillId="0" borderId="191" xfId="0" applyBorder="1" applyAlignment="1">
      <alignment vertical="center" wrapText="1"/>
    </xf>
    <xf numFmtId="0" fontId="2"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14" fillId="7" borderId="79"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79" xfId="0" applyFont="1" applyFill="1" applyBorder="1" applyAlignment="1">
      <alignment horizontal="center" vertical="center"/>
    </xf>
    <xf numFmtId="0" fontId="14" fillId="7" borderId="31" xfId="0" applyFont="1" applyFill="1" applyBorder="1" applyAlignment="1">
      <alignment horizontal="center" vertical="center"/>
    </xf>
    <xf numFmtId="0" fontId="14" fillId="7" borderId="77" xfId="0" applyFont="1" applyFill="1" applyBorder="1" applyAlignment="1">
      <alignment horizontal="center" vertical="center"/>
    </xf>
    <xf numFmtId="0" fontId="14" fillId="7" borderId="78" xfId="0" applyFont="1" applyFill="1" applyBorder="1" applyAlignment="1">
      <alignment horizontal="center" vertical="center"/>
    </xf>
    <xf numFmtId="0" fontId="14" fillId="7" borderId="81" xfId="0" applyFont="1" applyFill="1" applyBorder="1" applyAlignment="1">
      <alignment horizontal="center" vertical="center" wrapText="1"/>
    </xf>
    <xf numFmtId="0" fontId="14" fillId="7" borderId="81" xfId="0" applyFont="1" applyFill="1" applyBorder="1" applyAlignment="1">
      <alignment horizontal="center" vertical="center"/>
    </xf>
    <xf numFmtId="41" fontId="0" fillId="0" borderId="34" xfId="0" applyNumberFormat="1" applyBorder="1" applyAlignment="1">
      <alignment horizontal="center" vertical="center"/>
    </xf>
    <xf numFmtId="41" fontId="0" fillId="0" borderId="35" xfId="0" applyNumberFormat="1" applyBorder="1" applyAlignment="1">
      <alignment horizontal="center" vertical="center"/>
    </xf>
    <xf numFmtId="0" fontId="2" fillId="3" borderId="17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41" fontId="0" fillId="0" borderId="36" xfId="0" applyNumberFormat="1" applyBorder="1" applyAlignment="1">
      <alignment horizontal="center" vertical="center"/>
    </xf>
    <xf numFmtId="41" fontId="0" fillId="0" borderId="37" xfId="0" applyNumberFormat="1" applyBorder="1" applyAlignment="1">
      <alignment horizontal="center" vertical="center"/>
    </xf>
    <xf numFmtId="41" fontId="0" fillId="0" borderId="74" xfId="0" applyNumberFormat="1" applyBorder="1" applyAlignment="1">
      <alignment horizontal="center" vertical="center"/>
    </xf>
    <xf numFmtId="41" fontId="0" fillId="0" borderId="75" xfId="0" applyNumberFormat="1" applyBorder="1" applyAlignment="1">
      <alignment horizontal="center" vertical="center"/>
    </xf>
    <xf numFmtId="41" fontId="0" fillId="0" borderId="32" xfId="0" applyNumberFormat="1" applyBorder="1" applyAlignment="1">
      <alignment horizontal="center" vertical="center"/>
    </xf>
    <xf numFmtId="41" fontId="0" fillId="0" borderId="33" xfId="0" applyNumberFormat="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41" fontId="0" fillId="0" borderId="130" xfId="0" applyNumberFormat="1" applyBorder="1" applyAlignment="1">
      <alignment horizontal="center" vertical="center"/>
    </xf>
    <xf numFmtId="41" fontId="0" fillId="0" borderId="172" xfId="0" applyNumberFormat="1" applyBorder="1" applyAlignment="1">
      <alignment horizontal="center" vertical="center"/>
    </xf>
    <xf numFmtId="0" fontId="2" fillId="3" borderId="8" xfId="0" applyFont="1" applyFill="1" applyBorder="1" applyAlignment="1">
      <alignment horizontal="center" vertical="center"/>
    </xf>
    <xf numFmtId="41" fontId="0" fillId="0" borderId="34" xfId="0" applyNumberFormat="1" applyBorder="1" applyAlignment="1">
      <alignment horizontal="center" vertical="center" wrapText="1"/>
    </xf>
    <xf numFmtId="41" fontId="0" fillId="0" borderId="35" xfId="0" applyNumberFormat="1" applyBorder="1" applyAlignment="1">
      <alignment horizontal="center" vertical="center" wrapText="1"/>
    </xf>
    <xf numFmtId="41" fontId="0" fillId="4" borderId="34" xfId="0" applyNumberFormat="1" applyFill="1" applyBorder="1" applyAlignment="1">
      <alignment horizontal="center" vertical="center"/>
    </xf>
    <xf numFmtId="41" fontId="0" fillId="4" borderId="35" xfId="0" applyNumberFormat="1" applyFill="1" applyBorder="1" applyAlignment="1">
      <alignment horizontal="center" vertical="center"/>
    </xf>
    <xf numFmtId="41" fontId="0" fillId="0" borderId="96" xfId="0" applyNumberFormat="1" applyBorder="1">
      <alignment vertical="center"/>
    </xf>
    <xf numFmtId="41" fontId="0" fillId="0" borderId="97" xfId="0" applyNumberFormat="1" applyBorder="1">
      <alignment vertical="center"/>
    </xf>
    <xf numFmtId="41" fontId="0" fillId="0" borderId="98" xfId="0" applyNumberFormat="1" applyBorder="1">
      <alignment vertical="center"/>
    </xf>
    <xf numFmtId="41" fontId="0" fillId="0" borderId="50" xfId="0" applyNumberFormat="1" applyBorder="1">
      <alignment vertical="center"/>
    </xf>
    <xf numFmtId="41" fontId="0" fillId="0" borderId="155" xfId="0" applyNumberFormat="1" applyBorder="1">
      <alignment vertical="center"/>
    </xf>
    <xf numFmtId="41" fontId="0" fillId="0" borderId="151" xfId="0" applyNumberFormat="1" applyBorder="1">
      <alignment vertical="center"/>
    </xf>
    <xf numFmtId="41" fontId="0" fillId="0" borderId="48" xfId="0" applyNumberFormat="1" applyBorder="1">
      <alignment vertical="center"/>
    </xf>
  </cellXfs>
  <cellStyles count="17">
    <cellStyle name="white" xfId="2" xr:uid="{4976B8F2-1E93-4DA9-BDBE-AC7E82DD634E}"/>
    <cellStyle name="桁区切り" xfId="1" builtinId="6"/>
    <cellStyle name="桁区切り 2" xfId="7" xr:uid="{BC01986E-AC11-46C0-BF25-9A42A985D424}"/>
    <cellStyle name="桁区切り 2 3" xfId="8" xr:uid="{40865169-4B72-43D7-90E6-FF8A4D0A22DF}"/>
    <cellStyle name="桁区切り 4" xfId="13" xr:uid="{C125326B-3764-4B24-AB0A-C4CDA738D9C0}"/>
    <cellStyle name="通貨" xfId="16" builtinId="7"/>
    <cellStyle name="通貨 2" xfId="10" xr:uid="{AE6801BA-9D2F-4DB7-B0A1-49F8B78F2101}"/>
    <cellStyle name="標準" xfId="0" builtinId="0"/>
    <cellStyle name="標準 2" xfId="5" xr:uid="{62F669AA-2ECC-4551-9DE7-02699952F022}"/>
    <cellStyle name="標準 2 2" xfId="15" xr:uid="{E3AA32EF-726A-4F88-BC04-98764955811D}"/>
    <cellStyle name="標準 3" xfId="6" xr:uid="{28916D4F-6FC3-4625-A75C-183541360287}"/>
    <cellStyle name="標準 4" xfId="4" xr:uid="{9EAB0D0D-265B-43B4-9605-7CED79C47808}"/>
    <cellStyle name="標準 4 2" xfId="9" xr:uid="{22A33361-08CC-44D7-9257-51E76ED316D9}"/>
    <cellStyle name="標準 5" xfId="3" xr:uid="{4C36B933-E046-4943-BE13-F9604BABA731}"/>
    <cellStyle name="標準 6" xfId="12" xr:uid="{28D54AC2-30C5-4C35-A07B-5B9FA0BFDC83}"/>
    <cellStyle name="標準 7" xfId="14" xr:uid="{A0290D77-EA08-4C02-9165-63C5025D14EB}"/>
    <cellStyle name="標準 8" xfId="11" xr:uid="{E3126C57-0989-4D6E-96CB-59BA1DE3B918}"/>
  </cellStyles>
  <dxfs count="0"/>
  <tableStyles count="1" defaultTableStyle="TableStyleMedium2" defaultPivotStyle="PivotStyleLight16">
    <tableStyle name="テーブル スタイル 1" pivot="0" count="0" xr9:uid="{38C7D0FF-1C77-4CFA-8E52-5323B04922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8" dT="2025-08-25T12:32:13.02" personId="{00000000-0000-0000-0000-000000000000}" id="{67FCD6CF-3E3F-4933-B64F-91972E2979FE}" done="1">
    <text>B18~K18 枠線の記載をお願いします。</text>
  </threadedComment>
  <threadedComment ref="B18" dT="2025-08-26T07:33:10.39" personId="{00000000-0000-0000-0000-000000000000}" id="{B9EAC9F4-B038-475B-BA3D-7F8FFF15F15C}" parentId="{67FCD6CF-3E3F-4933-B64F-91972E2979FE}">
    <text>変更しました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A8" dT="2025-08-25T12:36:34.01" personId="{00000000-0000-0000-0000-000000000000}" id="{CD00B7DB-E811-4C4C-BB59-ACE9F39D5A93}" done="1">
    <text>左側の枠線が消えているため、体裁を整えるためにも修正していただきたいです。</text>
  </threadedComment>
  <threadedComment ref="A8" dT="2025-08-27T10:45:21.03" personId="{00000000-0000-0000-0000-000000000000}" id="{5A5EB2A1-15F6-4A1C-BD6B-6E097B681B24}" parentId="{CD00B7DB-E811-4C4C-BB59-ACE9F39D5A93}">
    <text>変更しました</text>
  </threadedComment>
</ThreadedComments>
</file>

<file path=xl/threadedComments/threadedComment3.xml><?xml version="1.0" encoding="utf-8"?>
<ThreadedComments xmlns="http://schemas.microsoft.com/office/spreadsheetml/2018/threadedcomments" xmlns:x="http://schemas.openxmlformats.org/spreadsheetml/2006/main">
  <threadedComment ref="B3" dT="2025-08-25T13:00:28.85" personId="{00000000-0000-0000-0000-000000000000}" id="{917D0467-FF1E-DE44-AB20-22ED160847F2}" done="1">
    <text>左側の線が細くなっていますので、太くしてくださると体裁が整うかと思います。</text>
  </threadedComment>
  <threadedComment ref="B3" dT="2025-08-27T10:44:04.13" personId="{00000000-0000-0000-0000-000000000000}" id="{D4B198D8-4785-410F-B4D3-5522405B9AA0}" parentId="{917D0467-FF1E-DE44-AB20-22ED160847F2}">
    <text>変更しました</text>
  </threadedComment>
  <threadedComment ref="C53" dT="2025-08-25T12:53:39.79" personId="{00000000-0000-0000-0000-000000000000}" id="{17FEE3BC-2AC7-3E48-9415-3F18C3A314D5}" done="1">
    <text>詳細を確認したところ、10万円の増額でしたが、具体的にどの名義で（実委かアーティストか）何を借りなければならなくなったのでしょうか。
実委名義で借りるのであれば貸借料として計上するのが妥当かと思われます。また、160万円になるにあたって、赤字想定額が30万円以下になるかと思います。この赤字額を賄うために、チケット代の値上げ等は考えていますでしょうか？</text>
  </threadedComment>
  <threadedComment ref="C53" dT="2025-08-27T10:05:54.03" personId="{00000000-0000-0000-0000-000000000000}" id="{7CE7887F-9510-4E37-8392-54DABFD71050}" parentId="{17FEE3BC-2AC7-3E48-9415-3F18C3A314D5}">
    <text>アーティスト名義で機材を借りることとなりました。
また、チケット代の値上げは考えておりません。</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5-08-29T11:58:14.26" personId="{00000000-0000-0000-0000-000000000000}" id="{7FC4C60E-FC30-43FB-968C-D6F6FA4913B8}">
    <text>マイナスなのに赤文字になっていないため、赤文字にしていただきたいです。</text>
  </threadedComment>
  <threadedComment ref="D3" dT="2025-09-01T01:53:50.34" personId="{00000000-0000-0000-0000-000000000000}" id="{E6037898-3723-4F8F-83FD-97C434C36CE0}" parentId="{7FC4C60E-FC30-43FB-968C-D6F6FA4913B8}">
    <text>変更しました。</text>
  </threadedComment>
</ThreadedComments>
</file>

<file path=xl/threadedComments/threadedComment5.xml><?xml version="1.0" encoding="utf-8"?>
<ThreadedComments xmlns="http://schemas.microsoft.com/office/spreadsheetml/2018/threadedcomments" xmlns:x="http://schemas.openxmlformats.org/spreadsheetml/2006/main">
  <threadedComment ref="A3" dT="2025-08-25T12:47:25.50" personId="{00000000-0000-0000-0000-000000000000}" id="{D1180298-8D23-4788-B03D-8A2A5B31C78C}" done="1">
    <text>左側の枠線が他と違うため、体裁を整えるためにも修正していただきたいです。</text>
  </threadedComment>
  <threadedComment ref="A3" dT="2025-08-26T07:35:14.53" personId="{00000000-0000-0000-0000-000000000000}" id="{ADBD9E47-0E71-4B6D-8301-A678B78039CD}" parentId="{D1180298-8D23-4788-B03D-8A2A5B31C78C}">
    <text>変更しました</text>
  </threadedComment>
  <threadedComment ref="A108" dT="2025-08-25T12:56:20.99" personId="{00000000-0000-0000-0000-000000000000}" id="{DAE57C3F-AAA8-4035-A389-5D1FFB63FBD1}" done="1">
    <text>左側の枠線が他と違うため、体裁を整えるためにも修正していただきたいです。
以下、113まで同様です。</text>
  </threadedComment>
  <threadedComment ref="A108" dT="2025-08-26T07:36:03.78" personId="{00000000-0000-0000-0000-000000000000}" id="{F7CFCA9B-9181-44A8-8ACB-1F63C74BBE1C}" parentId="{DAE57C3F-AAA8-4035-A389-5D1FFB63FBD1}">
    <text>変更しました</text>
  </threadedComment>
  <threadedComment ref="A140" dT="2025-08-25T12:58:31.64" personId="{00000000-0000-0000-0000-000000000000}" id="{D40661B3-B1AC-4EC7-909D-03547B9282C9}" done="1">
    <text>最後に「を」が2つ重なっているため、一つ消去してください。</text>
  </threadedComment>
  <threadedComment ref="A140" dT="2025-08-27T10:06:35.22" personId="{00000000-0000-0000-0000-000000000000}" id="{282B12A3-5097-4D0C-9D80-57801FD7B458}" parentId="{D40661B3-B1AC-4EC7-909D-03547B9282C9}">
    <text>変更しました。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041B-DE23-43E1-BF88-BE72A8B2615D}">
  <sheetPr>
    <pageSetUpPr fitToPage="1"/>
  </sheetPr>
  <dimension ref="A3:I12"/>
  <sheetViews>
    <sheetView zoomScaleNormal="100" workbookViewId="0">
      <selection activeCell="F12" sqref="F12:I12"/>
    </sheetView>
  </sheetViews>
  <sheetFormatPr baseColWidth="10" defaultColWidth="8.5" defaultRowHeight="18"/>
  <sheetData>
    <row r="3" spans="1:9">
      <c r="A3" s="587" t="s">
        <v>0</v>
      </c>
      <c r="B3" s="587"/>
      <c r="C3" s="587"/>
      <c r="D3" s="587"/>
      <c r="E3" s="587"/>
      <c r="F3" s="587"/>
      <c r="G3" s="587"/>
      <c r="H3" s="587"/>
    </row>
    <row r="4" spans="1:9">
      <c r="A4" s="587"/>
      <c r="B4" s="587"/>
      <c r="C4" s="587"/>
      <c r="D4" s="587"/>
      <c r="E4" s="587"/>
      <c r="F4" s="587"/>
      <c r="G4" s="587"/>
      <c r="H4" s="587"/>
    </row>
    <row r="5" spans="1:9">
      <c r="A5" s="587" t="s">
        <v>1</v>
      </c>
      <c r="B5" s="587"/>
      <c r="C5" s="587"/>
      <c r="D5" s="587"/>
      <c r="E5" s="587"/>
      <c r="F5" s="587"/>
      <c r="G5" s="587"/>
      <c r="H5" s="587"/>
    </row>
    <row r="6" spans="1:9">
      <c r="A6" s="587"/>
      <c r="B6" s="587"/>
      <c r="C6" s="587"/>
      <c r="D6" s="587"/>
      <c r="E6" s="587"/>
      <c r="F6" s="587"/>
      <c r="G6" s="587"/>
      <c r="H6" s="587"/>
    </row>
    <row r="11" spans="1:9">
      <c r="F11" s="588"/>
      <c r="G11" s="589"/>
      <c r="H11" s="589"/>
      <c r="I11" s="589"/>
    </row>
    <row r="12" spans="1:9">
      <c r="F12" s="589" t="s">
        <v>2</v>
      </c>
      <c r="G12" s="589"/>
      <c r="H12" s="589"/>
      <c r="I12" s="589"/>
    </row>
  </sheetData>
  <mergeCells count="4">
    <mergeCell ref="A3:H4"/>
    <mergeCell ref="A5:H6"/>
    <mergeCell ref="F11:I11"/>
    <mergeCell ref="F12:I12"/>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E34B-0411-489F-90E4-7091B4E14FCF}">
  <dimension ref="A1:G10"/>
  <sheetViews>
    <sheetView zoomScaleNormal="100" zoomScaleSheetLayoutView="112" workbookViewId="0">
      <selection activeCell="E5" sqref="E5"/>
    </sheetView>
  </sheetViews>
  <sheetFormatPr baseColWidth="10" defaultColWidth="8.5" defaultRowHeight="18"/>
  <cols>
    <col min="3" max="6" width="15.5" customWidth="1"/>
    <col min="7" max="7" width="35.5" customWidth="1"/>
  </cols>
  <sheetData>
    <row r="1" spans="1:7">
      <c r="A1" s="87" t="s">
        <v>936</v>
      </c>
      <c r="D1" s="19"/>
      <c r="E1" s="19"/>
      <c r="F1" s="19"/>
    </row>
    <row r="2" spans="1:7">
      <c r="A2" s="8" t="s">
        <v>26</v>
      </c>
      <c r="D2" s="19"/>
      <c r="E2" s="19"/>
      <c r="F2" s="19"/>
    </row>
    <row r="3" spans="1:7">
      <c r="A3" s="24" t="s">
        <v>24</v>
      </c>
      <c r="B3" s="24" t="s">
        <v>305</v>
      </c>
      <c r="C3" s="24" t="s">
        <v>306</v>
      </c>
      <c r="D3" s="47" t="s">
        <v>937</v>
      </c>
      <c r="E3" s="49" t="s">
        <v>938</v>
      </c>
      <c r="F3" s="48" t="s">
        <v>939</v>
      </c>
      <c r="G3" s="24" t="s">
        <v>940</v>
      </c>
    </row>
    <row r="4" spans="1:7">
      <c r="A4" s="26" t="s">
        <v>64</v>
      </c>
      <c r="B4" s="26">
        <v>14</v>
      </c>
      <c r="C4" s="26" t="s">
        <v>941</v>
      </c>
      <c r="D4" s="80">
        <f>'7．二次予算詳細支出の部'!G60</f>
        <v>6423988</v>
      </c>
      <c r="E4" s="81">
        <f>D4+F4</f>
        <v>6723988</v>
      </c>
      <c r="F4" s="82">
        <f>-SUM(F8)</f>
        <v>300000</v>
      </c>
      <c r="G4" s="26" t="s">
        <v>942</v>
      </c>
    </row>
    <row r="5" spans="1:7">
      <c r="D5" s="19"/>
      <c r="F5" s="19"/>
    </row>
    <row r="6" spans="1:7">
      <c r="A6" s="8" t="s">
        <v>33</v>
      </c>
      <c r="D6" s="19"/>
      <c r="E6" s="79"/>
      <c r="F6" s="19"/>
    </row>
    <row r="7" spans="1:7" ht="19" thickBot="1">
      <c r="A7" s="24" t="s">
        <v>24</v>
      </c>
      <c r="B7" s="24" t="s">
        <v>305</v>
      </c>
      <c r="C7" s="24" t="s">
        <v>306</v>
      </c>
      <c r="D7" s="25" t="s">
        <v>937</v>
      </c>
      <c r="E7" s="25" t="s">
        <v>938</v>
      </c>
      <c r="F7" s="25" t="s">
        <v>943</v>
      </c>
      <c r="G7" s="24" t="s">
        <v>940</v>
      </c>
    </row>
    <row r="8" spans="1:7" ht="19" thickBot="1">
      <c r="A8" s="26" t="s">
        <v>58</v>
      </c>
      <c r="B8" s="26">
        <v>7</v>
      </c>
      <c r="C8" s="26" t="s">
        <v>944</v>
      </c>
      <c r="D8" s="83">
        <f>'7．二次予算詳細支出の部'!G338</f>
        <v>1000000</v>
      </c>
      <c r="E8" s="83">
        <v>700000</v>
      </c>
      <c r="F8" s="84">
        <f>E8-D8</f>
        <v>-300000</v>
      </c>
      <c r="G8" s="26" t="s">
        <v>945</v>
      </c>
    </row>
    <row r="9" spans="1:7">
      <c r="D9" s="19"/>
      <c r="E9" s="19"/>
      <c r="F9" s="19"/>
    </row>
    <row r="10" spans="1:7">
      <c r="A10" s="8"/>
      <c r="D10" s="19"/>
      <c r="E10" s="19"/>
      <c r="F10" s="19"/>
    </row>
  </sheetData>
  <phoneticPr fontId="1"/>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F595-C5A7-4E8B-91D2-09200495A45C}">
  <dimension ref="A1:L27"/>
  <sheetViews>
    <sheetView zoomScaleNormal="100" zoomScaleSheetLayoutView="97" workbookViewId="0">
      <selection activeCell="A25" sqref="A25"/>
    </sheetView>
  </sheetViews>
  <sheetFormatPr baseColWidth="10" defaultColWidth="8.5" defaultRowHeight="18"/>
  <cols>
    <col min="12" max="12" width="8.5" style="54" customWidth="1"/>
  </cols>
  <sheetData>
    <row r="1" spans="1:1">
      <c r="A1" s="8" t="s">
        <v>3</v>
      </c>
    </row>
    <row r="2" spans="1:1">
      <c r="A2" t="s">
        <v>4</v>
      </c>
    </row>
    <row r="3" spans="1:1">
      <c r="A3" t="s">
        <v>5</v>
      </c>
    </row>
    <row r="4" spans="1:1">
      <c r="A4" t="s">
        <v>6</v>
      </c>
    </row>
    <row r="6" spans="1:1">
      <c r="A6" s="8" t="s">
        <v>7</v>
      </c>
    </row>
    <row r="7" spans="1:1">
      <c r="A7" t="s">
        <v>8</v>
      </c>
    </row>
    <row r="8" spans="1:1">
      <c r="A8" t="s">
        <v>9</v>
      </c>
    </row>
    <row r="9" spans="1:1">
      <c r="A9" t="s">
        <v>10</v>
      </c>
    </row>
    <row r="11" spans="1:1">
      <c r="A11" s="345" t="s">
        <v>11</v>
      </c>
    </row>
    <row r="12" spans="1:1">
      <c r="A12" t="s">
        <v>12</v>
      </c>
    </row>
    <row r="13" spans="1:1">
      <c r="A13" t="s">
        <v>13</v>
      </c>
    </row>
    <row r="15" spans="1:1">
      <c r="A15" s="8" t="s">
        <v>14</v>
      </c>
    </row>
    <row r="16" spans="1:1">
      <c r="A16" t="s">
        <v>15</v>
      </c>
    </row>
    <row r="17" spans="1:1">
      <c r="A17" t="s">
        <v>16</v>
      </c>
    </row>
    <row r="19" spans="1:1">
      <c r="A19" s="345" t="s">
        <v>17</v>
      </c>
    </row>
    <row r="20" spans="1:1">
      <c r="A20" t="s">
        <v>18</v>
      </c>
    </row>
    <row r="21" spans="1:1">
      <c r="A21" t="s">
        <v>19</v>
      </c>
    </row>
    <row r="23" spans="1:1">
      <c r="A23" s="8" t="s">
        <v>20</v>
      </c>
    </row>
    <row r="25" spans="1:1">
      <c r="A25" s="8" t="s">
        <v>21</v>
      </c>
    </row>
    <row r="27" spans="1:1">
      <c r="A27" s="8" t="s">
        <v>22</v>
      </c>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6BAF4-ECE1-4ADC-B2EA-A2BB8B5E1BAE}">
  <dimension ref="A1:L54"/>
  <sheetViews>
    <sheetView zoomScale="76" zoomScaleNormal="93" zoomScaleSheetLayoutView="90" workbookViewId="0">
      <selection activeCell="A15" sqref="A15"/>
    </sheetView>
  </sheetViews>
  <sheetFormatPr baseColWidth="10" defaultColWidth="8.5" defaultRowHeight="18"/>
  <cols>
    <col min="1" max="1" width="30.83203125" customWidth="1"/>
    <col min="2" max="12" width="12.5" customWidth="1"/>
  </cols>
  <sheetData>
    <row r="1" spans="1:12" ht="19" thickBot="1">
      <c r="A1" s="8" t="s">
        <v>23</v>
      </c>
    </row>
    <row r="2" spans="1:12" ht="40" thickTop="1" thickBot="1">
      <c r="A2" s="530" t="s">
        <v>24</v>
      </c>
      <c r="B2" s="530" t="s">
        <v>25</v>
      </c>
      <c r="C2" s="530" t="s">
        <v>26</v>
      </c>
      <c r="D2" s="530" t="s">
        <v>27</v>
      </c>
      <c r="E2" s="530" t="s">
        <v>28</v>
      </c>
      <c r="F2" s="530" t="s">
        <v>29</v>
      </c>
      <c r="G2" s="530" t="s">
        <v>30</v>
      </c>
      <c r="H2" s="530" t="s">
        <v>31</v>
      </c>
      <c r="I2" s="531" t="s">
        <v>32</v>
      </c>
      <c r="J2" s="530" t="s">
        <v>33</v>
      </c>
      <c r="K2" s="530" t="s">
        <v>34</v>
      </c>
      <c r="L2" s="530" t="s">
        <v>35</v>
      </c>
    </row>
    <row r="3" spans="1:12" ht="19" thickTop="1">
      <c r="A3" s="549" t="s">
        <v>36</v>
      </c>
      <c r="B3" s="156">
        <v>0</v>
      </c>
      <c r="C3" s="157">
        <f>'6．二次予算詳細収入の部'!C3</f>
        <v>6671141</v>
      </c>
      <c r="D3" s="156">
        <v>0</v>
      </c>
      <c r="E3" s="156">
        <v>0</v>
      </c>
      <c r="F3" s="156">
        <v>0</v>
      </c>
      <c r="G3" s="156">
        <v>0</v>
      </c>
      <c r="H3" s="156">
        <v>0</v>
      </c>
      <c r="I3" s="156">
        <v>0</v>
      </c>
      <c r="J3" s="156">
        <v>0</v>
      </c>
      <c r="K3" s="156">
        <v>0</v>
      </c>
      <c r="L3" s="157">
        <f>SUM(B3:K3)</f>
        <v>6671141</v>
      </c>
    </row>
    <row r="4" spans="1:12">
      <c r="A4" s="21" t="s">
        <v>37</v>
      </c>
      <c r="B4" s="43">
        <f>'6．二次予算詳細収入の部'!B4</f>
        <v>0</v>
      </c>
      <c r="C4" s="43">
        <f>'6．二次予算詳細収入の部'!C4</f>
        <v>1034</v>
      </c>
      <c r="D4" s="43">
        <f>'6．二次予算詳細収入の部'!D4</f>
        <v>0</v>
      </c>
      <c r="E4" s="43">
        <f>'6．二次予算詳細収入の部'!E4</f>
        <v>0</v>
      </c>
      <c r="F4" s="43">
        <f>'6．二次予算詳細収入の部'!F4</f>
        <v>0</v>
      </c>
      <c r="G4" s="43">
        <f>'6．二次予算詳細収入の部'!G4</f>
        <v>0</v>
      </c>
      <c r="H4" s="43">
        <f>'6．二次予算詳細収入の部'!H4</f>
        <v>0</v>
      </c>
      <c r="I4" s="43">
        <f>'6．二次予算詳細収入の部'!I4</f>
        <v>0</v>
      </c>
      <c r="J4" s="43">
        <f>'6．二次予算詳細収入の部'!J4</f>
        <v>0</v>
      </c>
      <c r="K4" s="43">
        <f>'6．二次予算詳細収入の部'!K4</f>
        <v>0</v>
      </c>
      <c r="L4" s="43">
        <f t="shared" ref="L4:L17" si="0">SUM(B4:K4)</f>
        <v>1034</v>
      </c>
    </row>
    <row r="5" spans="1:12">
      <c r="A5" s="21" t="s">
        <v>38</v>
      </c>
      <c r="B5" s="43">
        <f>'6．二次予算詳細収入の部'!B5</f>
        <v>0</v>
      </c>
      <c r="C5" s="43">
        <f>'6．二次予算詳細収入の部'!C5</f>
        <v>5071031</v>
      </c>
      <c r="D5" s="43">
        <f>'6．二次予算詳細収入の部'!D5</f>
        <v>0</v>
      </c>
      <c r="E5" s="43">
        <f>'6．二次予算詳細収入の部'!E5</f>
        <v>0</v>
      </c>
      <c r="F5" s="43">
        <f>'6．二次予算詳細収入の部'!F5</f>
        <v>0</v>
      </c>
      <c r="G5" s="43">
        <f>'6．二次予算詳細収入の部'!G5</f>
        <v>0</v>
      </c>
      <c r="H5" s="43">
        <f>'6．二次予算詳細収入の部'!H5</f>
        <v>0</v>
      </c>
      <c r="I5" s="43">
        <f>'6．二次予算詳細収入の部'!I5</f>
        <v>0</v>
      </c>
      <c r="J5" s="43">
        <f>'6．二次予算詳細収入の部'!J5</f>
        <v>0</v>
      </c>
      <c r="K5" s="43">
        <f>'6．二次予算詳細収入の部'!K5</f>
        <v>0</v>
      </c>
      <c r="L5" s="43">
        <f>SUM(B5:K5)</f>
        <v>5071031</v>
      </c>
    </row>
    <row r="6" spans="1:12">
      <c r="A6" s="21" t="s">
        <v>39</v>
      </c>
      <c r="B6" s="43">
        <f>'6．二次予算詳細収入の部'!B6</f>
        <v>0</v>
      </c>
      <c r="C6" s="43">
        <f>'6．二次予算詳細収入の部'!C6</f>
        <v>0</v>
      </c>
      <c r="D6" s="43">
        <f>'6．二次予算詳細収入の部'!D6</f>
        <v>0</v>
      </c>
      <c r="E6" s="43">
        <f>'6．二次予算詳細収入の部'!E6</f>
        <v>0</v>
      </c>
      <c r="F6" s="43">
        <f>'6．二次予算詳細収入の部'!F6</f>
        <v>1277900</v>
      </c>
      <c r="G6" s="43">
        <f>'6．二次予算詳細収入の部'!G6</f>
        <v>0</v>
      </c>
      <c r="H6" s="43">
        <f>'6．二次予算詳細収入の部'!H6</f>
        <v>0</v>
      </c>
      <c r="I6" s="43">
        <f>'6．二次予算詳細収入の部'!I6</f>
        <v>0</v>
      </c>
      <c r="J6" s="43">
        <f>'6．二次予算詳細収入の部'!J6</f>
        <v>0</v>
      </c>
      <c r="K6" s="43">
        <f>'6．二次予算詳細収入の部'!K6</f>
        <v>0</v>
      </c>
      <c r="L6" s="43">
        <f t="shared" si="0"/>
        <v>1277900</v>
      </c>
    </row>
    <row r="7" spans="1:12">
      <c r="A7" s="21" t="s">
        <v>40</v>
      </c>
      <c r="B7" s="43">
        <f>'6．二次予算詳細収入の部'!B7</f>
        <v>0</v>
      </c>
      <c r="C7" s="43">
        <f>'6．二次予算詳細収入の部'!C7</f>
        <v>0</v>
      </c>
      <c r="D7" s="43">
        <f>'6．二次予算詳細収入の部'!D7</f>
        <v>0</v>
      </c>
      <c r="E7" s="43">
        <f>'6．二次予算詳細収入の部'!E7</f>
        <v>0</v>
      </c>
      <c r="F7" s="43">
        <f>'6．二次予算詳細収入の部'!F7</f>
        <v>2712000</v>
      </c>
      <c r="G7" s="43">
        <f>'6．二次予算詳細収入の部'!G7</f>
        <v>0</v>
      </c>
      <c r="H7" s="43">
        <f>'6．二次予算詳細収入の部'!H7</f>
        <v>0</v>
      </c>
      <c r="I7" s="43">
        <f>'6．二次予算詳細収入の部'!I7</f>
        <v>0</v>
      </c>
      <c r="J7" s="43">
        <f>'6．二次予算詳細収入の部'!J7</f>
        <v>0</v>
      </c>
      <c r="K7" s="43">
        <f>'6．二次予算詳細収入の部'!K7</f>
        <v>0</v>
      </c>
      <c r="L7" s="43">
        <f t="shared" si="0"/>
        <v>2712000</v>
      </c>
    </row>
    <row r="8" spans="1:12">
      <c r="A8" s="21" t="s">
        <v>41</v>
      </c>
      <c r="B8" s="43">
        <f>'6．二次予算詳細収入の部'!B8</f>
        <v>0</v>
      </c>
      <c r="C8" s="43">
        <f>'6．二次予算詳細収入の部'!C8</f>
        <v>1000000</v>
      </c>
      <c r="D8" s="43">
        <f>'6．二次予算詳細収入の部'!D8</f>
        <v>0</v>
      </c>
      <c r="E8" s="43">
        <f>'6．二次予算詳細収入の部'!E8</f>
        <v>0</v>
      </c>
      <c r="F8" s="43">
        <f>'6．二次予算詳細収入の部'!F8</f>
        <v>0</v>
      </c>
      <c r="G8" s="43">
        <f>'6．二次予算詳細収入の部'!G8</f>
        <v>0</v>
      </c>
      <c r="H8" s="43">
        <f>'6．二次予算詳細収入の部'!H8</f>
        <v>0</v>
      </c>
      <c r="I8" s="43">
        <f>'6．二次予算詳細収入の部'!I8</f>
        <v>0</v>
      </c>
      <c r="J8" s="43">
        <f>'6．二次予算詳細収入の部'!J8</f>
        <v>0</v>
      </c>
      <c r="K8" s="43">
        <f>'6．二次予算詳細収入の部'!K8</f>
        <v>0</v>
      </c>
      <c r="L8" s="43">
        <f t="shared" si="0"/>
        <v>1000000</v>
      </c>
    </row>
    <row r="9" spans="1:12">
      <c r="A9" s="21" t="s">
        <v>42</v>
      </c>
      <c r="B9" s="43">
        <f>'6．二次予算詳細収入の部'!B9</f>
        <v>0</v>
      </c>
      <c r="C9" s="43">
        <f>'6．二次予算詳細収入の部'!C9</f>
        <v>100000</v>
      </c>
      <c r="D9" s="43">
        <f>'6．二次予算詳細収入の部'!D9</f>
        <v>0</v>
      </c>
      <c r="E9" s="43">
        <f>'6．二次予算詳細収入の部'!E9</f>
        <v>0</v>
      </c>
      <c r="F9" s="43">
        <f>'6．二次予算詳細収入の部'!F9</f>
        <v>0</v>
      </c>
      <c r="G9" s="43">
        <f>'6．二次予算詳細収入の部'!G9</f>
        <v>0</v>
      </c>
      <c r="H9" s="43">
        <f>'6．二次予算詳細収入の部'!H9</f>
        <v>0</v>
      </c>
      <c r="I9" s="43">
        <f>'6．二次予算詳細収入の部'!I9</f>
        <v>0</v>
      </c>
      <c r="J9" s="43">
        <f>'6．二次予算詳細収入の部'!J9</f>
        <v>0</v>
      </c>
      <c r="K9" s="43">
        <f>'6．二次予算詳細収入の部'!K9</f>
        <v>0</v>
      </c>
      <c r="L9" s="43">
        <f t="shared" si="0"/>
        <v>100000</v>
      </c>
    </row>
    <row r="10" spans="1:12">
      <c r="A10" s="21" t="s">
        <v>43</v>
      </c>
      <c r="B10" s="43">
        <f>'6．二次予算詳細収入の部'!B10</f>
        <v>0</v>
      </c>
      <c r="C10" s="43">
        <f>'6．二次予算詳細収入の部'!C10</f>
        <v>0</v>
      </c>
      <c r="D10" s="43">
        <f>'6．二次予算詳細収入の部'!D10</f>
        <v>0</v>
      </c>
      <c r="E10" s="43">
        <f>'6．二次予算詳細収入の部'!E10</f>
        <v>2596500</v>
      </c>
      <c r="F10" s="43">
        <f>'6．二次予算詳細収入の部'!F10</f>
        <v>0</v>
      </c>
      <c r="G10" s="43">
        <f>'6．二次予算詳細収入の部'!G10</f>
        <v>0</v>
      </c>
      <c r="H10" s="43">
        <f>'6．二次予算詳細収入の部'!H10</f>
        <v>0</v>
      </c>
      <c r="I10" s="43">
        <f>'6．二次予算詳細収入の部'!I10</f>
        <v>0</v>
      </c>
      <c r="J10" s="43">
        <f>'6．二次予算詳細収入の部'!J10</f>
        <v>0</v>
      </c>
      <c r="K10" s="43">
        <f>'6．二次予算詳細収入の部'!K10</f>
        <v>0</v>
      </c>
      <c r="L10" s="43">
        <f t="shared" si="0"/>
        <v>2596500</v>
      </c>
    </row>
    <row r="11" spans="1:12">
      <c r="A11" s="21" t="s">
        <v>44</v>
      </c>
      <c r="B11" s="43">
        <f>'6．二次予算詳細収入の部'!B11</f>
        <v>0</v>
      </c>
      <c r="C11" s="43">
        <f>'6．二次予算詳細収入の部'!C11</f>
        <v>0</v>
      </c>
      <c r="D11" s="43">
        <f>'6．二次予算詳細収入の部'!D11</f>
        <v>0</v>
      </c>
      <c r="E11" s="43">
        <f>'6．二次予算詳細収入の部'!E11</f>
        <v>1000000</v>
      </c>
      <c r="F11" s="43">
        <f>'6．二次予算詳細収入の部'!F11</f>
        <v>0</v>
      </c>
      <c r="G11" s="43">
        <f>'6．二次予算詳細収入の部'!G11</f>
        <v>0</v>
      </c>
      <c r="H11" s="43">
        <f>'6．二次予算詳細収入の部'!H11</f>
        <v>0</v>
      </c>
      <c r="I11" s="43">
        <f>'6．二次予算詳細収入の部'!I11</f>
        <v>0</v>
      </c>
      <c r="J11" s="43">
        <f>'6．二次予算詳細収入の部'!J11</f>
        <v>0</v>
      </c>
      <c r="K11" s="43">
        <f>'6．二次予算詳細収入の部'!K11</f>
        <v>0</v>
      </c>
      <c r="L11" s="43">
        <f t="shared" si="0"/>
        <v>1000000</v>
      </c>
    </row>
    <row r="12" spans="1:12">
      <c r="A12" s="21" t="s">
        <v>45</v>
      </c>
      <c r="B12" s="43">
        <f>'6．二次予算詳細収入の部'!B12</f>
        <v>0</v>
      </c>
      <c r="C12" s="43">
        <f>'6．二次予算詳細収入の部'!C12</f>
        <v>0</v>
      </c>
      <c r="D12" s="43">
        <f>'6．二次予算詳細収入の部'!D12</f>
        <v>0</v>
      </c>
      <c r="E12" s="43">
        <f>'6．二次予算詳細収入の部'!E12</f>
        <v>0</v>
      </c>
      <c r="F12" s="43">
        <f>'6．二次予算詳細収入の部'!F12</f>
        <v>0</v>
      </c>
      <c r="G12" s="43">
        <f>'6．二次予算詳細収入の部'!G12</f>
        <v>970000</v>
      </c>
      <c r="H12" s="43">
        <f>'6．二次予算詳細収入の部'!H12</f>
        <v>0</v>
      </c>
      <c r="I12" s="43">
        <f>'6．二次予算詳細収入の部'!I12</f>
        <v>0</v>
      </c>
      <c r="J12" s="43">
        <f>'6．二次予算詳細収入の部'!J12</f>
        <v>0</v>
      </c>
      <c r="K12" s="43">
        <f>'6．二次予算詳細収入の部'!K12</f>
        <v>0</v>
      </c>
      <c r="L12" s="43">
        <f t="shared" si="0"/>
        <v>970000</v>
      </c>
    </row>
    <row r="13" spans="1:12">
      <c r="A13" s="28" t="s">
        <v>46</v>
      </c>
      <c r="B13" s="43">
        <f>'6．二次予算詳細収入の部'!B13</f>
        <v>0</v>
      </c>
      <c r="C13" s="43">
        <f>'6．二次予算詳細収入の部'!C13</f>
        <v>0</v>
      </c>
      <c r="D13" s="43">
        <f>'6．二次予算詳細収入の部'!D13</f>
        <v>0</v>
      </c>
      <c r="E13" s="43">
        <f>'6．二次予算詳細収入の部'!E13</f>
        <v>0</v>
      </c>
      <c r="F13" s="43">
        <f>'6．二次予算詳細収入の部'!F13</f>
        <v>0</v>
      </c>
      <c r="G13" s="43">
        <f>'6．二次予算詳細収入の部'!G13</f>
        <v>0</v>
      </c>
      <c r="H13" s="43">
        <f>'6．二次予算詳細収入の部'!H13</f>
        <v>0</v>
      </c>
      <c r="I13" s="43">
        <f>'6．二次予算詳細収入の部'!I13</f>
        <v>0</v>
      </c>
      <c r="J13" s="43">
        <f>'6．二次予算詳細収入の部'!J13</f>
        <v>0</v>
      </c>
      <c r="K13" s="43">
        <f>'6．二次予算詳細収入の部'!K13</f>
        <v>1375000</v>
      </c>
      <c r="L13" s="43">
        <f t="shared" si="0"/>
        <v>1375000</v>
      </c>
    </row>
    <row r="14" spans="1:12">
      <c r="A14" s="21" t="s">
        <v>47</v>
      </c>
      <c r="B14" s="114">
        <f>'6．二次予算詳細収入の部'!B14</f>
        <v>0</v>
      </c>
      <c r="C14" s="43">
        <f>'6．二次予算詳細収入の部'!C14</f>
        <v>0</v>
      </c>
      <c r="D14" s="43">
        <f>'6．二次予算詳細収入の部'!D14</f>
        <v>0</v>
      </c>
      <c r="E14" s="43">
        <f>'6．二次予算詳細収入の部'!E14</f>
        <v>0</v>
      </c>
      <c r="F14" s="43">
        <f>'6．二次予算詳細収入の部'!F14</f>
        <v>0</v>
      </c>
      <c r="G14" s="43">
        <f>'6．二次予算詳細収入の部'!G14</f>
        <v>0</v>
      </c>
      <c r="H14" s="43">
        <f>'6．二次予算詳細収入の部'!H14</f>
        <v>0</v>
      </c>
      <c r="I14" s="43">
        <f>'6．二次予算詳細収入の部'!I14</f>
        <v>0</v>
      </c>
      <c r="J14" s="65">
        <f>'6．二次予算詳細収入の部'!J14</f>
        <v>0</v>
      </c>
      <c r="K14" s="43">
        <f>'6．二次予算詳細収入の部'!K14</f>
        <v>40000</v>
      </c>
      <c r="L14" s="43">
        <f t="shared" si="0"/>
        <v>40000</v>
      </c>
    </row>
    <row r="15" spans="1:12">
      <c r="A15" s="21" t="s">
        <v>48</v>
      </c>
      <c r="B15" s="5">
        <f>'6．二次予算詳細収入の部'!B15</f>
        <v>0</v>
      </c>
      <c r="C15" s="43">
        <f>'6．二次予算詳細収入の部'!C15</f>
        <v>0</v>
      </c>
      <c r="D15" s="43">
        <f>'6．二次予算詳細収入の部'!D15</f>
        <v>0</v>
      </c>
      <c r="E15" s="43">
        <f>'6．二次予算詳細収入の部'!E15</f>
        <v>0</v>
      </c>
      <c r="F15" s="43">
        <f>'6．二次予算詳細収入の部'!F15</f>
        <v>0</v>
      </c>
      <c r="G15" s="43">
        <f>'6．二次予算詳細収入の部'!G15</f>
        <v>0</v>
      </c>
      <c r="H15" s="43">
        <f>'6．二次予算詳細収入の部'!H15</f>
        <v>0</v>
      </c>
      <c r="I15" s="285">
        <f>'6．二次予算詳細収入の部'!I15</f>
        <v>0</v>
      </c>
      <c r="J15" s="65">
        <f>'6．二次予算詳細収入の部'!J15</f>
        <v>282000</v>
      </c>
      <c r="K15" s="43">
        <f>'6．二次予算詳細収入の部'!K15</f>
        <v>0</v>
      </c>
      <c r="L15" s="284">
        <f t="shared" si="0"/>
        <v>282000</v>
      </c>
    </row>
    <row r="16" spans="1:12">
      <c r="A16" s="550" t="s">
        <v>49</v>
      </c>
      <c r="B16" s="29">
        <v>0</v>
      </c>
      <c r="C16" s="29">
        <v>0</v>
      </c>
      <c r="D16" s="29">
        <v>0</v>
      </c>
      <c r="E16" s="29">
        <v>0</v>
      </c>
      <c r="F16" s="29">
        <v>0</v>
      </c>
      <c r="G16" s="29">
        <v>0</v>
      </c>
      <c r="H16" s="29">
        <v>0</v>
      </c>
      <c r="I16" s="326">
        <v>0</v>
      </c>
      <c r="J16" s="29">
        <v>0</v>
      </c>
      <c r="K16" s="29">
        <f>'6．二次予算詳細収入の部'!K16</f>
        <v>145000</v>
      </c>
      <c r="L16" s="43">
        <f t="shared" si="0"/>
        <v>145000</v>
      </c>
    </row>
    <row r="17" spans="1:12" ht="19" thickBot="1">
      <c r="A17" s="551" t="s">
        <v>50</v>
      </c>
      <c r="B17" s="323">
        <v>0</v>
      </c>
      <c r="C17" s="323">
        <v>0</v>
      </c>
      <c r="D17" s="323">
        <v>0</v>
      </c>
      <c r="E17" s="323">
        <v>0</v>
      </c>
      <c r="F17" s="324">
        <f>'6．二次予算詳細収入の部'!F17</f>
        <v>199041</v>
      </c>
      <c r="G17" s="323">
        <v>0</v>
      </c>
      <c r="H17" s="323">
        <v>0</v>
      </c>
      <c r="I17" s="325">
        <v>0</v>
      </c>
      <c r="J17" s="323">
        <v>0</v>
      </c>
      <c r="K17" s="323">
        <f>'6．二次予算詳細収入の部'!K17</f>
        <v>191000</v>
      </c>
      <c r="L17" s="286">
        <f t="shared" si="0"/>
        <v>390041</v>
      </c>
    </row>
    <row r="18" spans="1:12" ht="20" thickTop="1" thickBot="1">
      <c r="A18" s="552" t="s">
        <v>51</v>
      </c>
      <c r="B18" s="229">
        <f>SUM(B3:B17)</f>
        <v>0</v>
      </c>
      <c r="C18" s="229">
        <f t="shared" ref="C18:K18" si="1">SUM(C3:C17)</f>
        <v>12843206</v>
      </c>
      <c r="D18" s="229">
        <f t="shared" si="1"/>
        <v>0</v>
      </c>
      <c r="E18" s="229">
        <f t="shared" si="1"/>
        <v>3596500</v>
      </c>
      <c r="F18" s="229">
        <f t="shared" si="1"/>
        <v>4188941</v>
      </c>
      <c r="G18" s="229">
        <f t="shared" si="1"/>
        <v>970000</v>
      </c>
      <c r="H18" s="229">
        <f t="shared" si="1"/>
        <v>0</v>
      </c>
      <c r="I18" s="229">
        <f t="shared" si="1"/>
        <v>0</v>
      </c>
      <c r="J18" s="229">
        <f t="shared" si="1"/>
        <v>282000</v>
      </c>
      <c r="K18" s="229">
        <f t="shared" si="1"/>
        <v>1751000</v>
      </c>
      <c r="L18" s="63">
        <f>SUM(L3:L17)</f>
        <v>23631647</v>
      </c>
    </row>
    <row r="19" spans="1:12" ht="19" thickTop="1">
      <c r="A19" s="115"/>
      <c r="B19" s="116"/>
      <c r="C19" s="116"/>
      <c r="D19" s="116"/>
      <c r="E19" s="116"/>
      <c r="F19" s="116"/>
      <c r="G19" s="116"/>
      <c r="H19" s="116"/>
      <c r="I19" s="116"/>
      <c r="J19" s="116"/>
      <c r="K19" s="116"/>
      <c r="L19" s="116"/>
    </row>
    <row r="20" spans="1:12" ht="19" thickBot="1">
      <c r="A20" s="7" t="s">
        <v>52</v>
      </c>
    </row>
    <row r="21" spans="1:12" ht="40" thickTop="1" thickBot="1">
      <c r="A21" s="530" t="s">
        <v>24</v>
      </c>
      <c r="B21" s="528" t="s">
        <v>25</v>
      </c>
      <c r="C21" s="528" t="s">
        <v>26</v>
      </c>
      <c r="D21" s="528" t="s">
        <v>27</v>
      </c>
      <c r="E21" s="528" t="s">
        <v>28</v>
      </c>
      <c r="F21" s="528" t="s">
        <v>29</v>
      </c>
      <c r="G21" s="528" t="s">
        <v>30</v>
      </c>
      <c r="H21" s="528" t="s">
        <v>31</v>
      </c>
      <c r="I21" s="529" t="s">
        <v>32</v>
      </c>
      <c r="J21" s="528" t="s">
        <v>53</v>
      </c>
      <c r="K21" s="528" t="s">
        <v>34</v>
      </c>
      <c r="L21" s="530" t="s">
        <v>35</v>
      </c>
    </row>
    <row r="22" spans="1:12" ht="19" thickTop="1">
      <c r="A22" s="13" t="s">
        <v>54</v>
      </c>
      <c r="B22" s="62">
        <v>0</v>
      </c>
      <c r="C22" s="62">
        <f>'7．二次予算詳細支出の部'!G42</f>
        <v>50230</v>
      </c>
      <c r="D22" s="62">
        <v>0</v>
      </c>
      <c r="E22" s="62">
        <v>0</v>
      </c>
      <c r="F22" s="62">
        <f>'7．二次予算詳細支出の部'!G125</f>
        <v>22295</v>
      </c>
      <c r="G22" s="62">
        <f>'7．二次予算詳細支出の部'!G176</f>
        <v>1405086</v>
      </c>
      <c r="H22" s="62">
        <f>'7．二次予算詳細支出の部'!G227</f>
        <v>4848</v>
      </c>
      <c r="I22" s="62">
        <f>'7．二次予算詳細支出の部'!G267</f>
        <v>307820</v>
      </c>
      <c r="J22" s="62">
        <f>'7．二次予算詳細支出の部'!G325</f>
        <v>1529</v>
      </c>
      <c r="K22" s="62">
        <f>SUM('7．二次予算詳細支出の部'!G390,'7．二次予算詳細支出の部'!G416,'7．二次予算詳細支出の部'!G443,'7．二次予算詳細支出の部'!G478)</f>
        <v>114046</v>
      </c>
      <c r="L22" s="62">
        <f t="shared" ref="L22:L32" si="2">SUM(B22:K22)</f>
        <v>1905854</v>
      </c>
    </row>
    <row r="23" spans="1:12">
      <c r="A23" s="21" t="s">
        <v>55</v>
      </c>
      <c r="B23" s="43">
        <f>'7．二次予算詳細支出の部'!G5</f>
        <v>1980</v>
      </c>
      <c r="C23" s="43">
        <v>0</v>
      </c>
      <c r="D23" s="43">
        <v>0</v>
      </c>
      <c r="E23" s="43">
        <f>'7．二次予算詳細支出の部'!G70</f>
        <v>315434</v>
      </c>
      <c r="F23" s="43">
        <v>0</v>
      </c>
      <c r="G23" s="43">
        <f>'7．二次予算詳細支出の部'!G180</f>
        <v>17380</v>
      </c>
      <c r="H23" s="43">
        <f>'7．二次予算詳細支出の部'!G232</f>
        <v>49800</v>
      </c>
      <c r="I23" s="43">
        <f>'7．二次予算詳細支出の部'!G279</f>
        <v>349619</v>
      </c>
      <c r="J23" s="43">
        <v>0</v>
      </c>
      <c r="K23" s="43">
        <v>0</v>
      </c>
      <c r="L23" s="43">
        <f t="shared" si="2"/>
        <v>734213</v>
      </c>
    </row>
    <row r="24" spans="1:12">
      <c r="A24" s="21" t="s">
        <v>56</v>
      </c>
      <c r="B24" s="43">
        <v>0</v>
      </c>
      <c r="C24" s="43">
        <v>0</v>
      </c>
      <c r="D24" s="43">
        <v>0</v>
      </c>
      <c r="E24" s="43">
        <f>'7．二次予算詳細支出の部'!G73</f>
        <v>10000</v>
      </c>
      <c r="F24" s="43">
        <f>'7．二次予算詳細支出の部'!G130</f>
        <v>12200</v>
      </c>
      <c r="G24" s="43">
        <f>'7．二次予算詳細支出の部'!G185</f>
        <v>4025</v>
      </c>
      <c r="H24" s="43">
        <v>0</v>
      </c>
      <c r="I24" s="43">
        <v>0</v>
      </c>
      <c r="J24" s="43">
        <f>'7．二次予算詳細支出の部'!G330</f>
        <v>9792</v>
      </c>
      <c r="K24" s="43">
        <f>SUM('7．二次予算詳細支出の部'!G420,'7．二次予算詳細支出の部'!G447,'7．二次予算詳細支出の部'!G488)</f>
        <v>111560</v>
      </c>
      <c r="L24" s="43">
        <f t="shared" si="2"/>
        <v>147577</v>
      </c>
    </row>
    <row r="25" spans="1:12">
      <c r="A25" s="21" t="s">
        <v>57</v>
      </c>
      <c r="B25" s="43">
        <f>'7．二次予算詳細支出の部'!G22</f>
        <v>108912</v>
      </c>
      <c r="C25" s="43">
        <v>0</v>
      </c>
      <c r="D25" s="43">
        <v>0</v>
      </c>
      <c r="E25" s="43">
        <v>0</v>
      </c>
      <c r="F25" s="43">
        <v>0</v>
      </c>
      <c r="G25" s="43">
        <f>'7．二次予算詳細支出の部'!G195</f>
        <v>182300</v>
      </c>
      <c r="H25" s="43">
        <f>'7．二次予算詳細支出の部'!G236</f>
        <v>55440</v>
      </c>
      <c r="I25" s="43">
        <f>'7．二次予算詳細支出の部'!G298</f>
        <v>916986</v>
      </c>
      <c r="J25" s="43">
        <f>'7．二次予算詳細支出の部'!G335</f>
        <v>140800</v>
      </c>
      <c r="K25" s="43">
        <v>0</v>
      </c>
      <c r="L25" s="43">
        <f t="shared" si="2"/>
        <v>1404438</v>
      </c>
    </row>
    <row r="26" spans="1:12">
      <c r="A26" s="21" t="s">
        <v>58</v>
      </c>
      <c r="B26" s="43">
        <v>0</v>
      </c>
      <c r="C26" s="43">
        <v>0</v>
      </c>
      <c r="D26" s="43">
        <v>0</v>
      </c>
      <c r="E26" s="43">
        <f>'7．二次予算詳細支出の部'!G87</f>
        <v>2119700</v>
      </c>
      <c r="F26" s="43">
        <f>'7．二次予算詳細支出の部'!G135</f>
        <v>8240</v>
      </c>
      <c r="G26" s="43">
        <f>'7．二次予算詳細支出の部'!G199</f>
        <v>128700</v>
      </c>
      <c r="H26" s="43">
        <f>'7．二次予算詳細支出の部'!G241</f>
        <v>298000</v>
      </c>
      <c r="I26" s="43">
        <v>0</v>
      </c>
      <c r="J26" s="43">
        <f>'7．二次予算詳細支出の部'!G353</f>
        <v>5533100</v>
      </c>
      <c r="K26" s="43">
        <v>0</v>
      </c>
      <c r="L26" s="43">
        <f t="shared" si="2"/>
        <v>8087740</v>
      </c>
    </row>
    <row r="27" spans="1:12">
      <c r="A27" s="21" t="s">
        <v>59</v>
      </c>
      <c r="B27" s="43">
        <v>0</v>
      </c>
      <c r="C27" s="43">
        <v>0</v>
      </c>
      <c r="D27" s="43">
        <v>0</v>
      </c>
      <c r="E27" s="43">
        <f>'7．二次予算詳細支出の部'!G90</f>
        <v>3000</v>
      </c>
      <c r="F27" s="43">
        <v>0</v>
      </c>
      <c r="G27" s="43">
        <f>'7．二次予算詳細支出の部'!G202</f>
        <v>3000</v>
      </c>
      <c r="H27" s="43">
        <v>0</v>
      </c>
      <c r="I27" s="43">
        <v>0</v>
      </c>
      <c r="J27" s="43">
        <f>'7．二次予算詳細支出の部'!G365</f>
        <v>169300</v>
      </c>
      <c r="K27" s="43">
        <f>SUM('7．二次予算詳細支出の部'!G394,'7．二次予算詳細支出の部'!G451,'7．二次予算詳細支出の部'!G494)</f>
        <v>2360000</v>
      </c>
      <c r="L27" s="43">
        <f t="shared" si="2"/>
        <v>2535300</v>
      </c>
    </row>
    <row r="28" spans="1:12">
      <c r="A28" s="21" t="s">
        <v>60</v>
      </c>
      <c r="B28" s="43">
        <v>0</v>
      </c>
      <c r="C28" s="43">
        <v>0</v>
      </c>
      <c r="D28" s="43">
        <v>0</v>
      </c>
      <c r="E28" s="43">
        <f>'7．二次予算詳細支出の部'!G102</f>
        <v>1379380</v>
      </c>
      <c r="F28" s="43">
        <v>0</v>
      </c>
      <c r="G28" s="43">
        <v>0</v>
      </c>
      <c r="H28" s="43">
        <v>0</v>
      </c>
      <c r="I28" s="43">
        <v>0</v>
      </c>
      <c r="J28" s="43">
        <v>0</v>
      </c>
      <c r="K28" s="43">
        <v>0</v>
      </c>
      <c r="L28" s="43">
        <f t="shared" si="2"/>
        <v>1379380</v>
      </c>
    </row>
    <row r="29" spans="1:12">
      <c r="A29" s="21" t="s">
        <v>61</v>
      </c>
      <c r="B29" s="43">
        <v>0</v>
      </c>
      <c r="C29" s="43">
        <f>'7．二次予算詳細支出の部'!G51</f>
        <v>353896</v>
      </c>
      <c r="D29" s="43">
        <v>0</v>
      </c>
      <c r="E29" s="43">
        <v>0</v>
      </c>
      <c r="F29" s="43">
        <v>0</v>
      </c>
      <c r="G29" s="43">
        <v>0</v>
      </c>
      <c r="H29" s="43">
        <v>0</v>
      </c>
      <c r="I29" s="43">
        <v>0</v>
      </c>
      <c r="J29" s="43">
        <v>0</v>
      </c>
      <c r="K29" s="43">
        <v>0</v>
      </c>
      <c r="L29" s="43">
        <f t="shared" si="2"/>
        <v>353896</v>
      </c>
    </row>
    <row r="30" spans="1:12">
      <c r="A30" s="21" t="s">
        <v>62</v>
      </c>
      <c r="B30" s="43">
        <f>'7．二次予算詳細支出の部'!G27</f>
        <v>2651</v>
      </c>
      <c r="C30" s="43">
        <f>'7．二次予算詳細支出の部'!G57</f>
        <v>13380</v>
      </c>
      <c r="D30" s="43">
        <v>0</v>
      </c>
      <c r="E30" s="43">
        <f>'7．二次予算詳細支出の部'!G109</f>
        <v>1974</v>
      </c>
      <c r="F30" s="43">
        <f>'7．二次予算詳細支出の部'!G143</f>
        <v>98460</v>
      </c>
      <c r="G30" s="43">
        <f>'7．二次予算詳細支出の部'!G212</f>
        <v>3300</v>
      </c>
      <c r="H30" s="43">
        <f>'7．二次予算詳細支出の部'!G246</f>
        <v>1100</v>
      </c>
      <c r="I30" s="43">
        <f>'7．二次予算詳細支出の部'!G303</f>
        <v>4600</v>
      </c>
      <c r="J30" s="43">
        <f>'7．二次予算詳細支出の部'!G374</f>
        <v>10705</v>
      </c>
      <c r="K30" s="43">
        <f>SUM('7．二次予算詳細支出の部'!G398,'7．二次予算詳細支出の部'!G498)</f>
        <v>1100</v>
      </c>
      <c r="L30" s="43">
        <f t="shared" si="2"/>
        <v>137270</v>
      </c>
    </row>
    <row r="31" spans="1:12">
      <c r="A31" s="21" t="s">
        <v>63</v>
      </c>
      <c r="B31" s="43">
        <f>'7．二次予算詳細支出の部'!G32</f>
        <v>3880</v>
      </c>
      <c r="C31" s="43">
        <v>0</v>
      </c>
      <c r="D31" s="43">
        <v>0</v>
      </c>
      <c r="E31" s="43">
        <f>'7．二次予算詳細支出の部'!G114</f>
        <v>47790</v>
      </c>
      <c r="F31" s="43">
        <f>'7．二次予算詳細支出の部'!G157</f>
        <v>89330</v>
      </c>
      <c r="G31" s="43">
        <f>'7．二次予算詳細支出の部'!G219</f>
        <v>41190</v>
      </c>
      <c r="H31" s="43">
        <f>'7．二次予算詳細支出の部'!G250</f>
        <v>1500</v>
      </c>
      <c r="I31" s="43">
        <f>'7．二次予算詳細支出の部'!G317</f>
        <v>147184</v>
      </c>
      <c r="J31" s="43">
        <f>'7．二次予算詳細支出の部'!G379</f>
        <v>46365</v>
      </c>
      <c r="K31" s="43">
        <f>SUM('7．二次予算詳細支出の部'!G408,'7．二次予算詳細支出の部'!G424,'7．二次予算詳細支出の部'!G459,'7．二次予算詳細支出の部'!G507)</f>
        <v>144752</v>
      </c>
      <c r="L31" s="43">
        <f t="shared" si="2"/>
        <v>521991</v>
      </c>
    </row>
    <row r="32" spans="1:12" ht="19" thickBot="1">
      <c r="A32" s="553" t="s">
        <v>64</v>
      </c>
      <c r="B32" s="158">
        <v>0</v>
      </c>
      <c r="C32" s="158">
        <f>'7．二次予算詳細支出の部'!G61</f>
        <v>6423988</v>
      </c>
      <c r="D32" s="158">
        <v>0</v>
      </c>
      <c r="E32" s="158">
        <v>0</v>
      </c>
      <c r="F32" s="158">
        <v>0</v>
      </c>
      <c r="G32" s="158">
        <v>0</v>
      </c>
      <c r="H32" s="158">
        <v>0</v>
      </c>
      <c r="I32" s="158">
        <v>0</v>
      </c>
      <c r="J32" s="158">
        <v>0</v>
      </c>
      <c r="K32" s="158">
        <v>0</v>
      </c>
      <c r="L32" s="158">
        <f t="shared" si="2"/>
        <v>6423988</v>
      </c>
    </row>
    <row r="33" spans="1:12" ht="20" thickTop="1" thickBot="1">
      <c r="A33" s="552" t="s">
        <v>51</v>
      </c>
      <c r="B33" s="63">
        <f>SUM(B22:B32)</f>
        <v>117423</v>
      </c>
      <c r="C33" s="63">
        <f>SUM(C22:C32)</f>
        <v>6841494</v>
      </c>
      <c r="D33" s="63">
        <f t="shared" ref="D33:K33" si="3">SUM(D22:D32)</f>
        <v>0</v>
      </c>
      <c r="E33" s="63">
        <f t="shared" si="3"/>
        <v>3877278</v>
      </c>
      <c r="F33" s="63">
        <f t="shared" si="3"/>
        <v>230525</v>
      </c>
      <c r="G33" s="63">
        <f t="shared" si="3"/>
        <v>1784981</v>
      </c>
      <c r="H33" s="63">
        <f t="shared" si="3"/>
        <v>410688</v>
      </c>
      <c r="I33" s="63">
        <f t="shared" si="3"/>
        <v>1726209</v>
      </c>
      <c r="J33" s="63">
        <f t="shared" si="3"/>
        <v>5911591</v>
      </c>
      <c r="K33" s="63">
        <f t="shared" si="3"/>
        <v>2731458</v>
      </c>
      <c r="L33" s="63">
        <f>SUM(L22:L32)</f>
        <v>23631647</v>
      </c>
    </row>
    <row r="34" spans="1:12" ht="19" thickTop="1">
      <c r="A34" s="7"/>
      <c r="B34" s="9"/>
      <c r="C34" s="9"/>
      <c r="D34" s="9"/>
      <c r="E34" s="9"/>
      <c r="F34" s="9"/>
      <c r="G34" s="9"/>
      <c r="H34" s="9"/>
      <c r="I34" s="9"/>
      <c r="J34" s="9"/>
      <c r="K34" s="9"/>
      <c r="L34" s="9"/>
    </row>
    <row r="35" spans="1:12">
      <c r="A35" s="7"/>
      <c r="B35" s="9"/>
      <c r="C35" s="9"/>
      <c r="D35" s="9"/>
      <c r="F35" s="9"/>
      <c r="G35" s="9"/>
      <c r="H35" s="9"/>
      <c r="I35" s="9"/>
      <c r="J35" s="9"/>
      <c r="K35" s="9"/>
      <c r="L35" s="9"/>
    </row>
    <row r="36" spans="1:12" ht="19" thickBot="1">
      <c r="A36" s="7" t="s">
        <v>65</v>
      </c>
      <c r="B36" s="9"/>
      <c r="C36" s="9"/>
      <c r="D36" s="9"/>
      <c r="E36" s="9"/>
      <c r="F36" s="9"/>
      <c r="G36" s="9"/>
      <c r="H36" s="9"/>
      <c r="I36" s="9"/>
      <c r="J36" s="9"/>
      <c r="K36" s="9"/>
      <c r="L36" s="9"/>
    </row>
    <row r="37" spans="1:12" ht="40" thickTop="1" thickBot="1">
      <c r="A37" s="530" t="s">
        <v>24</v>
      </c>
      <c r="B37" s="528" t="s">
        <v>25</v>
      </c>
      <c r="C37" s="528" t="s">
        <v>26</v>
      </c>
      <c r="D37" s="528" t="s">
        <v>27</v>
      </c>
      <c r="E37" s="528" t="s">
        <v>28</v>
      </c>
      <c r="F37" s="528" t="s">
        <v>29</v>
      </c>
      <c r="G37" s="528" t="s">
        <v>30</v>
      </c>
      <c r="H37" s="528" t="s">
        <v>31</v>
      </c>
      <c r="I37" s="529" t="s">
        <v>66</v>
      </c>
      <c r="J37" s="528" t="s">
        <v>33</v>
      </c>
      <c r="K37" s="528" t="s">
        <v>34</v>
      </c>
      <c r="L37" s="530" t="s">
        <v>35</v>
      </c>
    </row>
    <row r="38" spans="1:12" ht="19" thickTop="1">
      <c r="A38" s="13" t="s">
        <v>54</v>
      </c>
      <c r="B38" s="62">
        <f>B22</f>
        <v>0</v>
      </c>
      <c r="C38" s="62">
        <f t="shared" ref="C38:K38" si="4">C22</f>
        <v>50230</v>
      </c>
      <c r="D38" s="62">
        <f t="shared" si="4"/>
        <v>0</v>
      </c>
      <c r="E38" s="62">
        <f t="shared" si="4"/>
        <v>0</v>
      </c>
      <c r="F38" s="62">
        <f t="shared" si="4"/>
        <v>22295</v>
      </c>
      <c r="G38" s="62">
        <f t="shared" si="4"/>
        <v>1405086</v>
      </c>
      <c r="H38" s="62">
        <f t="shared" si="4"/>
        <v>4848</v>
      </c>
      <c r="I38" s="62">
        <f t="shared" si="4"/>
        <v>307820</v>
      </c>
      <c r="J38" s="62">
        <f t="shared" si="4"/>
        <v>1529</v>
      </c>
      <c r="K38" s="62">
        <f t="shared" si="4"/>
        <v>114046</v>
      </c>
      <c r="L38" s="62">
        <f t="shared" ref="L38:L48" si="5">SUM(B38:K38)</f>
        <v>1905854</v>
      </c>
    </row>
    <row r="39" spans="1:12">
      <c r="A39" s="21" t="s">
        <v>55</v>
      </c>
      <c r="B39" s="43">
        <f t="shared" ref="B39:K47" si="6">B23</f>
        <v>1980</v>
      </c>
      <c r="C39" s="43">
        <f t="shared" si="6"/>
        <v>0</v>
      </c>
      <c r="D39" s="43">
        <f t="shared" si="6"/>
        <v>0</v>
      </c>
      <c r="E39" s="43">
        <f t="shared" si="6"/>
        <v>315434</v>
      </c>
      <c r="F39" s="43">
        <f t="shared" si="6"/>
        <v>0</v>
      </c>
      <c r="G39" s="43">
        <f t="shared" si="6"/>
        <v>17380</v>
      </c>
      <c r="H39" s="43">
        <f t="shared" si="6"/>
        <v>49800</v>
      </c>
      <c r="I39" s="43">
        <f t="shared" si="6"/>
        <v>349619</v>
      </c>
      <c r="J39" s="43">
        <f t="shared" si="6"/>
        <v>0</v>
      </c>
      <c r="K39" s="43">
        <f t="shared" si="6"/>
        <v>0</v>
      </c>
      <c r="L39" s="43">
        <f t="shared" si="5"/>
        <v>734213</v>
      </c>
    </row>
    <row r="40" spans="1:12">
      <c r="A40" s="21" t="s">
        <v>56</v>
      </c>
      <c r="B40" s="43">
        <f t="shared" si="6"/>
        <v>0</v>
      </c>
      <c r="C40" s="43">
        <f t="shared" si="6"/>
        <v>0</v>
      </c>
      <c r="D40" s="43">
        <f t="shared" si="6"/>
        <v>0</v>
      </c>
      <c r="E40" s="43">
        <f t="shared" si="6"/>
        <v>10000</v>
      </c>
      <c r="F40" s="43">
        <f t="shared" si="6"/>
        <v>12200</v>
      </c>
      <c r="G40" s="43">
        <f t="shared" si="6"/>
        <v>4025</v>
      </c>
      <c r="H40" s="43">
        <f t="shared" si="6"/>
        <v>0</v>
      </c>
      <c r="I40" s="43">
        <f t="shared" si="6"/>
        <v>0</v>
      </c>
      <c r="J40" s="43">
        <f t="shared" si="6"/>
        <v>9792</v>
      </c>
      <c r="K40" s="43">
        <f t="shared" si="6"/>
        <v>111560</v>
      </c>
      <c r="L40" s="43">
        <f t="shared" si="5"/>
        <v>147577</v>
      </c>
    </row>
    <row r="41" spans="1:12">
      <c r="A41" s="21" t="s">
        <v>57</v>
      </c>
      <c r="B41" s="43">
        <f t="shared" si="6"/>
        <v>108912</v>
      </c>
      <c r="C41" s="43">
        <f t="shared" si="6"/>
        <v>0</v>
      </c>
      <c r="D41" s="43">
        <f t="shared" si="6"/>
        <v>0</v>
      </c>
      <c r="E41" s="43">
        <f t="shared" si="6"/>
        <v>0</v>
      </c>
      <c r="F41" s="43">
        <f t="shared" si="6"/>
        <v>0</v>
      </c>
      <c r="G41" s="43">
        <f t="shared" si="6"/>
        <v>182300</v>
      </c>
      <c r="H41" s="43">
        <f t="shared" si="6"/>
        <v>55440</v>
      </c>
      <c r="I41" s="43">
        <f t="shared" si="6"/>
        <v>916986</v>
      </c>
      <c r="J41" s="43">
        <f t="shared" si="6"/>
        <v>140800</v>
      </c>
      <c r="K41" s="43">
        <f t="shared" si="6"/>
        <v>0</v>
      </c>
      <c r="L41" s="43">
        <f t="shared" si="5"/>
        <v>1404438</v>
      </c>
    </row>
    <row r="42" spans="1:12">
      <c r="A42" s="21" t="s">
        <v>58</v>
      </c>
      <c r="B42" s="43">
        <f t="shared" si="6"/>
        <v>0</v>
      </c>
      <c r="C42" s="43">
        <f t="shared" si="6"/>
        <v>0</v>
      </c>
      <c r="D42" s="43">
        <f t="shared" si="6"/>
        <v>0</v>
      </c>
      <c r="E42" s="43">
        <f t="shared" si="6"/>
        <v>2119700</v>
      </c>
      <c r="F42" s="43">
        <f t="shared" si="6"/>
        <v>8240</v>
      </c>
      <c r="G42" s="43">
        <f t="shared" si="6"/>
        <v>128700</v>
      </c>
      <c r="H42" s="43">
        <f>H26</f>
        <v>298000</v>
      </c>
      <c r="I42" s="43">
        <f t="shared" si="6"/>
        <v>0</v>
      </c>
      <c r="J42" s="43">
        <f>J26+'8.雨天時変更'!F8</f>
        <v>5233100</v>
      </c>
      <c r="K42" s="43">
        <f t="shared" si="6"/>
        <v>0</v>
      </c>
      <c r="L42" s="43">
        <f t="shared" si="5"/>
        <v>7787740</v>
      </c>
    </row>
    <row r="43" spans="1:12">
      <c r="A43" s="21" t="s">
        <v>59</v>
      </c>
      <c r="B43" s="43">
        <f t="shared" si="6"/>
        <v>0</v>
      </c>
      <c r="C43" s="43">
        <f t="shared" si="6"/>
        <v>0</v>
      </c>
      <c r="D43" s="43">
        <f t="shared" si="6"/>
        <v>0</v>
      </c>
      <c r="E43" s="43">
        <f t="shared" si="6"/>
        <v>3000</v>
      </c>
      <c r="F43" s="43">
        <f t="shared" si="6"/>
        <v>0</v>
      </c>
      <c r="G43" s="43">
        <f t="shared" si="6"/>
        <v>3000</v>
      </c>
      <c r="H43" s="43">
        <f t="shared" si="6"/>
        <v>0</v>
      </c>
      <c r="I43" s="43">
        <f t="shared" si="6"/>
        <v>0</v>
      </c>
      <c r="J43" s="43">
        <f>J27</f>
        <v>169300</v>
      </c>
      <c r="K43" s="43">
        <f t="shared" si="6"/>
        <v>2360000</v>
      </c>
      <c r="L43" s="43">
        <f t="shared" si="5"/>
        <v>2535300</v>
      </c>
    </row>
    <row r="44" spans="1:12">
      <c r="A44" s="21" t="s">
        <v>60</v>
      </c>
      <c r="B44" s="43">
        <f t="shared" si="6"/>
        <v>0</v>
      </c>
      <c r="C44" s="43">
        <f t="shared" si="6"/>
        <v>0</v>
      </c>
      <c r="D44" s="43">
        <f t="shared" si="6"/>
        <v>0</v>
      </c>
      <c r="E44" s="43">
        <f t="shared" si="6"/>
        <v>1379380</v>
      </c>
      <c r="F44" s="43">
        <f t="shared" si="6"/>
        <v>0</v>
      </c>
      <c r="G44" s="43">
        <f t="shared" si="6"/>
        <v>0</v>
      </c>
      <c r="H44" s="43">
        <f t="shared" si="6"/>
        <v>0</v>
      </c>
      <c r="I44" s="43">
        <f t="shared" si="6"/>
        <v>0</v>
      </c>
      <c r="J44" s="43">
        <f>J28</f>
        <v>0</v>
      </c>
      <c r="K44" s="43">
        <f t="shared" si="6"/>
        <v>0</v>
      </c>
      <c r="L44" s="43">
        <f t="shared" si="5"/>
        <v>1379380</v>
      </c>
    </row>
    <row r="45" spans="1:12">
      <c r="A45" s="21" t="s">
        <v>61</v>
      </c>
      <c r="B45" s="43">
        <f t="shared" si="6"/>
        <v>0</v>
      </c>
      <c r="C45" s="43">
        <f t="shared" si="6"/>
        <v>353896</v>
      </c>
      <c r="D45" s="43">
        <f t="shared" si="6"/>
        <v>0</v>
      </c>
      <c r="E45" s="43" t="s">
        <v>67</v>
      </c>
      <c r="F45" s="43">
        <f t="shared" si="6"/>
        <v>0</v>
      </c>
      <c r="G45" s="43">
        <f t="shared" si="6"/>
        <v>0</v>
      </c>
      <c r="H45" s="43">
        <f t="shared" si="6"/>
        <v>0</v>
      </c>
      <c r="I45" s="43">
        <f t="shared" si="6"/>
        <v>0</v>
      </c>
      <c r="J45" s="43">
        <f>J29</f>
        <v>0</v>
      </c>
      <c r="K45" s="43">
        <f t="shared" si="6"/>
        <v>0</v>
      </c>
      <c r="L45" s="43">
        <f t="shared" si="5"/>
        <v>353896</v>
      </c>
    </row>
    <row r="46" spans="1:12">
      <c r="A46" s="21" t="s">
        <v>62</v>
      </c>
      <c r="B46" s="43">
        <f t="shared" si="6"/>
        <v>2651</v>
      </c>
      <c r="C46" s="43">
        <f t="shared" si="6"/>
        <v>13380</v>
      </c>
      <c r="D46" s="43">
        <f t="shared" si="6"/>
        <v>0</v>
      </c>
      <c r="E46" s="43">
        <f>E30</f>
        <v>1974</v>
      </c>
      <c r="F46" s="43">
        <f t="shared" si="6"/>
        <v>98460</v>
      </c>
      <c r="G46" s="43">
        <f t="shared" si="6"/>
        <v>3300</v>
      </c>
      <c r="H46" s="43">
        <f t="shared" si="6"/>
        <v>1100</v>
      </c>
      <c r="I46" s="43">
        <f t="shared" si="6"/>
        <v>4600</v>
      </c>
      <c r="J46" s="43">
        <f>J30</f>
        <v>10705</v>
      </c>
      <c r="K46" s="43">
        <f t="shared" si="6"/>
        <v>1100</v>
      </c>
      <c r="L46" s="43">
        <f t="shared" si="5"/>
        <v>137270</v>
      </c>
    </row>
    <row r="47" spans="1:12">
      <c r="A47" s="21" t="s">
        <v>63</v>
      </c>
      <c r="B47" s="43">
        <f t="shared" si="6"/>
        <v>3880</v>
      </c>
      <c r="C47" s="43">
        <f t="shared" si="6"/>
        <v>0</v>
      </c>
      <c r="D47" s="43">
        <f t="shared" si="6"/>
        <v>0</v>
      </c>
      <c r="E47" s="43">
        <f>E31</f>
        <v>47790</v>
      </c>
      <c r="F47" s="43">
        <f t="shared" si="6"/>
        <v>89330</v>
      </c>
      <c r="G47" s="43">
        <f t="shared" si="6"/>
        <v>41190</v>
      </c>
      <c r="H47" s="43">
        <f t="shared" si="6"/>
        <v>1500</v>
      </c>
      <c r="I47" s="43">
        <f t="shared" si="6"/>
        <v>147184</v>
      </c>
      <c r="J47" s="43">
        <f>J31</f>
        <v>46365</v>
      </c>
      <c r="K47" s="43">
        <f t="shared" si="6"/>
        <v>144752</v>
      </c>
      <c r="L47" s="43">
        <f t="shared" si="5"/>
        <v>521991</v>
      </c>
    </row>
    <row r="48" spans="1:12" ht="19" thickBot="1">
      <c r="A48" s="553" t="s">
        <v>64</v>
      </c>
      <c r="B48" s="158">
        <v>0</v>
      </c>
      <c r="C48" s="158">
        <f>'8.雨天時変更'!E4</f>
        <v>6723988</v>
      </c>
      <c r="D48" s="158">
        <v>0</v>
      </c>
      <c r="E48" s="158">
        <v>0</v>
      </c>
      <c r="F48" s="158">
        <v>0</v>
      </c>
      <c r="G48" s="158">
        <v>0</v>
      </c>
      <c r="H48" s="158">
        <v>0</v>
      </c>
      <c r="I48" s="158">
        <v>0</v>
      </c>
      <c r="J48" s="158">
        <v>0</v>
      </c>
      <c r="K48" s="158">
        <v>0</v>
      </c>
      <c r="L48" s="158">
        <f t="shared" si="5"/>
        <v>6723988</v>
      </c>
    </row>
    <row r="49" spans="1:12" ht="20" thickTop="1" thickBot="1">
      <c r="A49" s="552" t="s">
        <v>51</v>
      </c>
      <c r="B49" s="63">
        <f>SUM(B38:B48)</f>
        <v>117423</v>
      </c>
      <c r="C49" s="63">
        <f>SUM(C38:C48)</f>
        <v>7141494</v>
      </c>
      <c r="D49" s="63">
        <f t="shared" ref="D49:K49" si="7">SUM(D38:D48)</f>
        <v>0</v>
      </c>
      <c r="E49" s="63">
        <f t="shared" si="7"/>
        <v>3877278</v>
      </c>
      <c r="F49" s="63">
        <f t="shared" si="7"/>
        <v>230525</v>
      </c>
      <c r="G49" s="63">
        <f t="shared" si="7"/>
        <v>1784981</v>
      </c>
      <c r="H49" s="63">
        <f t="shared" si="7"/>
        <v>410688</v>
      </c>
      <c r="I49" s="63">
        <f t="shared" si="7"/>
        <v>1726209</v>
      </c>
      <c r="J49" s="63">
        <f t="shared" si="7"/>
        <v>5611591</v>
      </c>
      <c r="K49" s="63">
        <f t="shared" si="7"/>
        <v>2731458</v>
      </c>
      <c r="L49" s="63">
        <f>SUM(L38:L48)</f>
        <v>23631647</v>
      </c>
    </row>
    <row r="50" spans="1:12" ht="19" thickTop="1">
      <c r="C50" s="9"/>
      <c r="D50" s="9"/>
      <c r="J50" s="9"/>
      <c r="K50" s="9"/>
      <c r="L50" s="9"/>
    </row>
    <row r="51" spans="1:12">
      <c r="A51" s="7"/>
      <c r="E51" s="9"/>
      <c r="J51" s="9"/>
    </row>
    <row r="52" spans="1:12">
      <c r="A52" s="7"/>
      <c r="B52" s="159"/>
      <c r="C52" s="9"/>
    </row>
    <row r="53" spans="1:12">
      <c r="A53" s="7"/>
      <c r="B53" s="159"/>
    </row>
    <row r="54" spans="1:12">
      <c r="A54" s="7"/>
      <c r="B54" s="159"/>
    </row>
  </sheetData>
  <phoneticPr fontId="1"/>
  <pageMargins left="0.7" right="0.7" top="0.75" bottom="0.75" header="0.3" footer="0.3"/>
  <pageSetup paperSize="9" scale="50" orientation="landscape" r:id="rId1"/>
  <ignoredErrors>
    <ignoredError sqref="J42"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2C0E-73E5-40C3-A5CC-8DD0D8FAB371}">
  <dimension ref="A1:L54"/>
  <sheetViews>
    <sheetView topLeftCell="K12" zoomScale="78" zoomScaleNormal="93" zoomScaleSheetLayoutView="90" workbookViewId="0">
      <selection activeCell="A37" sqref="A37"/>
    </sheetView>
  </sheetViews>
  <sheetFormatPr baseColWidth="10" defaultColWidth="8.5" defaultRowHeight="18"/>
  <cols>
    <col min="1" max="1" width="29.83203125" customWidth="1"/>
    <col min="2" max="12" width="12.5" customWidth="1"/>
  </cols>
  <sheetData>
    <row r="1" spans="1:12" ht="19" thickBot="1">
      <c r="A1" s="8" t="s">
        <v>68</v>
      </c>
    </row>
    <row r="2" spans="1:12" ht="40" thickTop="1" thickBot="1">
      <c r="A2" s="530" t="s">
        <v>24</v>
      </c>
      <c r="B2" s="530" t="s">
        <v>25</v>
      </c>
      <c r="C2" s="530" t="s">
        <v>26</v>
      </c>
      <c r="D2" s="530" t="s">
        <v>27</v>
      </c>
      <c r="E2" s="530" t="s">
        <v>28</v>
      </c>
      <c r="F2" s="530" t="s">
        <v>29</v>
      </c>
      <c r="G2" s="530" t="s">
        <v>30</v>
      </c>
      <c r="H2" s="530" t="s">
        <v>31</v>
      </c>
      <c r="I2" s="531" t="s">
        <v>32</v>
      </c>
      <c r="J2" s="530" t="s">
        <v>33</v>
      </c>
      <c r="K2" s="530" t="s">
        <v>34</v>
      </c>
      <c r="L2" s="530" t="s">
        <v>35</v>
      </c>
    </row>
    <row r="3" spans="1:12" ht="19" thickTop="1">
      <c r="A3" s="549" t="s">
        <v>36</v>
      </c>
      <c r="B3" s="156">
        <v>0</v>
      </c>
      <c r="C3" s="157">
        <v>6671141</v>
      </c>
      <c r="D3" s="156">
        <v>0</v>
      </c>
      <c r="E3" s="156">
        <v>0</v>
      </c>
      <c r="F3" s="156">
        <v>0</v>
      </c>
      <c r="G3" s="156">
        <v>0</v>
      </c>
      <c r="H3" s="156">
        <v>0</v>
      </c>
      <c r="I3" s="156">
        <v>0</v>
      </c>
      <c r="J3" s="156">
        <v>0</v>
      </c>
      <c r="K3" s="156">
        <v>0</v>
      </c>
      <c r="L3" s="532">
        <f>SUM(B3:K3)</f>
        <v>6671141</v>
      </c>
    </row>
    <row r="4" spans="1:12">
      <c r="A4" s="21" t="s">
        <v>37</v>
      </c>
      <c r="B4" s="43">
        <v>0</v>
      </c>
      <c r="C4" s="43">
        <v>1034</v>
      </c>
      <c r="D4" s="43">
        <v>0</v>
      </c>
      <c r="E4" s="43">
        <v>0</v>
      </c>
      <c r="F4" s="43">
        <v>0</v>
      </c>
      <c r="G4" s="43">
        <v>0</v>
      </c>
      <c r="H4" s="43">
        <v>0</v>
      </c>
      <c r="I4" s="43">
        <v>0</v>
      </c>
      <c r="J4" s="43">
        <v>0</v>
      </c>
      <c r="K4" s="43">
        <v>0</v>
      </c>
      <c r="L4" s="533">
        <f>SUM(B4:K4)</f>
        <v>1034</v>
      </c>
    </row>
    <row r="5" spans="1:12">
      <c r="A5" s="21" t="s">
        <v>38</v>
      </c>
      <c r="B5" s="43">
        <v>0</v>
      </c>
      <c r="C5" s="43">
        <v>5071031</v>
      </c>
      <c r="D5" s="43">
        <v>0</v>
      </c>
      <c r="E5" s="43">
        <v>0</v>
      </c>
      <c r="F5" s="43">
        <v>0</v>
      </c>
      <c r="G5" s="43">
        <v>0</v>
      </c>
      <c r="H5" s="43">
        <v>0</v>
      </c>
      <c r="I5" s="43">
        <v>0</v>
      </c>
      <c r="J5" s="43">
        <v>0</v>
      </c>
      <c r="K5" s="43">
        <v>0</v>
      </c>
      <c r="L5" s="533">
        <f>SUM(B5:K5)</f>
        <v>5071031</v>
      </c>
    </row>
    <row r="6" spans="1:12">
      <c r="A6" s="21" t="s">
        <v>39</v>
      </c>
      <c r="B6" s="43">
        <v>0</v>
      </c>
      <c r="C6" s="43">
        <v>0</v>
      </c>
      <c r="D6" s="43">
        <v>0</v>
      </c>
      <c r="E6" s="43">
        <v>0</v>
      </c>
      <c r="F6" s="43">
        <v>1277900</v>
      </c>
      <c r="G6" s="43">
        <v>0</v>
      </c>
      <c r="H6" s="43">
        <v>0</v>
      </c>
      <c r="I6" s="43">
        <v>0</v>
      </c>
      <c r="J6" s="43">
        <v>0</v>
      </c>
      <c r="K6" s="43">
        <v>0</v>
      </c>
      <c r="L6" s="533">
        <f>SUM(B6:K6)</f>
        <v>1277900</v>
      </c>
    </row>
    <row r="7" spans="1:12">
      <c r="A7" s="21" t="s">
        <v>40</v>
      </c>
      <c r="B7" s="43">
        <v>0</v>
      </c>
      <c r="C7" s="43">
        <v>0</v>
      </c>
      <c r="D7" s="43">
        <v>0</v>
      </c>
      <c r="E7" s="43">
        <v>0</v>
      </c>
      <c r="F7" s="43">
        <v>2712666</v>
      </c>
      <c r="G7" s="43">
        <v>0</v>
      </c>
      <c r="H7" s="43">
        <v>0</v>
      </c>
      <c r="I7" s="43">
        <v>0</v>
      </c>
      <c r="J7" s="43">
        <v>0</v>
      </c>
      <c r="K7" s="43">
        <v>0</v>
      </c>
      <c r="L7" s="533">
        <f>SUM(B7:K7)</f>
        <v>2712666</v>
      </c>
    </row>
    <row r="8" spans="1:12">
      <c r="A8" s="21" t="s">
        <v>41</v>
      </c>
      <c r="B8" s="43">
        <v>0</v>
      </c>
      <c r="C8" s="43">
        <v>1000000</v>
      </c>
      <c r="D8" s="43">
        <v>0</v>
      </c>
      <c r="E8" s="43">
        <v>0</v>
      </c>
      <c r="F8" s="43">
        <v>0</v>
      </c>
      <c r="G8" s="43">
        <v>0</v>
      </c>
      <c r="H8" s="43">
        <v>0</v>
      </c>
      <c r="I8" s="43">
        <v>0</v>
      </c>
      <c r="J8" s="43">
        <v>0</v>
      </c>
      <c r="K8" s="43">
        <v>0</v>
      </c>
      <c r="L8" s="533">
        <f t="shared" ref="L8" si="0">SUM(B8:K8)</f>
        <v>1000000</v>
      </c>
    </row>
    <row r="9" spans="1:12">
      <c r="A9" s="21" t="s">
        <v>42</v>
      </c>
      <c r="B9" s="43">
        <v>0</v>
      </c>
      <c r="C9" s="43">
        <v>100000</v>
      </c>
      <c r="D9" s="43">
        <v>0</v>
      </c>
      <c r="E9" s="43">
        <v>0</v>
      </c>
      <c r="F9" s="43">
        <v>0</v>
      </c>
      <c r="G9" s="43">
        <v>0</v>
      </c>
      <c r="H9" s="43">
        <v>0</v>
      </c>
      <c r="I9" s="43">
        <v>0</v>
      </c>
      <c r="J9" s="43">
        <v>0</v>
      </c>
      <c r="K9" s="43">
        <v>0</v>
      </c>
      <c r="L9" s="533">
        <f t="shared" ref="L9:L17" si="1">SUM(B9:K9)</f>
        <v>100000</v>
      </c>
    </row>
    <row r="10" spans="1:12">
      <c r="A10" s="21" t="s">
        <v>43</v>
      </c>
      <c r="B10" s="43">
        <v>0</v>
      </c>
      <c r="C10" s="43">
        <v>0</v>
      </c>
      <c r="D10" s="43">
        <v>0</v>
      </c>
      <c r="E10" s="43">
        <v>2561500</v>
      </c>
      <c r="F10" s="43">
        <v>0</v>
      </c>
      <c r="G10" s="43">
        <v>0</v>
      </c>
      <c r="H10" s="43">
        <v>0</v>
      </c>
      <c r="I10" s="43">
        <v>0</v>
      </c>
      <c r="J10" s="43">
        <v>0</v>
      </c>
      <c r="K10" s="43">
        <v>0</v>
      </c>
      <c r="L10" s="533">
        <f t="shared" si="1"/>
        <v>2561500</v>
      </c>
    </row>
    <row r="11" spans="1:12">
      <c r="A11" s="21" t="s">
        <v>44</v>
      </c>
      <c r="B11" s="43">
        <v>0</v>
      </c>
      <c r="C11" s="43">
        <v>0</v>
      </c>
      <c r="D11" s="43">
        <v>0</v>
      </c>
      <c r="E11" s="43">
        <v>1000000</v>
      </c>
      <c r="F11" s="43">
        <v>0</v>
      </c>
      <c r="G11" s="43">
        <v>0</v>
      </c>
      <c r="H11" s="43">
        <v>0</v>
      </c>
      <c r="I11" s="43">
        <v>0</v>
      </c>
      <c r="J11" s="43">
        <v>0</v>
      </c>
      <c r="K11" s="43">
        <v>0</v>
      </c>
      <c r="L11" s="533">
        <f t="shared" si="1"/>
        <v>1000000</v>
      </c>
    </row>
    <row r="12" spans="1:12">
      <c r="A12" s="21" t="s">
        <v>45</v>
      </c>
      <c r="B12" s="43">
        <v>0</v>
      </c>
      <c r="C12" s="43">
        <v>0</v>
      </c>
      <c r="D12" s="43">
        <v>0</v>
      </c>
      <c r="E12" s="43">
        <v>0</v>
      </c>
      <c r="F12" s="43">
        <v>0</v>
      </c>
      <c r="G12" s="43">
        <v>970000</v>
      </c>
      <c r="H12" s="43">
        <v>0</v>
      </c>
      <c r="I12" s="43">
        <v>0</v>
      </c>
      <c r="J12" s="43">
        <v>0</v>
      </c>
      <c r="K12" s="43">
        <v>0</v>
      </c>
      <c r="L12" s="533">
        <f t="shared" si="1"/>
        <v>970000</v>
      </c>
    </row>
    <row r="13" spans="1:12">
      <c r="A13" s="28" t="s">
        <v>46</v>
      </c>
      <c r="B13" s="43">
        <v>0</v>
      </c>
      <c r="C13" s="43">
        <v>0</v>
      </c>
      <c r="D13" s="43">
        <v>0</v>
      </c>
      <c r="E13" s="43">
        <v>0</v>
      </c>
      <c r="F13" s="43">
        <v>0</v>
      </c>
      <c r="G13" s="43">
        <v>0</v>
      </c>
      <c r="H13" s="43">
        <v>0</v>
      </c>
      <c r="I13" s="43">
        <v>0</v>
      </c>
      <c r="J13" s="43">
        <v>0</v>
      </c>
      <c r="K13" s="43">
        <v>1375000</v>
      </c>
      <c r="L13" s="533">
        <f t="shared" si="1"/>
        <v>1375000</v>
      </c>
    </row>
    <row r="14" spans="1:12">
      <c r="A14" s="21" t="s">
        <v>47</v>
      </c>
      <c r="B14" s="114">
        <v>0</v>
      </c>
      <c r="C14" s="43">
        <v>0</v>
      </c>
      <c r="D14" s="43">
        <v>0</v>
      </c>
      <c r="E14" s="43">
        <v>0</v>
      </c>
      <c r="F14" s="43">
        <v>0</v>
      </c>
      <c r="G14" s="43">
        <v>0</v>
      </c>
      <c r="H14" s="43">
        <v>0</v>
      </c>
      <c r="I14" s="43">
        <v>0</v>
      </c>
      <c r="J14" s="65">
        <v>0</v>
      </c>
      <c r="K14" s="43">
        <v>40000</v>
      </c>
      <c r="L14" s="533">
        <f t="shared" si="1"/>
        <v>40000</v>
      </c>
    </row>
    <row r="15" spans="1:12">
      <c r="A15" s="21" t="s">
        <v>48</v>
      </c>
      <c r="B15" s="5">
        <v>0</v>
      </c>
      <c r="C15" s="43">
        <v>0</v>
      </c>
      <c r="D15" s="43">
        <v>0</v>
      </c>
      <c r="E15" s="43">
        <v>0</v>
      </c>
      <c r="F15" s="43">
        <v>0</v>
      </c>
      <c r="G15" s="43">
        <v>0</v>
      </c>
      <c r="H15" s="43">
        <v>0</v>
      </c>
      <c r="I15" s="285">
        <v>0</v>
      </c>
      <c r="J15" s="65">
        <v>267000</v>
      </c>
      <c r="K15" s="43">
        <v>0</v>
      </c>
      <c r="L15" s="533">
        <f t="shared" si="1"/>
        <v>267000</v>
      </c>
    </row>
    <row r="16" spans="1:12">
      <c r="A16" s="550" t="s">
        <v>69</v>
      </c>
      <c r="B16" s="29">
        <v>0</v>
      </c>
      <c r="C16" s="29">
        <v>0</v>
      </c>
      <c r="D16" s="29">
        <v>0</v>
      </c>
      <c r="E16" s="29">
        <v>0</v>
      </c>
      <c r="F16" s="29">
        <v>0</v>
      </c>
      <c r="G16" s="29">
        <v>0</v>
      </c>
      <c r="H16" s="29">
        <v>0</v>
      </c>
      <c r="I16" s="326">
        <v>0</v>
      </c>
      <c r="J16" s="29">
        <v>0</v>
      </c>
      <c r="K16" s="29">
        <v>145000</v>
      </c>
      <c r="L16" s="533">
        <f t="shared" si="1"/>
        <v>145000</v>
      </c>
    </row>
    <row r="17" spans="1:12" ht="19" thickBot="1">
      <c r="A17" s="551" t="s">
        <v>50</v>
      </c>
      <c r="B17" s="323">
        <v>0</v>
      </c>
      <c r="C17" s="323">
        <v>0</v>
      </c>
      <c r="D17" s="323">
        <v>0</v>
      </c>
      <c r="E17" s="323">
        <v>0</v>
      </c>
      <c r="F17" s="324">
        <v>199041</v>
      </c>
      <c r="G17" s="323">
        <v>0</v>
      </c>
      <c r="H17" s="323">
        <v>0</v>
      </c>
      <c r="I17" s="325">
        <v>0</v>
      </c>
      <c r="J17" s="323">
        <v>0</v>
      </c>
      <c r="K17" s="323">
        <v>191000</v>
      </c>
      <c r="L17" s="157">
        <f t="shared" si="1"/>
        <v>390041</v>
      </c>
    </row>
    <row r="18" spans="1:12" ht="20" thickTop="1" thickBot="1">
      <c r="A18" s="552" t="s">
        <v>51</v>
      </c>
      <c r="B18" s="229">
        <f>SUM(B3:B17)</f>
        <v>0</v>
      </c>
      <c r="C18" s="229">
        <f>SUM(C3:C17)</f>
        <v>12843206</v>
      </c>
      <c r="D18" s="229">
        <f>SUM(D3:D17)</f>
        <v>0</v>
      </c>
      <c r="E18" s="229">
        <f t="shared" ref="E18:K18" si="2">SUM(E3:E17)</f>
        <v>3561500</v>
      </c>
      <c r="F18" s="229">
        <f t="shared" si="2"/>
        <v>4189607</v>
      </c>
      <c r="G18" s="229">
        <f t="shared" si="2"/>
        <v>970000</v>
      </c>
      <c r="H18" s="229">
        <f t="shared" si="2"/>
        <v>0</v>
      </c>
      <c r="I18" s="229">
        <f t="shared" si="2"/>
        <v>0</v>
      </c>
      <c r="J18" s="229">
        <f t="shared" si="2"/>
        <v>267000</v>
      </c>
      <c r="K18" s="229">
        <f t="shared" si="2"/>
        <v>1751000</v>
      </c>
      <c r="L18" s="63">
        <f>SUM(L3:L17)</f>
        <v>23582313</v>
      </c>
    </row>
    <row r="19" spans="1:12" ht="19" thickTop="1">
      <c r="A19" s="115"/>
      <c r="B19" s="118"/>
      <c r="C19" s="118"/>
      <c r="D19" s="118"/>
      <c r="E19" s="118"/>
      <c r="F19" s="118"/>
      <c r="G19" s="118"/>
      <c r="H19" s="118"/>
      <c r="I19" s="118"/>
      <c r="J19" s="118"/>
      <c r="K19" s="118"/>
      <c r="L19" s="116"/>
    </row>
    <row r="20" spans="1:12" ht="19" thickBot="1">
      <c r="A20" s="7" t="s">
        <v>70</v>
      </c>
    </row>
    <row r="21" spans="1:12" ht="40" thickTop="1" thickBot="1">
      <c r="A21" s="530" t="s">
        <v>24</v>
      </c>
      <c r="B21" s="528" t="s">
        <v>25</v>
      </c>
      <c r="C21" s="528" t="s">
        <v>26</v>
      </c>
      <c r="D21" s="528" t="s">
        <v>27</v>
      </c>
      <c r="E21" s="528" t="s">
        <v>28</v>
      </c>
      <c r="F21" s="528" t="s">
        <v>29</v>
      </c>
      <c r="G21" s="528" t="s">
        <v>30</v>
      </c>
      <c r="H21" s="528" t="s">
        <v>31</v>
      </c>
      <c r="I21" s="529" t="s">
        <v>32</v>
      </c>
      <c r="J21" s="528" t="s">
        <v>53</v>
      </c>
      <c r="K21" s="528" t="s">
        <v>34</v>
      </c>
      <c r="L21" s="530" t="s">
        <v>35</v>
      </c>
    </row>
    <row r="22" spans="1:12" ht="19" thickTop="1">
      <c r="A22" s="13" t="s">
        <v>54</v>
      </c>
      <c r="B22" s="62">
        <v>0</v>
      </c>
      <c r="C22" s="62">
        <v>20530</v>
      </c>
      <c r="D22" s="62">
        <v>0</v>
      </c>
      <c r="E22" s="62">
        <v>0</v>
      </c>
      <c r="F22" s="62">
        <v>21142</v>
      </c>
      <c r="G22" s="62">
        <v>1472289</v>
      </c>
      <c r="H22" s="62">
        <v>4560</v>
      </c>
      <c r="I22" s="62">
        <v>138894</v>
      </c>
      <c r="J22" s="62">
        <v>1529</v>
      </c>
      <c r="K22" s="62">
        <v>106128</v>
      </c>
      <c r="L22" s="299">
        <f t="shared" ref="L22:L32" si="3">SUM(B22:K22)</f>
        <v>1765072</v>
      </c>
    </row>
    <row r="23" spans="1:12">
      <c r="A23" s="21" t="s">
        <v>55</v>
      </c>
      <c r="B23" s="43">
        <v>1980</v>
      </c>
      <c r="C23" s="43">
        <v>0</v>
      </c>
      <c r="D23" s="43">
        <v>0</v>
      </c>
      <c r="E23" s="43">
        <v>341334</v>
      </c>
      <c r="F23" s="43">
        <v>0</v>
      </c>
      <c r="G23" s="43">
        <v>17380</v>
      </c>
      <c r="H23" s="43">
        <v>152828</v>
      </c>
      <c r="I23" s="43">
        <v>351450.98719999997</v>
      </c>
      <c r="J23" s="43">
        <v>0</v>
      </c>
      <c r="K23" s="43">
        <v>0</v>
      </c>
      <c r="L23" s="43">
        <f t="shared" si="3"/>
        <v>864972.98719999997</v>
      </c>
    </row>
    <row r="24" spans="1:12">
      <c r="A24" s="21" t="s">
        <v>56</v>
      </c>
      <c r="B24" s="43">
        <v>0</v>
      </c>
      <c r="C24" s="43">
        <v>0</v>
      </c>
      <c r="D24" s="43">
        <v>0</v>
      </c>
      <c r="E24" s="43">
        <v>10000</v>
      </c>
      <c r="F24" s="43">
        <v>12200</v>
      </c>
      <c r="G24" s="43">
        <v>4025</v>
      </c>
      <c r="H24" s="43">
        <v>0</v>
      </c>
      <c r="I24" s="43">
        <v>0</v>
      </c>
      <c r="J24" s="43">
        <v>9000</v>
      </c>
      <c r="K24" s="43">
        <v>163160</v>
      </c>
      <c r="L24" s="43">
        <f t="shared" si="3"/>
        <v>198385</v>
      </c>
    </row>
    <row r="25" spans="1:12">
      <c r="A25" s="21" t="s">
        <v>57</v>
      </c>
      <c r="B25" s="43">
        <v>112880</v>
      </c>
      <c r="C25" s="43">
        <v>0</v>
      </c>
      <c r="D25" s="43">
        <v>0</v>
      </c>
      <c r="E25" s="43">
        <v>0</v>
      </c>
      <c r="F25" s="43">
        <v>0</v>
      </c>
      <c r="G25" s="43">
        <v>125420</v>
      </c>
      <c r="H25" s="43">
        <v>55440</v>
      </c>
      <c r="I25" s="43">
        <v>953767</v>
      </c>
      <c r="J25" s="43">
        <v>0</v>
      </c>
      <c r="K25" s="43">
        <v>100000</v>
      </c>
      <c r="L25" s="43">
        <f t="shared" si="3"/>
        <v>1347507</v>
      </c>
    </row>
    <row r="26" spans="1:12">
      <c r="A26" s="21" t="s">
        <v>58</v>
      </c>
      <c r="B26" s="43">
        <v>0</v>
      </c>
      <c r="C26" s="43">
        <v>0</v>
      </c>
      <c r="D26" s="43">
        <v>0</v>
      </c>
      <c r="E26" s="43">
        <v>2000200</v>
      </c>
      <c r="F26" s="43">
        <v>0</v>
      </c>
      <c r="G26" s="43">
        <v>133500</v>
      </c>
      <c r="H26" s="43">
        <v>278000</v>
      </c>
      <c r="I26" s="43">
        <v>0</v>
      </c>
      <c r="J26" s="43">
        <v>5533100</v>
      </c>
      <c r="K26" s="43">
        <v>0</v>
      </c>
      <c r="L26" s="43">
        <f t="shared" si="3"/>
        <v>7944800</v>
      </c>
    </row>
    <row r="27" spans="1:12">
      <c r="A27" s="21" t="s">
        <v>59</v>
      </c>
      <c r="B27" s="43">
        <v>0</v>
      </c>
      <c r="C27" s="43">
        <v>0</v>
      </c>
      <c r="D27" s="43">
        <v>0</v>
      </c>
      <c r="E27" s="43">
        <v>3000</v>
      </c>
      <c r="F27" s="43">
        <v>0</v>
      </c>
      <c r="G27" s="43">
        <v>3000</v>
      </c>
      <c r="H27" s="43">
        <v>0</v>
      </c>
      <c r="I27" s="43">
        <v>0</v>
      </c>
      <c r="J27" s="43">
        <v>167800</v>
      </c>
      <c r="K27" s="43">
        <v>2270000</v>
      </c>
      <c r="L27" s="43">
        <f t="shared" si="3"/>
        <v>2443800</v>
      </c>
    </row>
    <row r="28" spans="1:12">
      <c r="A28" s="21" t="s">
        <v>60</v>
      </c>
      <c r="B28" s="43">
        <v>0</v>
      </c>
      <c r="C28" s="43">
        <v>0</v>
      </c>
      <c r="D28" s="43">
        <v>0</v>
      </c>
      <c r="E28" s="43">
        <v>1274600</v>
      </c>
      <c r="F28" s="43">
        <v>0</v>
      </c>
      <c r="G28" s="43">
        <v>0</v>
      </c>
      <c r="H28" s="43">
        <v>0</v>
      </c>
      <c r="I28" s="43">
        <v>0</v>
      </c>
      <c r="J28" s="43">
        <v>0</v>
      </c>
      <c r="K28" s="43">
        <v>0</v>
      </c>
      <c r="L28" s="43">
        <f t="shared" si="3"/>
        <v>1274600</v>
      </c>
    </row>
    <row r="29" spans="1:12">
      <c r="A29" s="21" t="s">
        <v>61</v>
      </c>
      <c r="B29" s="43">
        <v>0</v>
      </c>
      <c r="C29" s="43">
        <v>353896</v>
      </c>
      <c r="D29" s="43">
        <v>0</v>
      </c>
      <c r="E29" s="43">
        <v>0</v>
      </c>
      <c r="F29" s="43">
        <v>0</v>
      </c>
      <c r="G29" s="43">
        <v>0</v>
      </c>
      <c r="H29" s="43">
        <v>0</v>
      </c>
      <c r="I29" s="43">
        <v>0</v>
      </c>
      <c r="J29" s="43">
        <v>0</v>
      </c>
      <c r="K29" s="43">
        <v>0</v>
      </c>
      <c r="L29" s="43">
        <f t="shared" si="3"/>
        <v>353896</v>
      </c>
    </row>
    <row r="30" spans="1:12">
      <c r="A30" s="21" t="s">
        <v>62</v>
      </c>
      <c r="B30" s="43">
        <v>3685</v>
      </c>
      <c r="C30" s="43">
        <v>13380</v>
      </c>
      <c r="D30" s="43">
        <v>0</v>
      </c>
      <c r="E30" s="43">
        <v>10774</v>
      </c>
      <c r="F30" s="43">
        <v>91490</v>
      </c>
      <c r="G30" s="43">
        <v>1650</v>
      </c>
      <c r="H30" s="43">
        <v>1303</v>
      </c>
      <c r="I30" s="43">
        <v>4600</v>
      </c>
      <c r="J30" s="43">
        <v>10705</v>
      </c>
      <c r="K30" s="43">
        <v>1430</v>
      </c>
      <c r="L30" s="43">
        <f t="shared" si="3"/>
        <v>139017</v>
      </c>
    </row>
    <row r="31" spans="1:12">
      <c r="A31" s="21" t="s">
        <v>63</v>
      </c>
      <c r="B31" s="43">
        <v>2500</v>
      </c>
      <c r="C31" s="43">
        <v>0</v>
      </c>
      <c r="D31" s="43">
        <v>0</v>
      </c>
      <c r="E31" s="43">
        <v>47790</v>
      </c>
      <c r="F31" s="43">
        <v>64680</v>
      </c>
      <c r="G31" s="43">
        <v>48780</v>
      </c>
      <c r="H31" s="43">
        <v>1500</v>
      </c>
      <c r="I31" s="43">
        <v>101720</v>
      </c>
      <c r="J31" s="43">
        <v>46365</v>
      </c>
      <c r="K31" s="43">
        <v>152570</v>
      </c>
      <c r="L31" s="43">
        <f t="shared" si="3"/>
        <v>465905</v>
      </c>
    </row>
    <row r="32" spans="1:12" ht="19" thickBot="1">
      <c r="A32" s="553" t="s">
        <v>64</v>
      </c>
      <c r="B32" s="158">
        <v>0</v>
      </c>
      <c r="C32" s="158">
        <v>6784358</v>
      </c>
      <c r="D32" s="158">
        <v>0</v>
      </c>
      <c r="E32" s="158">
        <v>0</v>
      </c>
      <c r="F32" s="158">
        <v>0</v>
      </c>
      <c r="G32" s="158">
        <v>0</v>
      </c>
      <c r="H32" s="158">
        <v>0</v>
      </c>
      <c r="I32" s="158">
        <v>0</v>
      </c>
      <c r="J32" s="158">
        <v>0</v>
      </c>
      <c r="K32" s="158">
        <v>0</v>
      </c>
      <c r="L32" s="114">
        <f t="shared" si="3"/>
        <v>6784358</v>
      </c>
    </row>
    <row r="33" spans="1:12" ht="20" thickTop="1" thickBot="1">
      <c r="A33" s="552" t="s">
        <v>51</v>
      </c>
      <c r="B33" s="63">
        <f>SUM(B22:B32)</f>
        <v>121045</v>
      </c>
      <c r="C33" s="63">
        <f>SUM(C22:C32)</f>
        <v>7172164</v>
      </c>
      <c r="D33" s="63">
        <f t="shared" ref="D33:K33" si="4">SUM(D22:D32)</f>
        <v>0</v>
      </c>
      <c r="E33" s="63">
        <f>SUM(E22:E32)</f>
        <v>3687698</v>
      </c>
      <c r="F33" s="63">
        <f>SUM(F22:F32)</f>
        <v>189512</v>
      </c>
      <c r="G33" s="63">
        <f>SUM(G22:G32)</f>
        <v>1806044</v>
      </c>
      <c r="H33" s="63">
        <f>SUM(H22:H32)</f>
        <v>493631</v>
      </c>
      <c r="I33" s="63">
        <f t="shared" si="4"/>
        <v>1550431.9871999999</v>
      </c>
      <c r="J33" s="63">
        <f t="shared" si="4"/>
        <v>5768499</v>
      </c>
      <c r="K33" s="63">
        <f t="shared" si="4"/>
        <v>2793288</v>
      </c>
      <c r="L33" s="63">
        <f>SUM(L22:L32)</f>
        <v>23582312.987199999</v>
      </c>
    </row>
    <row r="34" spans="1:12" ht="19" thickTop="1">
      <c r="A34" s="7"/>
      <c r="B34" s="9"/>
      <c r="C34" s="9"/>
      <c r="D34" s="9"/>
      <c r="E34" s="9"/>
      <c r="F34" s="9"/>
      <c r="G34" s="9"/>
      <c r="H34" s="9"/>
      <c r="I34" s="9"/>
      <c r="J34" s="9"/>
      <c r="K34" s="9"/>
      <c r="L34" s="9"/>
    </row>
    <row r="35" spans="1:12">
      <c r="A35" s="7"/>
      <c r="B35" s="9"/>
      <c r="C35" s="9"/>
      <c r="D35" s="9"/>
      <c r="E35" s="9"/>
      <c r="F35" s="9"/>
      <c r="G35" s="9"/>
      <c r="H35" s="9"/>
      <c r="I35" s="9"/>
      <c r="J35" s="9"/>
      <c r="K35" s="9"/>
      <c r="L35" s="9"/>
    </row>
    <row r="36" spans="1:12" ht="19" thickBot="1">
      <c r="A36" s="7" t="s">
        <v>71</v>
      </c>
      <c r="B36" s="9"/>
      <c r="C36" s="9"/>
      <c r="D36" s="9"/>
      <c r="E36" s="9"/>
      <c r="F36" s="9"/>
      <c r="G36" s="9"/>
      <c r="H36" s="9"/>
      <c r="I36" s="9"/>
      <c r="J36" s="9"/>
      <c r="K36" s="9"/>
      <c r="L36" s="9"/>
    </row>
    <row r="37" spans="1:12" ht="40" thickTop="1" thickBot="1">
      <c r="A37" s="530" t="s">
        <v>24</v>
      </c>
      <c r="B37" s="528" t="s">
        <v>25</v>
      </c>
      <c r="C37" s="528" t="s">
        <v>26</v>
      </c>
      <c r="D37" s="528" t="s">
        <v>27</v>
      </c>
      <c r="E37" s="528" t="s">
        <v>28</v>
      </c>
      <c r="F37" s="528" t="s">
        <v>29</v>
      </c>
      <c r="G37" s="528" t="s">
        <v>30</v>
      </c>
      <c r="H37" s="528" t="s">
        <v>31</v>
      </c>
      <c r="I37" s="529" t="s">
        <v>66</v>
      </c>
      <c r="J37" s="528" t="s">
        <v>33</v>
      </c>
      <c r="K37" s="528" t="s">
        <v>34</v>
      </c>
      <c r="L37" s="530" t="s">
        <v>35</v>
      </c>
    </row>
    <row r="38" spans="1:12" ht="19" thickTop="1">
      <c r="A38" s="13" t="s">
        <v>54</v>
      </c>
      <c r="B38" s="62">
        <v>0</v>
      </c>
      <c r="C38" s="62">
        <v>20530</v>
      </c>
      <c r="D38" s="62">
        <v>0</v>
      </c>
      <c r="E38" s="62">
        <v>0</v>
      </c>
      <c r="F38" s="62">
        <v>21142</v>
      </c>
      <c r="G38" s="62">
        <v>1472289</v>
      </c>
      <c r="H38" s="62">
        <v>4560</v>
      </c>
      <c r="I38" s="62">
        <v>138894</v>
      </c>
      <c r="J38" s="62">
        <v>1529</v>
      </c>
      <c r="K38" s="62">
        <v>106128</v>
      </c>
      <c r="L38" s="299">
        <f>SUM(B38:K38)</f>
        <v>1765072</v>
      </c>
    </row>
    <row r="39" spans="1:12">
      <c r="A39" s="21" t="s">
        <v>55</v>
      </c>
      <c r="B39" s="43">
        <v>1980</v>
      </c>
      <c r="C39" s="43">
        <v>0</v>
      </c>
      <c r="D39" s="43">
        <v>0</v>
      </c>
      <c r="E39" s="43">
        <v>341334</v>
      </c>
      <c r="F39" s="43">
        <v>0</v>
      </c>
      <c r="G39" s="43">
        <v>17380</v>
      </c>
      <c r="H39" s="43">
        <v>152828</v>
      </c>
      <c r="I39" s="43">
        <v>351450.98719999997</v>
      </c>
      <c r="J39" s="43">
        <v>0</v>
      </c>
      <c r="K39" s="43">
        <v>0</v>
      </c>
      <c r="L39" s="43">
        <f t="shared" ref="L39:L48" si="5">SUM(B39:K39)</f>
        <v>864972.98719999997</v>
      </c>
    </row>
    <row r="40" spans="1:12">
      <c r="A40" s="21" t="s">
        <v>56</v>
      </c>
      <c r="B40" s="43">
        <v>0</v>
      </c>
      <c r="C40" s="43">
        <v>0</v>
      </c>
      <c r="D40" s="43">
        <v>0</v>
      </c>
      <c r="E40" s="43">
        <v>10000</v>
      </c>
      <c r="F40" s="43">
        <v>12200</v>
      </c>
      <c r="G40" s="43">
        <v>4025</v>
      </c>
      <c r="H40" s="43">
        <v>0</v>
      </c>
      <c r="I40" s="43">
        <v>0</v>
      </c>
      <c r="J40" s="43">
        <v>9000</v>
      </c>
      <c r="K40" s="43">
        <v>163160</v>
      </c>
      <c r="L40" s="43">
        <f t="shared" si="5"/>
        <v>198385</v>
      </c>
    </row>
    <row r="41" spans="1:12">
      <c r="A41" s="21" t="s">
        <v>57</v>
      </c>
      <c r="B41" s="43">
        <v>112880</v>
      </c>
      <c r="C41" s="43">
        <v>0</v>
      </c>
      <c r="D41" s="43">
        <v>0</v>
      </c>
      <c r="E41" s="43">
        <v>0</v>
      </c>
      <c r="F41" s="43">
        <v>0</v>
      </c>
      <c r="G41" s="43">
        <v>125420</v>
      </c>
      <c r="H41" s="43">
        <v>55440</v>
      </c>
      <c r="I41" s="43">
        <v>953767</v>
      </c>
      <c r="J41" s="43">
        <v>0</v>
      </c>
      <c r="K41" s="43">
        <v>100000</v>
      </c>
      <c r="L41" s="43">
        <f t="shared" si="5"/>
        <v>1347507</v>
      </c>
    </row>
    <row r="42" spans="1:12">
      <c r="A42" s="21" t="s">
        <v>58</v>
      </c>
      <c r="B42" s="43">
        <v>0</v>
      </c>
      <c r="C42" s="43">
        <v>0</v>
      </c>
      <c r="D42" s="43">
        <v>0</v>
      </c>
      <c r="E42" s="43">
        <v>2000200</v>
      </c>
      <c r="F42" s="43">
        <v>0</v>
      </c>
      <c r="G42" s="43">
        <v>133500</v>
      </c>
      <c r="H42" s="43">
        <v>278000</v>
      </c>
      <c r="I42" s="43">
        <v>0</v>
      </c>
      <c r="J42" s="43">
        <v>5233100</v>
      </c>
      <c r="K42" s="43">
        <v>0</v>
      </c>
      <c r="L42" s="43">
        <f t="shared" si="5"/>
        <v>7644800</v>
      </c>
    </row>
    <row r="43" spans="1:12">
      <c r="A43" s="21" t="s">
        <v>59</v>
      </c>
      <c r="B43" s="43">
        <v>0</v>
      </c>
      <c r="C43" s="43">
        <v>0</v>
      </c>
      <c r="D43" s="43">
        <v>0</v>
      </c>
      <c r="E43" s="43">
        <v>3000</v>
      </c>
      <c r="F43" s="43">
        <v>0</v>
      </c>
      <c r="G43" s="43">
        <v>3000</v>
      </c>
      <c r="H43" s="43">
        <v>0</v>
      </c>
      <c r="I43" s="43">
        <v>0</v>
      </c>
      <c r="J43" s="43">
        <v>167800</v>
      </c>
      <c r="K43" s="43">
        <v>2270000</v>
      </c>
      <c r="L43" s="43">
        <f t="shared" si="5"/>
        <v>2443800</v>
      </c>
    </row>
    <row r="44" spans="1:12">
      <c r="A44" s="21" t="s">
        <v>60</v>
      </c>
      <c r="B44" s="43">
        <v>0</v>
      </c>
      <c r="C44" s="43">
        <v>0</v>
      </c>
      <c r="D44" s="43">
        <v>0</v>
      </c>
      <c r="E44" s="43">
        <v>1274600</v>
      </c>
      <c r="F44" s="43">
        <v>0</v>
      </c>
      <c r="G44" s="43">
        <v>0</v>
      </c>
      <c r="H44" s="43">
        <v>0</v>
      </c>
      <c r="I44" s="43">
        <v>0</v>
      </c>
      <c r="J44" s="43">
        <v>0</v>
      </c>
      <c r="K44" s="43">
        <v>0</v>
      </c>
      <c r="L44" s="43">
        <f t="shared" si="5"/>
        <v>1274600</v>
      </c>
    </row>
    <row r="45" spans="1:12">
      <c r="A45" s="21" t="s">
        <v>61</v>
      </c>
      <c r="B45" s="43">
        <v>0</v>
      </c>
      <c r="C45" s="43">
        <v>353896</v>
      </c>
      <c r="D45" s="43">
        <v>0</v>
      </c>
      <c r="E45" s="43" t="s">
        <v>67</v>
      </c>
      <c r="F45" s="43">
        <v>0</v>
      </c>
      <c r="G45" s="43">
        <v>0</v>
      </c>
      <c r="H45" s="43">
        <v>0</v>
      </c>
      <c r="I45" s="43">
        <v>0</v>
      </c>
      <c r="J45" s="43">
        <v>0</v>
      </c>
      <c r="K45" s="43">
        <v>0</v>
      </c>
      <c r="L45" s="43">
        <f t="shared" si="5"/>
        <v>353896</v>
      </c>
    </row>
    <row r="46" spans="1:12">
      <c r="A46" s="21" t="s">
        <v>62</v>
      </c>
      <c r="B46" s="43">
        <v>3685</v>
      </c>
      <c r="C46" s="43">
        <v>13380</v>
      </c>
      <c r="D46" s="43">
        <v>0</v>
      </c>
      <c r="E46" s="43">
        <v>10774</v>
      </c>
      <c r="F46" s="43">
        <v>91490</v>
      </c>
      <c r="G46" s="43">
        <v>1650</v>
      </c>
      <c r="H46" s="43">
        <v>1303</v>
      </c>
      <c r="I46" s="43">
        <v>4600</v>
      </c>
      <c r="J46" s="43">
        <v>10705</v>
      </c>
      <c r="K46" s="43">
        <v>1430</v>
      </c>
      <c r="L46" s="43">
        <f t="shared" si="5"/>
        <v>139017</v>
      </c>
    </row>
    <row r="47" spans="1:12">
      <c r="A47" s="21" t="s">
        <v>63</v>
      </c>
      <c r="B47" s="43">
        <v>2500</v>
      </c>
      <c r="C47" s="43">
        <v>0</v>
      </c>
      <c r="D47" s="43">
        <v>0</v>
      </c>
      <c r="E47" s="43">
        <v>47790</v>
      </c>
      <c r="F47" s="43">
        <v>64680</v>
      </c>
      <c r="G47" s="43">
        <v>48780</v>
      </c>
      <c r="H47" s="43">
        <v>1500</v>
      </c>
      <c r="I47" s="43">
        <v>101720</v>
      </c>
      <c r="J47" s="43">
        <v>46365</v>
      </c>
      <c r="K47" s="43">
        <v>152570</v>
      </c>
      <c r="L47" s="43">
        <f t="shared" si="5"/>
        <v>465905</v>
      </c>
    </row>
    <row r="48" spans="1:12" ht="19" thickBot="1">
      <c r="A48" s="553" t="s">
        <v>64</v>
      </c>
      <c r="B48" s="158">
        <v>0</v>
      </c>
      <c r="C48" s="158">
        <v>7084358</v>
      </c>
      <c r="D48" s="158">
        <v>0</v>
      </c>
      <c r="E48" s="158">
        <v>0</v>
      </c>
      <c r="F48" s="158">
        <v>0</v>
      </c>
      <c r="G48" s="158">
        <v>0</v>
      </c>
      <c r="H48" s="158">
        <v>0</v>
      </c>
      <c r="I48" s="158">
        <v>0</v>
      </c>
      <c r="J48" s="158">
        <v>0</v>
      </c>
      <c r="K48" s="158">
        <v>0</v>
      </c>
      <c r="L48" s="114">
        <f t="shared" si="5"/>
        <v>7084358</v>
      </c>
    </row>
    <row r="49" spans="1:12" ht="20" thickTop="1" thickBot="1">
      <c r="A49" s="552" t="s">
        <v>51</v>
      </c>
      <c r="B49" s="63">
        <f>SUM(B38:B48)</f>
        <v>121045</v>
      </c>
      <c r="C49" s="63">
        <f t="shared" ref="C49:L49" si="6">SUM(C38:C48)</f>
        <v>7472164</v>
      </c>
      <c r="D49" s="63">
        <f t="shared" si="6"/>
        <v>0</v>
      </c>
      <c r="E49" s="63">
        <f t="shared" si="6"/>
        <v>3687698</v>
      </c>
      <c r="F49" s="63">
        <f t="shared" si="6"/>
        <v>189512</v>
      </c>
      <c r="G49" s="63">
        <f t="shared" si="6"/>
        <v>1806044</v>
      </c>
      <c r="H49" s="63">
        <f t="shared" si="6"/>
        <v>493631</v>
      </c>
      <c r="I49" s="63">
        <f t="shared" si="6"/>
        <v>1550431.9871999999</v>
      </c>
      <c r="J49" s="63">
        <f t="shared" si="6"/>
        <v>5468499</v>
      </c>
      <c r="K49" s="63">
        <f t="shared" si="6"/>
        <v>2793288</v>
      </c>
      <c r="L49" s="63">
        <f t="shared" si="6"/>
        <v>23582312.987199999</v>
      </c>
    </row>
    <row r="50" spans="1:12" ht="19" thickTop="1">
      <c r="C50" s="9"/>
      <c r="D50" s="9"/>
      <c r="J50" s="9"/>
      <c r="K50" s="9"/>
      <c r="L50" s="9"/>
    </row>
    <row r="51" spans="1:12">
      <c r="A51" s="7"/>
      <c r="E51" s="9"/>
      <c r="J51" s="9"/>
    </row>
    <row r="52" spans="1:12">
      <c r="A52" s="7"/>
      <c r="B52" s="159"/>
      <c r="C52" s="9"/>
    </row>
    <row r="53" spans="1:12">
      <c r="A53" s="7"/>
      <c r="B53" s="159"/>
    </row>
    <row r="54" spans="1:12">
      <c r="A54" s="7"/>
      <c r="B54" s="159"/>
    </row>
  </sheetData>
  <phoneticPr fontId="1"/>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A209-9116-4415-BFB9-C8279F7BB806}">
  <dimension ref="A1:L37"/>
  <sheetViews>
    <sheetView zoomScale="58" zoomScaleNormal="93" zoomScaleSheetLayoutView="101" zoomScalePageLayoutView="75" workbookViewId="0">
      <selection activeCell="A8" sqref="A8"/>
    </sheetView>
  </sheetViews>
  <sheetFormatPr baseColWidth="10" defaultColWidth="8.5" defaultRowHeight="18"/>
  <cols>
    <col min="1" max="1" width="39.6640625" customWidth="1"/>
    <col min="2" max="12" width="15.5" customWidth="1"/>
  </cols>
  <sheetData>
    <row r="1" spans="1:12" ht="25" thickBot="1">
      <c r="A1" s="106" t="s">
        <v>72</v>
      </c>
      <c r="B1" s="36"/>
      <c r="C1" s="36"/>
      <c r="D1" s="36"/>
      <c r="E1" s="36"/>
      <c r="F1" s="36"/>
      <c r="G1" s="36"/>
      <c r="H1" s="36"/>
      <c r="I1" s="36"/>
      <c r="J1" s="36"/>
      <c r="K1" s="36"/>
      <c r="L1" s="36"/>
    </row>
    <row r="2" spans="1:12" ht="18" customHeight="1">
      <c r="A2" s="594" t="s">
        <v>73</v>
      </c>
      <c r="B2" s="592" t="s">
        <v>74</v>
      </c>
      <c r="C2" s="592" t="s">
        <v>75</v>
      </c>
      <c r="D2" s="592" t="s">
        <v>76</v>
      </c>
      <c r="E2" s="98" t="s">
        <v>77</v>
      </c>
      <c r="F2" s="592" t="s">
        <v>78</v>
      </c>
      <c r="G2" s="592" t="s">
        <v>79</v>
      </c>
      <c r="H2" s="98" t="s">
        <v>80</v>
      </c>
      <c r="I2" s="590" t="s">
        <v>32</v>
      </c>
      <c r="J2" s="98" t="s">
        <v>81</v>
      </c>
      <c r="K2" s="98" t="s">
        <v>82</v>
      </c>
      <c r="L2" s="592" t="s">
        <v>83</v>
      </c>
    </row>
    <row r="3" spans="1:12" ht="20" thickBot="1">
      <c r="A3" s="595"/>
      <c r="B3" s="593"/>
      <c r="C3" s="593"/>
      <c r="D3" s="593"/>
      <c r="E3" s="99" t="s">
        <v>84</v>
      </c>
      <c r="F3" s="593"/>
      <c r="G3" s="593"/>
      <c r="H3" s="99" t="s">
        <v>85</v>
      </c>
      <c r="I3" s="591"/>
      <c r="J3" s="99" t="s">
        <v>86</v>
      </c>
      <c r="K3" s="99" t="s">
        <v>87</v>
      </c>
      <c r="L3" s="593"/>
    </row>
    <row r="4" spans="1:12" ht="19" thickTop="1">
      <c r="A4" s="100" t="s">
        <v>88</v>
      </c>
      <c r="B4" s="313">
        <v>0</v>
      </c>
      <c r="C4" s="314">
        <v>7016705</v>
      </c>
      <c r="D4" s="313">
        <v>0</v>
      </c>
      <c r="E4" s="313">
        <v>0</v>
      </c>
      <c r="F4" s="313">
        <v>0</v>
      </c>
      <c r="G4" s="313">
        <v>0</v>
      </c>
      <c r="H4" s="313">
        <v>0</v>
      </c>
      <c r="I4" s="313">
        <v>0</v>
      </c>
      <c r="J4" s="313">
        <v>0</v>
      </c>
      <c r="K4" s="313">
        <v>0</v>
      </c>
      <c r="L4" s="315">
        <f>SUM(B4:K4)</f>
        <v>7016705</v>
      </c>
    </row>
    <row r="5" spans="1:12">
      <c r="A5" s="101" t="s">
        <v>89</v>
      </c>
      <c r="B5" s="313">
        <v>0</v>
      </c>
      <c r="C5" s="316">
        <v>2400</v>
      </c>
      <c r="D5" s="313">
        <v>0</v>
      </c>
      <c r="E5" s="313">
        <v>0</v>
      </c>
      <c r="F5" s="313">
        <v>8</v>
      </c>
      <c r="G5" s="313">
        <v>0</v>
      </c>
      <c r="H5" s="313">
        <v>0</v>
      </c>
      <c r="I5" s="313">
        <v>0</v>
      </c>
      <c r="J5" s="313">
        <v>0</v>
      </c>
      <c r="K5" s="313">
        <v>0</v>
      </c>
      <c r="L5" s="315">
        <f t="shared" ref="L5:L18" si="0">SUM(B5:K5)</f>
        <v>2408</v>
      </c>
    </row>
    <row r="6" spans="1:12">
      <c r="A6" s="101" t="s">
        <v>90</v>
      </c>
      <c r="B6" s="313">
        <v>0</v>
      </c>
      <c r="C6" s="314">
        <v>5552844</v>
      </c>
      <c r="D6" s="313">
        <v>0</v>
      </c>
      <c r="E6" s="313">
        <v>0</v>
      </c>
      <c r="F6" s="313">
        <v>0</v>
      </c>
      <c r="G6" s="313">
        <v>0</v>
      </c>
      <c r="H6" s="313">
        <v>0</v>
      </c>
      <c r="I6" s="313">
        <v>0</v>
      </c>
      <c r="J6" s="313">
        <v>0</v>
      </c>
      <c r="K6" s="313">
        <v>0</v>
      </c>
      <c r="L6" s="315">
        <f t="shared" si="0"/>
        <v>5552844</v>
      </c>
    </row>
    <row r="7" spans="1:12">
      <c r="A7" s="102" t="s">
        <v>91</v>
      </c>
      <c r="B7" s="313">
        <v>0</v>
      </c>
      <c r="C7" s="317">
        <v>0</v>
      </c>
      <c r="D7" s="313">
        <v>0</v>
      </c>
      <c r="E7" s="313">
        <v>0</v>
      </c>
      <c r="F7" s="313">
        <v>1017000</v>
      </c>
      <c r="G7" s="313">
        <v>0</v>
      </c>
      <c r="H7" s="313">
        <v>0</v>
      </c>
      <c r="I7" s="313">
        <v>0</v>
      </c>
      <c r="J7" s="313">
        <v>0</v>
      </c>
      <c r="K7" s="313">
        <v>0</v>
      </c>
      <c r="L7" s="315">
        <f t="shared" si="0"/>
        <v>1017000</v>
      </c>
    </row>
    <row r="8" spans="1:12">
      <c r="A8" s="101" t="s">
        <v>92</v>
      </c>
      <c r="B8" s="313">
        <v>0</v>
      </c>
      <c r="C8" s="317">
        <v>0</v>
      </c>
      <c r="D8" s="313">
        <v>0</v>
      </c>
      <c r="E8" s="313">
        <v>0</v>
      </c>
      <c r="F8" s="313">
        <v>1676000</v>
      </c>
      <c r="G8" s="313">
        <v>0</v>
      </c>
      <c r="H8" s="313">
        <v>0</v>
      </c>
      <c r="I8" s="313">
        <v>0</v>
      </c>
      <c r="J8" s="313">
        <v>0</v>
      </c>
      <c r="K8" s="313">
        <v>0</v>
      </c>
      <c r="L8" s="315">
        <f t="shared" si="0"/>
        <v>1676000</v>
      </c>
    </row>
    <row r="9" spans="1:12">
      <c r="A9" s="103" t="s">
        <v>93</v>
      </c>
      <c r="B9" s="313">
        <v>0</v>
      </c>
      <c r="C9" s="316">
        <v>1000000</v>
      </c>
      <c r="D9" s="313">
        <v>0</v>
      </c>
      <c r="E9" s="313">
        <v>0</v>
      </c>
      <c r="F9" s="313">
        <v>0</v>
      </c>
      <c r="G9" s="313">
        <v>0</v>
      </c>
      <c r="H9" s="313">
        <v>0</v>
      </c>
      <c r="I9" s="313">
        <v>0</v>
      </c>
      <c r="J9" s="313">
        <v>0</v>
      </c>
      <c r="K9" s="313">
        <v>0</v>
      </c>
      <c r="L9" s="315">
        <f t="shared" si="0"/>
        <v>1000000</v>
      </c>
    </row>
    <row r="10" spans="1:12">
      <c r="A10" s="103" t="s">
        <v>94</v>
      </c>
      <c r="B10" s="313">
        <v>0</v>
      </c>
      <c r="C10" s="316">
        <v>1000000</v>
      </c>
      <c r="D10" s="313">
        <v>0</v>
      </c>
      <c r="E10" s="313">
        <v>0</v>
      </c>
      <c r="F10" s="313">
        <v>0</v>
      </c>
      <c r="G10" s="313">
        <v>0</v>
      </c>
      <c r="H10" s="313">
        <v>0</v>
      </c>
      <c r="I10" s="313">
        <v>0</v>
      </c>
      <c r="J10" s="313">
        <v>0</v>
      </c>
      <c r="K10" s="313">
        <v>0</v>
      </c>
      <c r="L10" s="315">
        <f t="shared" si="0"/>
        <v>1000000</v>
      </c>
    </row>
    <row r="11" spans="1:12">
      <c r="A11" s="103" t="s">
        <v>95</v>
      </c>
      <c r="B11" s="313">
        <v>0</v>
      </c>
      <c r="C11" s="316">
        <v>100000</v>
      </c>
      <c r="D11" s="313">
        <v>0</v>
      </c>
      <c r="E11" s="313">
        <v>0</v>
      </c>
      <c r="F11" s="313">
        <v>0</v>
      </c>
      <c r="G11" s="313">
        <v>0</v>
      </c>
      <c r="H11" s="313">
        <v>0</v>
      </c>
      <c r="I11" s="313">
        <v>0</v>
      </c>
      <c r="J11" s="313">
        <v>0</v>
      </c>
      <c r="K11" s="313">
        <v>0</v>
      </c>
      <c r="L11" s="315">
        <f t="shared" si="0"/>
        <v>100000</v>
      </c>
    </row>
    <row r="12" spans="1:12">
      <c r="A12" s="103" t="s">
        <v>43</v>
      </c>
      <c r="B12" s="313">
        <v>0</v>
      </c>
      <c r="C12" s="317">
        <v>0</v>
      </c>
      <c r="D12" s="313">
        <v>0</v>
      </c>
      <c r="E12" s="313">
        <v>1871400</v>
      </c>
      <c r="F12" s="313">
        <v>0</v>
      </c>
      <c r="G12" s="313">
        <v>0</v>
      </c>
      <c r="H12" s="313">
        <v>0</v>
      </c>
      <c r="I12" s="313">
        <v>0</v>
      </c>
      <c r="J12" s="313">
        <v>0</v>
      </c>
      <c r="K12" s="313">
        <v>0</v>
      </c>
      <c r="L12" s="315">
        <f t="shared" si="0"/>
        <v>1871400</v>
      </c>
    </row>
    <row r="13" spans="1:12">
      <c r="A13" s="102" t="s">
        <v>96</v>
      </c>
      <c r="B13" s="313">
        <v>0</v>
      </c>
      <c r="C13" s="317">
        <v>0</v>
      </c>
      <c r="D13" s="313">
        <v>0</v>
      </c>
      <c r="E13" s="318">
        <v>762400</v>
      </c>
      <c r="F13" s="313">
        <v>0</v>
      </c>
      <c r="G13" s="313">
        <v>0</v>
      </c>
      <c r="H13" s="313">
        <v>0</v>
      </c>
      <c r="I13" s="313">
        <v>0</v>
      </c>
      <c r="J13" s="313">
        <v>0</v>
      </c>
      <c r="K13" s="313">
        <v>0</v>
      </c>
      <c r="L13" s="315">
        <f t="shared" si="0"/>
        <v>762400</v>
      </c>
    </row>
    <row r="14" spans="1:12">
      <c r="A14" s="102" t="s">
        <v>45</v>
      </c>
      <c r="B14" s="313">
        <v>0</v>
      </c>
      <c r="C14" s="317">
        <v>0</v>
      </c>
      <c r="D14" s="313">
        <v>0</v>
      </c>
      <c r="E14" s="319">
        <v>0</v>
      </c>
      <c r="F14" s="313">
        <v>0</v>
      </c>
      <c r="G14" s="319">
        <v>202000</v>
      </c>
      <c r="H14" s="313">
        <v>0</v>
      </c>
      <c r="I14" s="313">
        <v>0</v>
      </c>
      <c r="J14" s="313">
        <v>0</v>
      </c>
      <c r="K14" s="313">
        <v>0</v>
      </c>
      <c r="L14" s="315">
        <f t="shared" si="0"/>
        <v>202000</v>
      </c>
    </row>
    <row r="15" spans="1:12">
      <c r="A15" s="102" t="s">
        <v>97</v>
      </c>
      <c r="B15" s="313">
        <v>0</v>
      </c>
      <c r="C15" s="317">
        <v>0</v>
      </c>
      <c r="D15" s="313">
        <v>0</v>
      </c>
      <c r="E15" s="319">
        <v>0</v>
      </c>
      <c r="F15" s="313">
        <v>0</v>
      </c>
      <c r="G15" s="319">
        <v>0</v>
      </c>
      <c r="H15" s="313">
        <v>0</v>
      </c>
      <c r="I15" s="313">
        <v>0</v>
      </c>
      <c r="J15" s="313">
        <v>0</v>
      </c>
      <c r="K15" s="319">
        <v>787096</v>
      </c>
      <c r="L15" s="315">
        <f t="shared" si="0"/>
        <v>787096</v>
      </c>
    </row>
    <row r="16" spans="1:12">
      <c r="A16" s="102" t="s">
        <v>98</v>
      </c>
      <c r="B16" s="313">
        <v>0</v>
      </c>
      <c r="C16" s="317">
        <v>0</v>
      </c>
      <c r="D16" s="313">
        <v>0</v>
      </c>
      <c r="E16" s="319">
        <v>0</v>
      </c>
      <c r="F16" s="313">
        <v>0</v>
      </c>
      <c r="G16" s="319">
        <v>0</v>
      </c>
      <c r="H16" s="313">
        <v>0</v>
      </c>
      <c r="I16" s="313">
        <v>0</v>
      </c>
      <c r="J16" s="313">
        <v>0</v>
      </c>
      <c r="K16" s="319">
        <v>43500</v>
      </c>
      <c r="L16" s="315">
        <f t="shared" si="0"/>
        <v>43500</v>
      </c>
    </row>
    <row r="17" spans="1:12">
      <c r="A17" s="102" t="s">
        <v>99</v>
      </c>
      <c r="B17" s="313">
        <v>0</v>
      </c>
      <c r="C17" s="317">
        <v>0</v>
      </c>
      <c r="D17" s="313">
        <v>0</v>
      </c>
      <c r="E17" s="319">
        <v>5000</v>
      </c>
      <c r="F17" s="319">
        <v>573800</v>
      </c>
      <c r="G17" s="319">
        <v>0</v>
      </c>
      <c r="H17" s="313">
        <v>0</v>
      </c>
      <c r="I17" s="313">
        <v>0</v>
      </c>
      <c r="J17" s="313">
        <v>0</v>
      </c>
      <c r="K17" s="319">
        <v>0</v>
      </c>
      <c r="L17" s="315">
        <f t="shared" si="0"/>
        <v>578800</v>
      </c>
    </row>
    <row r="18" spans="1:12" ht="19" thickBot="1">
      <c r="A18" s="104" t="s">
        <v>100</v>
      </c>
      <c r="B18" s="313">
        <v>0</v>
      </c>
      <c r="C18" s="317">
        <v>0</v>
      </c>
      <c r="D18" s="318">
        <v>0</v>
      </c>
      <c r="E18" s="320">
        <v>2301</v>
      </c>
      <c r="F18" s="320">
        <v>0</v>
      </c>
      <c r="G18" s="319">
        <v>0</v>
      </c>
      <c r="H18" s="318">
        <v>0</v>
      </c>
      <c r="I18" s="313">
        <v>0</v>
      </c>
      <c r="J18" s="313">
        <v>0</v>
      </c>
      <c r="K18" s="320">
        <v>0</v>
      </c>
      <c r="L18" s="338">
        <f t="shared" si="0"/>
        <v>2301</v>
      </c>
    </row>
    <row r="19" spans="1:12" ht="20" thickTop="1" thickBot="1">
      <c r="A19" s="105" t="s">
        <v>101</v>
      </c>
      <c r="B19" s="321">
        <f>SUM(B4:B18)</f>
        <v>0</v>
      </c>
      <c r="C19" s="321">
        <f t="shared" ref="C19:K19" si="1">SUM(C4:C18)</f>
        <v>14671949</v>
      </c>
      <c r="D19" s="321">
        <f t="shared" si="1"/>
        <v>0</v>
      </c>
      <c r="E19" s="321">
        <f t="shared" si="1"/>
        <v>2641101</v>
      </c>
      <c r="F19" s="321">
        <f t="shared" si="1"/>
        <v>3266808</v>
      </c>
      <c r="G19" s="321">
        <f t="shared" si="1"/>
        <v>202000</v>
      </c>
      <c r="H19" s="321">
        <f t="shared" si="1"/>
        <v>0</v>
      </c>
      <c r="I19" s="321">
        <f t="shared" si="1"/>
        <v>0</v>
      </c>
      <c r="J19" s="321">
        <f t="shared" si="1"/>
        <v>0</v>
      </c>
      <c r="K19" s="321">
        <f t="shared" si="1"/>
        <v>830596</v>
      </c>
      <c r="L19" s="339">
        <f>SUM(L4:L18)</f>
        <v>21612454</v>
      </c>
    </row>
    <row r="21" spans="1:12" ht="24">
      <c r="A21" s="106"/>
      <c r="B21" s="36"/>
      <c r="C21" s="36"/>
      <c r="D21" s="36"/>
      <c r="E21" s="36"/>
      <c r="F21" s="36"/>
      <c r="G21" s="36"/>
      <c r="H21" s="36"/>
      <c r="I21" s="36"/>
      <c r="J21" s="36"/>
      <c r="K21" s="36"/>
      <c r="L21" s="36"/>
    </row>
    <row r="22" spans="1:12" ht="25" thickBot="1">
      <c r="A22" s="106" t="s">
        <v>102</v>
      </c>
      <c r="B22" s="36"/>
      <c r="C22" s="36"/>
      <c r="D22" s="36"/>
      <c r="E22" s="36"/>
      <c r="F22" s="36"/>
      <c r="G22" s="36"/>
      <c r="H22" s="36"/>
      <c r="I22" s="36"/>
      <c r="J22" s="36"/>
      <c r="K22" s="36"/>
      <c r="L22" s="36"/>
    </row>
    <row r="23" spans="1:12" ht="20" thickTop="1">
      <c r="A23" s="597" t="s">
        <v>73</v>
      </c>
      <c r="B23" s="597" t="s">
        <v>74</v>
      </c>
      <c r="C23" s="597" t="s">
        <v>75</v>
      </c>
      <c r="D23" s="597" t="s">
        <v>76</v>
      </c>
      <c r="E23" s="107" t="s">
        <v>77</v>
      </c>
      <c r="F23" s="597" t="s">
        <v>78</v>
      </c>
      <c r="G23" s="597" t="s">
        <v>79</v>
      </c>
      <c r="H23" s="107" t="s">
        <v>80</v>
      </c>
      <c r="I23" s="596" t="s">
        <v>32</v>
      </c>
      <c r="J23" s="108" t="s">
        <v>81</v>
      </c>
      <c r="K23" s="107" t="s">
        <v>82</v>
      </c>
      <c r="L23" s="597" t="s">
        <v>83</v>
      </c>
    </row>
    <row r="24" spans="1:12" ht="20" thickBot="1">
      <c r="A24" s="593"/>
      <c r="B24" s="593"/>
      <c r="C24" s="593"/>
      <c r="D24" s="593"/>
      <c r="E24" s="99" t="s">
        <v>84</v>
      </c>
      <c r="F24" s="593"/>
      <c r="G24" s="593"/>
      <c r="H24" s="99" t="s">
        <v>85</v>
      </c>
      <c r="I24" s="591"/>
      <c r="J24" s="109" t="s">
        <v>86</v>
      </c>
      <c r="K24" s="99" t="s">
        <v>87</v>
      </c>
      <c r="L24" s="593"/>
    </row>
    <row r="25" spans="1:12" ht="19" thickTop="1">
      <c r="A25" s="110" t="s">
        <v>103</v>
      </c>
      <c r="B25" s="313">
        <v>178186</v>
      </c>
      <c r="C25" s="313">
        <v>9671</v>
      </c>
      <c r="D25" s="313">
        <v>0</v>
      </c>
      <c r="E25" s="313">
        <v>0</v>
      </c>
      <c r="F25" s="313">
        <v>15789</v>
      </c>
      <c r="G25" s="313">
        <v>629576</v>
      </c>
      <c r="H25" s="313">
        <v>149612</v>
      </c>
      <c r="I25" s="313">
        <v>374886</v>
      </c>
      <c r="J25" s="313">
        <v>0</v>
      </c>
      <c r="K25" s="313">
        <v>184106</v>
      </c>
      <c r="L25" s="313">
        <f>SUM(B25:K25)</f>
        <v>1541826</v>
      </c>
    </row>
    <row r="26" spans="1:12">
      <c r="A26" s="111" t="s">
        <v>104</v>
      </c>
      <c r="B26" s="313">
        <v>12100</v>
      </c>
      <c r="C26" s="313">
        <v>0</v>
      </c>
      <c r="D26" s="313">
        <v>0</v>
      </c>
      <c r="E26" s="313">
        <v>135236</v>
      </c>
      <c r="F26" s="313">
        <v>0</v>
      </c>
      <c r="G26" s="313">
        <v>0</v>
      </c>
      <c r="H26" s="313">
        <v>113667</v>
      </c>
      <c r="I26" s="313">
        <v>124013</v>
      </c>
      <c r="J26" s="313">
        <v>7140</v>
      </c>
      <c r="K26" s="313">
        <v>0</v>
      </c>
      <c r="L26" s="313">
        <f t="shared" ref="L26:L35" si="2">SUM(B26:K26)</f>
        <v>392156</v>
      </c>
    </row>
    <row r="27" spans="1:12">
      <c r="A27" s="111" t="s">
        <v>105</v>
      </c>
      <c r="B27" s="313">
        <v>0</v>
      </c>
      <c r="C27" s="313">
        <v>0</v>
      </c>
      <c r="D27" s="313">
        <v>0</v>
      </c>
      <c r="E27" s="313">
        <v>7430</v>
      </c>
      <c r="F27" s="313">
        <v>2059</v>
      </c>
      <c r="G27" s="313">
        <v>2796</v>
      </c>
      <c r="H27" s="313">
        <v>0</v>
      </c>
      <c r="I27" s="313">
        <v>21574</v>
      </c>
      <c r="J27" s="313">
        <v>14337</v>
      </c>
      <c r="K27" s="313">
        <v>133059</v>
      </c>
      <c r="L27" s="313">
        <f t="shared" si="2"/>
        <v>181255</v>
      </c>
    </row>
    <row r="28" spans="1:12">
      <c r="A28" s="111" t="s">
        <v>106</v>
      </c>
      <c r="B28" s="313">
        <v>7936</v>
      </c>
      <c r="C28" s="313">
        <v>0</v>
      </c>
      <c r="D28" s="313">
        <v>0</v>
      </c>
      <c r="E28" s="313">
        <v>0</v>
      </c>
      <c r="F28" s="313">
        <v>0</v>
      </c>
      <c r="G28" s="313">
        <v>170180</v>
      </c>
      <c r="H28" s="313">
        <v>0</v>
      </c>
      <c r="I28" s="313">
        <v>346520</v>
      </c>
      <c r="J28" s="313">
        <v>0</v>
      </c>
      <c r="K28" s="313">
        <v>64960</v>
      </c>
      <c r="L28" s="313">
        <f t="shared" si="2"/>
        <v>589596</v>
      </c>
    </row>
    <row r="29" spans="1:12">
      <c r="A29" s="111" t="s">
        <v>107</v>
      </c>
      <c r="B29" s="313">
        <v>0</v>
      </c>
      <c r="C29" s="313">
        <v>0</v>
      </c>
      <c r="D29" s="313">
        <v>0</v>
      </c>
      <c r="E29" s="313">
        <v>1274240</v>
      </c>
      <c r="F29" s="313">
        <v>0</v>
      </c>
      <c r="G29" s="313">
        <v>100100</v>
      </c>
      <c r="H29" s="313">
        <v>264000</v>
      </c>
      <c r="I29" s="313">
        <v>0</v>
      </c>
      <c r="J29" s="313">
        <v>4559000</v>
      </c>
      <c r="K29" s="313">
        <v>0</v>
      </c>
      <c r="L29" s="313">
        <f t="shared" si="2"/>
        <v>6197340</v>
      </c>
    </row>
    <row r="30" spans="1:12">
      <c r="A30" s="111" t="s">
        <v>108</v>
      </c>
      <c r="B30" s="313">
        <v>0</v>
      </c>
      <c r="C30" s="313">
        <v>0</v>
      </c>
      <c r="D30" s="313">
        <v>0</v>
      </c>
      <c r="E30" s="313">
        <v>3000</v>
      </c>
      <c r="F30" s="313">
        <v>0</v>
      </c>
      <c r="G30" s="313">
        <v>2160</v>
      </c>
      <c r="H30" s="313">
        <v>0</v>
      </c>
      <c r="I30" s="313">
        <v>0</v>
      </c>
      <c r="J30" s="313">
        <v>169639</v>
      </c>
      <c r="K30" s="313">
        <v>1718070</v>
      </c>
      <c r="L30" s="313">
        <f t="shared" si="2"/>
        <v>1892869</v>
      </c>
    </row>
    <row r="31" spans="1:12">
      <c r="A31" s="111" t="s">
        <v>109</v>
      </c>
      <c r="B31" s="313">
        <v>0</v>
      </c>
      <c r="C31" s="313">
        <v>0</v>
      </c>
      <c r="D31" s="313">
        <v>0</v>
      </c>
      <c r="E31" s="313">
        <v>2473530</v>
      </c>
      <c r="F31" s="313">
        <v>0</v>
      </c>
      <c r="G31" s="313">
        <v>0</v>
      </c>
      <c r="H31" s="313">
        <v>0</v>
      </c>
      <c r="I31" s="313">
        <v>0</v>
      </c>
      <c r="J31" s="313">
        <v>0</v>
      </c>
      <c r="K31" s="313">
        <v>0</v>
      </c>
      <c r="L31" s="313">
        <f t="shared" si="2"/>
        <v>2473530</v>
      </c>
    </row>
    <row r="32" spans="1:12">
      <c r="A32" s="111" t="s">
        <v>110</v>
      </c>
      <c r="B32" s="313">
        <v>0</v>
      </c>
      <c r="C32" s="313">
        <v>203896</v>
      </c>
      <c r="D32" s="313">
        <v>0</v>
      </c>
      <c r="E32" s="313">
        <v>0</v>
      </c>
      <c r="F32" s="313">
        <v>0</v>
      </c>
      <c r="G32" s="313">
        <v>0</v>
      </c>
      <c r="H32" s="313">
        <v>0</v>
      </c>
      <c r="I32" s="313">
        <v>0</v>
      </c>
      <c r="J32" s="313">
        <v>0</v>
      </c>
      <c r="K32" s="313">
        <v>0</v>
      </c>
      <c r="L32" s="313">
        <f t="shared" si="2"/>
        <v>203896</v>
      </c>
    </row>
    <row r="33" spans="1:12">
      <c r="A33" s="111" t="s">
        <v>111</v>
      </c>
      <c r="B33" s="196">
        <v>3168</v>
      </c>
      <c r="C33" s="313">
        <v>25520</v>
      </c>
      <c r="D33" s="313">
        <v>0</v>
      </c>
      <c r="E33" s="313">
        <v>0</v>
      </c>
      <c r="F33" s="313">
        <v>0</v>
      </c>
      <c r="G33" s="313">
        <v>0</v>
      </c>
      <c r="H33" s="313">
        <v>0</v>
      </c>
      <c r="I33" s="313">
        <v>0</v>
      </c>
      <c r="J33" s="313">
        <v>7900</v>
      </c>
      <c r="K33" s="313">
        <v>0</v>
      </c>
      <c r="L33" s="313">
        <f t="shared" si="2"/>
        <v>36588</v>
      </c>
    </row>
    <row r="34" spans="1:12">
      <c r="A34" s="111" t="s">
        <v>112</v>
      </c>
      <c r="B34" s="313">
        <v>0</v>
      </c>
      <c r="C34" s="313">
        <v>15917</v>
      </c>
      <c r="D34" s="313">
        <v>0</v>
      </c>
      <c r="E34" s="313">
        <v>22350</v>
      </c>
      <c r="F34" s="195">
        <v>7180</v>
      </c>
      <c r="G34" s="313">
        <v>45040</v>
      </c>
      <c r="H34" s="313">
        <v>1730</v>
      </c>
      <c r="I34" s="313">
        <v>1243364</v>
      </c>
      <c r="J34" s="313">
        <v>60300</v>
      </c>
      <c r="K34" s="313">
        <v>36376</v>
      </c>
      <c r="L34" s="313">
        <f t="shared" si="2"/>
        <v>1432257</v>
      </c>
    </row>
    <row r="35" spans="1:12" ht="19" thickBot="1">
      <c r="A35" s="112" t="s">
        <v>113</v>
      </c>
      <c r="B35" s="313">
        <v>0</v>
      </c>
      <c r="C35" s="313">
        <v>6671141</v>
      </c>
      <c r="D35" s="313">
        <v>0</v>
      </c>
      <c r="E35" s="313">
        <v>0</v>
      </c>
      <c r="F35" s="313">
        <v>0</v>
      </c>
      <c r="G35" s="313">
        <v>0</v>
      </c>
      <c r="H35" s="313">
        <v>0</v>
      </c>
      <c r="I35" s="313">
        <v>0</v>
      </c>
      <c r="J35" s="313">
        <v>0</v>
      </c>
      <c r="K35" s="313">
        <v>0</v>
      </c>
      <c r="L35" s="313">
        <f t="shared" si="2"/>
        <v>6671141</v>
      </c>
    </row>
    <row r="36" spans="1:12" ht="20" thickTop="1" thickBot="1">
      <c r="A36" s="113" t="s">
        <v>114</v>
      </c>
      <c r="B36" s="322">
        <f>SUM(B25:B35)</f>
        <v>201390</v>
      </c>
      <c r="C36" s="322">
        <f t="shared" ref="C36:K36" si="3">SUM(C25:C35)</f>
        <v>6926145</v>
      </c>
      <c r="D36" s="322">
        <f t="shared" si="3"/>
        <v>0</v>
      </c>
      <c r="E36" s="322">
        <f t="shared" si="3"/>
        <v>3915786</v>
      </c>
      <c r="F36" s="322">
        <f t="shared" si="3"/>
        <v>25028</v>
      </c>
      <c r="G36" s="322">
        <f t="shared" si="3"/>
        <v>949852</v>
      </c>
      <c r="H36" s="322">
        <f t="shared" si="3"/>
        <v>529009</v>
      </c>
      <c r="I36" s="322">
        <f t="shared" si="3"/>
        <v>2110357</v>
      </c>
      <c r="J36" s="322">
        <f t="shared" si="3"/>
        <v>4818316</v>
      </c>
      <c r="K36" s="322">
        <f t="shared" si="3"/>
        <v>2136571</v>
      </c>
      <c r="L36" s="322">
        <f>SUM(L25:L35)</f>
        <v>21612454</v>
      </c>
    </row>
    <row r="37" spans="1:12" ht="19" thickTop="1"/>
  </sheetData>
  <mergeCells count="16">
    <mergeCell ref="I23:I24"/>
    <mergeCell ref="L23:L24"/>
    <mergeCell ref="A23:A24"/>
    <mergeCell ref="B23:B24"/>
    <mergeCell ref="C23:C24"/>
    <mergeCell ref="D23:D24"/>
    <mergeCell ref="F23:F24"/>
    <mergeCell ref="G23:G24"/>
    <mergeCell ref="I2:I3"/>
    <mergeCell ref="L2:L3"/>
    <mergeCell ref="A2:A3"/>
    <mergeCell ref="B2:B3"/>
    <mergeCell ref="C2:C3"/>
    <mergeCell ref="D2:D3"/>
    <mergeCell ref="F2:F3"/>
    <mergeCell ref="G2:G3"/>
  </mergeCells>
  <phoneticPr fontId="1"/>
  <pageMargins left="0.7" right="0.7" top="0.75" bottom="0.75" header="0.3" footer="0.3"/>
  <pageSetup paperSize="9" scale="3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130-ABAF-4450-9646-E34A4F0881FB}">
  <sheetPr>
    <pageSetUpPr fitToPage="1"/>
  </sheetPr>
  <dimension ref="A1:D58"/>
  <sheetViews>
    <sheetView topLeftCell="A2" zoomScale="81" zoomScaleNormal="100" zoomScaleSheetLayoutView="150" workbookViewId="0">
      <selection activeCell="B3" sqref="B3"/>
    </sheetView>
  </sheetViews>
  <sheetFormatPr baseColWidth="10" defaultColWidth="8.5" defaultRowHeight="18"/>
  <cols>
    <col min="1" max="1" width="33.5" bestFit="1" customWidth="1"/>
    <col min="2" max="3" width="15.5" style="9" customWidth="1"/>
    <col min="4" max="4" width="46.1640625" style="9" customWidth="1"/>
  </cols>
  <sheetData>
    <row r="1" spans="1:4">
      <c r="A1" s="8" t="s">
        <v>115</v>
      </c>
    </row>
    <row r="2" spans="1:4" ht="20" thickTop="1" thickBot="1">
      <c r="A2" s="567" t="s">
        <v>24</v>
      </c>
      <c r="B2" s="566" t="s">
        <v>116</v>
      </c>
      <c r="C2" s="22" t="s">
        <v>117</v>
      </c>
      <c r="D2" s="22" t="s">
        <v>118</v>
      </c>
    </row>
    <row r="3" spans="1:4" ht="19" thickTop="1">
      <c r="A3" s="573" t="s">
        <v>37</v>
      </c>
      <c r="B3" s="62">
        <f>'6．二次予算詳細収入の部'!L4</f>
        <v>1034</v>
      </c>
      <c r="C3" s="64">
        <f>'2.　一次予算クロス集計'!L4</f>
        <v>1034</v>
      </c>
      <c r="D3" s="43">
        <f>B3-C3</f>
        <v>0</v>
      </c>
    </row>
    <row r="4" spans="1:4">
      <c r="A4" s="573" t="s">
        <v>119</v>
      </c>
      <c r="B4" s="43">
        <f>'6．二次予算詳細収入の部'!L5</f>
        <v>5071031</v>
      </c>
      <c r="C4" s="64">
        <f>'2.　一次予算クロス集計'!L5</f>
        <v>5071031</v>
      </c>
      <c r="D4" s="43">
        <f t="shared" ref="D4:D6" si="0">B4-C4</f>
        <v>0</v>
      </c>
    </row>
    <row r="5" spans="1:4">
      <c r="A5" s="573" t="s">
        <v>39</v>
      </c>
      <c r="B5" s="43">
        <f>'6．二次予算詳細収入の部'!L6</f>
        <v>1277900</v>
      </c>
      <c r="C5" s="64">
        <f>'2.　一次予算クロス集計'!L6</f>
        <v>1277900</v>
      </c>
      <c r="D5" s="43">
        <f t="shared" si="0"/>
        <v>0</v>
      </c>
    </row>
    <row r="6" spans="1:4">
      <c r="A6" s="573" t="s">
        <v>40</v>
      </c>
      <c r="B6" s="43">
        <f>'6．二次予算詳細収入の部'!L7</f>
        <v>2712000</v>
      </c>
      <c r="C6" s="64">
        <f>'2.　一次予算クロス集計'!L7</f>
        <v>2712666</v>
      </c>
      <c r="D6" s="526">
        <f t="shared" si="0"/>
        <v>-666</v>
      </c>
    </row>
    <row r="7" spans="1:4">
      <c r="A7" s="573" t="s">
        <v>41</v>
      </c>
      <c r="B7" s="43">
        <f>'6．二次予算詳細収入の部'!L8</f>
        <v>1000000</v>
      </c>
      <c r="C7" s="64">
        <f>'2.　一次予算クロス集計'!L8</f>
        <v>1000000</v>
      </c>
      <c r="D7" s="43">
        <f>B7-C7</f>
        <v>0</v>
      </c>
    </row>
    <row r="8" spans="1:4">
      <c r="A8" s="574" t="s">
        <v>120</v>
      </c>
      <c r="B8" s="579">
        <f>'6．二次予算詳細収入の部'!L9</f>
        <v>100000</v>
      </c>
      <c r="C8" s="64">
        <f>'2.　一次予算クロス集計'!L9</f>
        <v>100000</v>
      </c>
      <c r="D8" s="43">
        <f t="shared" ref="D8:D16" si="1">B8-C8</f>
        <v>0</v>
      </c>
    </row>
    <row r="9" spans="1:4">
      <c r="A9" s="575" t="s">
        <v>121</v>
      </c>
      <c r="B9" s="43">
        <f>'6．二次予算詳細収入の部'!L10</f>
        <v>2596500</v>
      </c>
      <c r="C9" s="64">
        <f>'2.　一次予算クロス集計'!L10</f>
        <v>2561500</v>
      </c>
      <c r="D9" s="43">
        <f t="shared" si="1"/>
        <v>35000</v>
      </c>
    </row>
    <row r="10" spans="1:4">
      <c r="A10" s="573" t="s">
        <v>44</v>
      </c>
      <c r="B10" s="43">
        <f>'6．二次予算詳細収入の部'!L11</f>
        <v>1000000</v>
      </c>
      <c r="C10" s="64">
        <f>'2.　一次予算クロス集計'!L11</f>
        <v>1000000</v>
      </c>
      <c r="D10" s="43">
        <f t="shared" si="1"/>
        <v>0</v>
      </c>
    </row>
    <row r="11" spans="1:4">
      <c r="A11" s="573" t="s">
        <v>122</v>
      </c>
      <c r="B11" s="43">
        <f>'6．二次予算詳細収入の部'!L12</f>
        <v>970000</v>
      </c>
      <c r="C11" s="64">
        <f>'2.　一次予算クロス集計'!L12</f>
        <v>970000</v>
      </c>
      <c r="D11" s="43">
        <f t="shared" si="1"/>
        <v>0</v>
      </c>
    </row>
    <row r="12" spans="1:4">
      <c r="A12" s="573" t="s">
        <v>123</v>
      </c>
      <c r="B12" s="43">
        <f>'6．二次予算詳細収入の部'!L13</f>
        <v>1375000</v>
      </c>
      <c r="C12" s="64">
        <f>'2.　一次予算クロス集計'!L13</f>
        <v>1375000</v>
      </c>
      <c r="D12" s="43">
        <f t="shared" si="1"/>
        <v>0</v>
      </c>
    </row>
    <row r="13" spans="1:4">
      <c r="A13" s="576" t="s">
        <v>124</v>
      </c>
      <c r="B13" s="43">
        <f>'6．二次予算詳細収入の部'!L14</f>
        <v>40000</v>
      </c>
      <c r="C13" s="285">
        <f>'2.　一次予算クロス集計'!L14</f>
        <v>40000</v>
      </c>
      <c r="D13" s="5">
        <f>B13-C13</f>
        <v>0</v>
      </c>
    </row>
    <row r="14" spans="1:4">
      <c r="A14" s="577" t="s">
        <v>48</v>
      </c>
      <c r="B14" s="43">
        <f>'6．二次予算詳細収入の部'!L15</f>
        <v>282000</v>
      </c>
      <c r="C14" s="284">
        <v>267000</v>
      </c>
      <c r="D14" s="65">
        <f>B14-C14</f>
        <v>15000</v>
      </c>
    </row>
    <row r="15" spans="1:4">
      <c r="A15" s="576" t="s">
        <v>49</v>
      </c>
      <c r="B15" s="65">
        <f>'6．二次予算詳細収入の部'!L16</f>
        <v>145000</v>
      </c>
      <c r="C15" s="43">
        <v>145000</v>
      </c>
      <c r="D15" s="527">
        <f>B15-C15</f>
        <v>0</v>
      </c>
    </row>
    <row r="16" spans="1:4" ht="19" thickBot="1">
      <c r="A16" s="578" t="s">
        <v>125</v>
      </c>
      <c r="B16" s="160">
        <f>'6．二次予算詳細収入の部'!L17</f>
        <v>390041</v>
      </c>
      <c r="C16" s="298">
        <f>'2.　一次予算クロス集計'!L17</f>
        <v>390041</v>
      </c>
      <c r="D16" s="297">
        <f t="shared" si="1"/>
        <v>0</v>
      </c>
    </row>
    <row r="17" spans="1:4" ht="20" thickTop="1" thickBot="1"/>
    <row r="18" spans="1:4" ht="20" thickTop="1" thickBot="1">
      <c r="A18" s="600" t="s">
        <v>126</v>
      </c>
      <c r="B18" s="601"/>
      <c r="C18" s="601"/>
      <c r="D18" s="602"/>
    </row>
    <row r="19" spans="1:4" ht="19" thickTop="1">
      <c r="A19" s="562" t="s">
        <v>37</v>
      </c>
      <c r="B19" s="57" t="s">
        <v>127</v>
      </c>
      <c r="C19" s="598" t="s">
        <v>128</v>
      </c>
      <c r="D19" s="599"/>
    </row>
    <row r="20" spans="1:4">
      <c r="A20" s="562" t="s">
        <v>119</v>
      </c>
      <c r="B20" s="57" t="s">
        <v>127</v>
      </c>
      <c r="C20" s="598" t="s">
        <v>129</v>
      </c>
      <c r="D20" s="599"/>
    </row>
    <row r="21" spans="1:4">
      <c r="A21" s="562" t="s">
        <v>39</v>
      </c>
      <c r="B21" s="57" t="s">
        <v>127</v>
      </c>
      <c r="C21" s="598" t="s">
        <v>130</v>
      </c>
      <c r="D21" s="599"/>
    </row>
    <row r="22" spans="1:4">
      <c r="A22" s="562" t="s">
        <v>40</v>
      </c>
      <c r="B22" s="5" t="s">
        <v>131</v>
      </c>
      <c r="C22" s="598" t="s">
        <v>132</v>
      </c>
      <c r="D22" s="599"/>
    </row>
    <row r="23" spans="1:4">
      <c r="A23" s="562" t="s">
        <v>41</v>
      </c>
      <c r="B23" s="5" t="s">
        <v>127</v>
      </c>
      <c r="C23" s="598" t="s">
        <v>133</v>
      </c>
      <c r="D23" s="599"/>
    </row>
    <row r="24" spans="1:4" ht="18" customHeight="1">
      <c r="A24" s="296" t="s">
        <v>120</v>
      </c>
      <c r="B24" s="5" t="s">
        <v>127</v>
      </c>
      <c r="C24" s="598" t="s">
        <v>134</v>
      </c>
      <c r="D24" s="599"/>
    </row>
    <row r="25" spans="1:4">
      <c r="A25" s="563" t="s">
        <v>121</v>
      </c>
      <c r="B25" s="5" t="s">
        <v>135</v>
      </c>
      <c r="C25" s="598" t="s">
        <v>136</v>
      </c>
      <c r="D25" s="599"/>
    </row>
    <row r="26" spans="1:4">
      <c r="A26" s="562" t="s">
        <v>44</v>
      </c>
      <c r="B26" s="5" t="s">
        <v>127</v>
      </c>
      <c r="C26" s="598" t="s">
        <v>137</v>
      </c>
      <c r="D26" s="599"/>
    </row>
    <row r="27" spans="1:4">
      <c r="A27" s="562" t="s">
        <v>122</v>
      </c>
      <c r="B27" s="5" t="s">
        <v>127</v>
      </c>
      <c r="C27" s="598" t="s">
        <v>138</v>
      </c>
      <c r="D27" s="599"/>
    </row>
    <row r="28" spans="1:4">
      <c r="A28" s="562" t="s">
        <v>123</v>
      </c>
      <c r="B28" s="5" t="s">
        <v>127</v>
      </c>
      <c r="C28" s="598" t="s">
        <v>137</v>
      </c>
      <c r="D28" s="599"/>
    </row>
    <row r="29" spans="1:4" ht="18" customHeight="1">
      <c r="A29" s="564" t="s">
        <v>124</v>
      </c>
      <c r="B29" s="29" t="s">
        <v>127</v>
      </c>
      <c r="C29" s="598" t="s">
        <v>137</v>
      </c>
      <c r="D29" s="599"/>
    </row>
    <row r="30" spans="1:4">
      <c r="A30" s="564" t="s">
        <v>139</v>
      </c>
      <c r="B30" s="29" t="s">
        <v>135</v>
      </c>
      <c r="C30" s="598" t="s">
        <v>140</v>
      </c>
      <c r="D30" s="599"/>
    </row>
    <row r="31" spans="1:4">
      <c r="A31" s="564" t="s">
        <v>49</v>
      </c>
      <c r="B31" s="29" t="s">
        <v>127</v>
      </c>
      <c r="C31" s="611" t="s">
        <v>141</v>
      </c>
      <c r="D31" s="612"/>
    </row>
    <row r="32" spans="1:4" ht="19" thickBot="1">
      <c r="A32" s="565" t="s">
        <v>125</v>
      </c>
      <c r="B32" s="23" t="s">
        <v>127</v>
      </c>
      <c r="C32" s="603" t="s">
        <v>141</v>
      </c>
      <c r="D32" s="604"/>
    </row>
    <row r="33" spans="1:4" ht="19" thickTop="1"/>
    <row r="34" spans="1:4" ht="19" thickBot="1">
      <c r="A34" s="8" t="s">
        <v>142</v>
      </c>
    </row>
    <row r="35" spans="1:4" ht="20" thickTop="1" thickBot="1">
      <c r="A35" s="567" t="s">
        <v>24</v>
      </c>
      <c r="B35" s="22" t="s">
        <v>143</v>
      </c>
      <c r="C35" s="22" t="s">
        <v>117</v>
      </c>
      <c r="D35" s="22" t="s">
        <v>144</v>
      </c>
    </row>
    <row r="36" spans="1:4" ht="19" thickTop="1">
      <c r="A36" s="568" t="s">
        <v>54</v>
      </c>
      <c r="B36" s="62">
        <f>'1.　二次予算クロス集計'!L22</f>
        <v>1905854</v>
      </c>
      <c r="C36" s="62">
        <f>'2.　一次予算クロス集計'!L22</f>
        <v>1765072</v>
      </c>
      <c r="D36" s="299">
        <f>B36-C36</f>
        <v>140782</v>
      </c>
    </row>
    <row r="37" spans="1:4">
      <c r="A37" s="569" t="s">
        <v>55</v>
      </c>
      <c r="B37" s="283">
        <f>'1.　二次予算クロス集計'!L23</f>
        <v>734213</v>
      </c>
      <c r="C37" s="283">
        <f>'2.　一次予算クロス集計'!L23</f>
        <v>864972.98719999997</v>
      </c>
      <c r="D37" s="557">
        <f t="shared" ref="D37:D43" si="2">B37-C37</f>
        <v>-130759.98719999997</v>
      </c>
    </row>
    <row r="38" spans="1:4">
      <c r="A38" s="569" t="s">
        <v>56</v>
      </c>
      <c r="B38" s="158">
        <f>'1.　二次予算クロス集計'!L24</f>
        <v>147577</v>
      </c>
      <c r="C38" s="158">
        <f>'2.　一次予算クロス集計'!L24</f>
        <v>198385</v>
      </c>
      <c r="D38" s="556">
        <f t="shared" si="2"/>
        <v>-50808</v>
      </c>
    </row>
    <row r="39" spans="1:4">
      <c r="A39" s="569" t="s">
        <v>57</v>
      </c>
      <c r="B39" s="300">
        <f>'1.　二次予算クロス集計'!L25</f>
        <v>1404438</v>
      </c>
      <c r="C39" s="300">
        <f>'2.　一次予算クロス集計'!L25</f>
        <v>1347507</v>
      </c>
      <c r="D39" s="43">
        <f t="shared" si="2"/>
        <v>56931</v>
      </c>
    </row>
    <row r="40" spans="1:4">
      <c r="A40" s="569" t="s">
        <v>58</v>
      </c>
      <c r="B40" s="300">
        <f>'1.　二次予算クロス集計'!L26</f>
        <v>8087740</v>
      </c>
      <c r="C40" s="300">
        <f>'2.　一次予算クロス集計'!L26</f>
        <v>7944800</v>
      </c>
      <c r="D40" s="43">
        <f t="shared" si="2"/>
        <v>142940</v>
      </c>
    </row>
    <row r="41" spans="1:4">
      <c r="A41" s="569" t="s">
        <v>59</v>
      </c>
      <c r="B41" s="300">
        <f>'1.　二次予算クロス集計'!L27</f>
        <v>2535300</v>
      </c>
      <c r="C41" s="300">
        <f>'2.　一次予算クロス集計'!L27</f>
        <v>2443800</v>
      </c>
      <c r="D41" s="43">
        <f t="shared" si="2"/>
        <v>91500</v>
      </c>
    </row>
    <row r="42" spans="1:4">
      <c r="A42" s="569" t="s">
        <v>60</v>
      </c>
      <c r="B42" s="300">
        <f>'1.　二次予算クロス集計'!L28</f>
        <v>1379380</v>
      </c>
      <c r="C42" s="300">
        <f>'2.　一次予算クロス集計'!L28</f>
        <v>1274600</v>
      </c>
      <c r="D42" s="43">
        <f>B42-C42</f>
        <v>104780</v>
      </c>
    </row>
    <row r="43" spans="1:4">
      <c r="A43" s="569" t="s">
        <v>61</v>
      </c>
      <c r="B43" s="300">
        <f>'1.　二次予算クロス集計'!L29</f>
        <v>353896</v>
      </c>
      <c r="C43" s="300">
        <f>'2.　一次予算クロス集計'!L29</f>
        <v>353896</v>
      </c>
      <c r="D43" s="43">
        <f t="shared" si="2"/>
        <v>0</v>
      </c>
    </row>
    <row r="44" spans="1:4">
      <c r="A44" s="569" t="s">
        <v>62</v>
      </c>
      <c r="B44" s="300">
        <f>'1.　二次予算クロス集計'!L30</f>
        <v>137270</v>
      </c>
      <c r="C44" s="300">
        <f>'2.　一次予算クロス集計'!L30</f>
        <v>139017</v>
      </c>
      <c r="D44" s="526">
        <f>B44-C44</f>
        <v>-1747</v>
      </c>
    </row>
    <row r="45" spans="1:4" ht="19" thickBot="1">
      <c r="A45" s="570" t="s">
        <v>63</v>
      </c>
      <c r="B45" s="297">
        <f>'1.　二次予算クロス集計'!L31</f>
        <v>521991</v>
      </c>
      <c r="C45" s="297">
        <f>'2.　一次予算クロス集計'!L31</f>
        <v>465905</v>
      </c>
      <c r="D45" s="96">
        <f>B45-C45</f>
        <v>56086</v>
      </c>
    </row>
    <row r="46" spans="1:4" ht="19" thickBot="1"/>
    <row r="47" spans="1:4" ht="20" thickTop="1" thickBot="1">
      <c r="A47" s="600" t="s">
        <v>145</v>
      </c>
      <c r="B47" s="601"/>
      <c r="C47" s="601"/>
      <c r="D47" s="602"/>
    </row>
    <row r="48" spans="1:4" ht="19" thickTop="1">
      <c r="A48" s="568" t="s">
        <v>54</v>
      </c>
      <c r="B48" s="3" t="s">
        <v>135</v>
      </c>
      <c r="C48" s="607" t="s">
        <v>146</v>
      </c>
      <c r="D48" s="608"/>
    </row>
    <row r="49" spans="1:4">
      <c r="A49" s="562" t="s">
        <v>55</v>
      </c>
      <c r="B49" s="5" t="s">
        <v>131</v>
      </c>
      <c r="C49" s="598" t="s">
        <v>147</v>
      </c>
      <c r="D49" s="599"/>
    </row>
    <row r="50" spans="1:4" ht="36" customHeight="1">
      <c r="A50" s="562" t="s">
        <v>56</v>
      </c>
      <c r="B50" s="5" t="s">
        <v>131</v>
      </c>
      <c r="C50" s="609" t="s">
        <v>148</v>
      </c>
      <c r="D50" s="610"/>
    </row>
    <row r="51" spans="1:4">
      <c r="A51" s="562" t="s">
        <v>57</v>
      </c>
      <c r="B51" s="5" t="s">
        <v>149</v>
      </c>
      <c r="C51" s="598" t="s">
        <v>150</v>
      </c>
      <c r="D51" s="599"/>
    </row>
    <row r="52" spans="1:4">
      <c r="A52" s="562" t="s">
        <v>58</v>
      </c>
      <c r="B52" s="5" t="s">
        <v>135</v>
      </c>
      <c r="C52" s="598" t="s">
        <v>151</v>
      </c>
      <c r="D52" s="599"/>
    </row>
    <row r="53" spans="1:4">
      <c r="A53" s="562" t="s">
        <v>59</v>
      </c>
      <c r="B53" s="5" t="s">
        <v>135</v>
      </c>
      <c r="C53" s="598" t="s">
        <v>152</v>
      </c>
      <c r="D53" s="599"/>
    </row>
    <row r="54" spans="1:4">
      <c r="A54" s="562" t="s">
        <v>60</v>
      </c>
      <c r="B54" s="5" t="s">
        <v>135</v>
      </c>
      <c r="C54" s="598" t="s">
        <v>153</v>
      </c>
      <c r="D54" s="599"/>
    </row>
    <row r="55" spans="1:4">
      <c r="A55" s="562" t="s">
        <v>61</v>
      </c>
      <c r="B55" s="5" t="s">
        <v>127</v>
      </c>
      <c r="C55" s="598" t="s">
        <v>154</v>
      </c>
      <c r="D55" s="599"/>
    </row>
    <row r="56" spans="1:4">
      <c r="A56" s="562" t="s">
        <v>62</v>
      </c>
      <c r="B56" s="5" t="s">
        <v>131</v>
      </c>
      <c r="C56" s="598" t="s">
        <v>155</v>
      </c>
      <c r="D56" s="599"/>
    </row>
    <row r="57" spans="1:4" ht="19" thickBot="1">
      <c r="A57" s="571" t="s">
        <v>63</v>
      </c>
      <c r="B57" s="97" t="s">
        <v>135</v>
      </c>
      <c r="C57" s="605" t="s">
        <v>156</v>
      </c>
      <c r="D57" s="606"/>
    </row>
    <row r="58" spans="1:4">
      <c r="B58"/>
      <c r="C58"/>
      <c r="D58"/>
    </row>
  </sheetData>
  <mergeCells count="26">
    <mergeCell ref="C57:D57"/>
    <mergeCell ref="C55:D55"/>
    <mergeCell ref="C22:D22"/>
    <mergeCell ref="C23:D23"/>
    <mergeCell ref="C48:D48"/>
    <mergeCell ref="C49:D49"/>
    <mergeCell ref="C50:D50"/>
    <mergeCell ref="C27:D27"/>
    <mergeCell ref="C26:D26"/>
    <mergeCell ref="C25:D25"/>
    <mergeCell ref="A47:D47"/>
    <mergeCell ref="C31:D31"/>
    <mergeCell ref="C28:D28"/>
    <mergeCell ref="C24:D24"/>
    <mergeCell ref="C29:D29"/>
    <mergeCell ref="C51:D51"/>
    <mergeCell ref="C53:D53"/>
    <mergeCell ref="C54:D54"/>
    <mergeCell ref="C56:D56"/>
    <mergeCell ref="C30:D30"/>
    <mergeCell ref="A18:D18"/>
    <mergeCell ref="C19:D19"/>
    <mergeCell ref="C20:D20"/>
    <mergeCell ref="C21:D21"/>
    <mergeCell ref="C52:D52"/>
    <mergeCell ref="C32:D32"/>
  </mergeCells>
  <phoneticPr fontId="1"/>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10C5-012B-438A-8D0A-88E7FC34524D}">
  <sheetPr>
    <pageSetUpPr fitToPage="1"/>
  </sheetPr>
  <dimension ref="A1:D56"/>
  <sheetViews>
    <sheetView zoomScale="81" zoomScaleNormal="100" zoomScaleSheetLayoutView="150" workbookViewId="0">
      <selection activeCell="D3" sqref="D3"/>
    </sheetView>
  </sheetViews>
  <sheetFormatPr baseColWidth="10" defaultColWidth="8.5" defaultRowHeight="18"/>
  <cols>
    <col min="1" max="1" width="29.6640625" bestFit="1" customWidth="1"/>
    <col min="2" max="3" width="15.5" style="9" customWidth="1"/>
    <col min="4" max="4" width="40.5" style="9" customWidth="1"/>
  </cols>
  <sheetData>
    <row r="1" spans="1:4" ht="19" thickBot="1">
      <c r="A1" s="8" t="s">
        <v>157</v>
      </c>
    </row>
    <row r="2" spans="1:4" ht="20" thickTop="1" thickBot="1">
      <c r="A2" s="12" t="s">
        <v>24</v>
      </c>
      <c r="B2" s="22" t="s">
        <v>158</v>
      </c>
      <c r="C2" s="22" t="s">
        <v>159</v>
      </c>
      <c r="D2" s="22" t="s">
        <v>160</v>
      </c>
    </row>
    <row r="3" spans="1:4">
      <c r="A3" s="14" t="s">
        <v>37</v>
      </c>
      <c r="B3" s="64">
        <f>'6．二次予算詳細収入の部'!L4</f>
        <v>1034</v>
      </c>
      <c r="C3" s="64">
        <f>'3．前年度決算クロス集計'!L5</f>
        <v>2408</v>
      </c>
      <c r="D3" s="526">
        <f>B3-C3</f>
        <v>-1374</v>
      </c>
    </row>
    <row r="4" spans="1:4">
      <c r="A4" s="14" t="s">
        <v>119</v>
      </c>
      <c r="B4" s="64">
        <f>'6．二次予算詳細収入の部'!L5</f>
        <v>5071031</v>
      </c>
      <c r="C4" s="64">
        <f>'3．前年度決算クロス集計'!L6</f>
        <v>5552844</v>
      </c>
      <c r="D4" s="526">
        <f t="shared" ref="D4:D15" si="0">B4-C4</f>
        <v>-481813</v>
      </c>
    </row>
    <row r="5" spans="1:4">
      <c r="A5" s="14" t="s">
        <v>39</v>
      </c>
      <c r="B5" s="64">
        <f>'6．二次予算詳細収入の部'!L6</f>
        <v>1277900</v>
      </c>
      <c r="C5" s="64">
        <f>'3．前年度決算クロス集計'!L7</f>
        <v>1017000</v>
      </c>
      <c r="D5" s="43">
        <f t="shared" si="0"/>
        <v>260900</v>
      </c>
    </row>
    <row r="6" spans="1:4">
      <c r="A6" s="14" t="s">
        <v>40</v>
      </c>
      <c r="B6" s="64">
        <f>'6．二次予算詳細収入の部'!L7</f>
        <v>2712000</v>
      </c>
      <c r="C6" s="64">
        <f>'3．前年度決算クロス集計'!L8</f>
        <v>1676000</v>
      </c>
      <c r="D6" s="43">
        <f t="shared" si="0"/>
        <v>1036000</v>
      </c>
    </row>
    <row r="7" spans="1:4">
      <c r="A7" s="14" t="s">
        <v>41</v>
      </c>
      <c r="B7" s="64">
        <f>'6．二次予算詳細収入の部'!L8</f>
        <v>1000000</v>
      </c>
      <c r="C7" s="64">
        <f>'3．前年度決算クロス集計'!L9</f>
        <v>1000000</v>
      </c>
      <c r="D7" s="43">
        <f>B7-C7</f>
        <v>0</v>
      </c>
    </row>
    <row r="8" spans="1:4">
      <c r="A8" s="226" t="s">
        <v>161</v>
      </c>
      <c r="B8" s="64">
        <v>0</v>
      </c>
      <c r="C8" s="64">
        <f>'3．前年度決算クロス集計'!L10</f>
        <v>1000000</v>
      </c>
      <c r="D8" s="526">
        <f t="shared" si="0"/>
        <v>-1000000</v>
      </c>
    </row>
    <row r="9" spans="1:4">
      <c r="A9" s="296" t="s">
        <v>120</v>
      </c>
      <c r="B9" s="9">
        <f>'6．二次予算詳細収入の部'!L9</f>
        <v>100000</v>
      </c>
      <c r="C9" s="64">
        <f>'3．前年度決算クロス集計'!L11</f>
        <v>100000</v>
      </c>
      <c r="D9" s="43">
        <f t="shared" si="0"/>
        <v>0</v>
      </c>
    </row>
    <row r="10" spans="1:4">
      <c r="A10" s="227" t="s">
        <v>121</v>
      </c>
      <c r="B10" s="64">
        <f>'6．二次予算詳細収入の部'!L10</f>
        <v>2596500</v>
      </c>
      <c r="C10" s="64">
        <f>'3．前年度決算クロス集計'!L12</f>
        <v>1871400</v>
      </c>
      <c r="D10" s="43">
        <f t="shared" si="0"/>
        <v>725100</v>
      </c>
    </row>
    <row r="11" spans="1:4">
      <c r="A11" s="14" t="s">
        <v>44</v>
      </c>
      <c r="B11" s="64">
        <f>'6．二次予算詳細収入の部'!L11</f>
        <v>1000000</v>
      </c>
      <c r="C11" s="64">
        <f>'3．前年度決算クロス集計'!L13</f>
        <v>762400</v>
      </c>
      <c r="D11" s="43">
        <f t="shared" si="0"/>
        <v>237600</v>
      </c>
    </row>
    <row r="12" spans="1:4">
      <c r="A12" s="14" t="s">
        <v>122</v>
      </c>
      <c r="B12" s="64">
        <f>'6．二次予算詳細収入の部'!L12</f>
        <v>970000</v>
      </c>
      <c r="C12" s="64">
        <f>'3．前年度決算クロス集計'!L14</f>
        <v>202000</v>
      </c>
      <c r="D12" s="43">
        <f t="shared" si="0"/>
        <v>768000</v>
      </c>
    </row>
    <row r="13" spans="1:4">
      <c r="A13" s="14" t="s">
        <v>162</v>
      </c>
      <c r="B13" s="64">
        <f>'6．二次予算詳細収入の部'!L13</f>
        <v>1375000</v>
      </c>
      <c r="C13" s="64">
        <f>'3．前年度決算クロス集計'!L15</f>
        <v>787096</v>
      </c>
      <c r="D13" s="43">
        <f t="shared" si="0"/>
        <v>587904</v>
      </c>
    </row>
    <row r="14" spans="1:4">
      <c r="A14" s="28" t="s">
        <v>124</v>
      </c>
      <c r="B14" s="64">
        <f>'6．二次予算詳細収入の部'!L14</f>
        <v>40000</v>
      </c>
      <c r="C14" s="287">
        <f>'3．前年度決算クロス集計'!L16</f>
        <v>43500</v>
      </c>
      <c r="D14" s="555">
        <f t="shared" si="0"/>
        <v>-3500</v>
      </c>
    </row>
    <row r="15" spans="1:4" ht="19" thickBot="1">
      <c r="A15" s="15" t="s">
        <v>125</v>
      </c>
      <c r="B15" s="160">
        <f>'6．二次予算詳細収入の部'!L17</f>
        <v>390041</v>
      </c>
      <c r="C15" s="558">
        <f>'3．前年度決算クロス集計'!L17</f>
        <v>578800</v>
      </c>
      <c r="D15" s="559">
        <f t="shared" si="0"/>
        <v>-188759</v>
      </c>
    </row>
    <row r="16" spans="1:4" ht="20" thickTop="1" thickBot="1"/>
    <row r="17" spans="1:4" ht="20" thickTop="1" thickBot="1">
      <c r="A17" s="613" t="s">
        <v>126</v>
      </c>
      <c r="B17" s="601"/>
      <c r="C17" s="601"/>
      <c r="D17" s="602"/>
    </row>
    <row r="18" spans="1:4" ht="19" thickTop="1">
      <c r="A18" s="14" t="s">
        <v>37</v>
      </c>
      <c r="B18" s="57" t="s">
        <v>163</v>
      </c>
      <c r="C18" s="598" t="s">
        <v>164</v>
      </c>
      <c r="D18" s="599"/>
    </row>
    <row r="19" spans="1:4">
      <c r="A19" s="14" t="s">
        <v>119</v>
      </c>
      <c r="B19" s="5" t="s">
        <v>131</v>
      </c>
      <c r="C19" s="598" t="s">
        <v>165</v>
      </c>
      <c r="D19" s="599"/>
    </row>
    <row r="20" spans="1:4">
      <c r="A20" s="14" t="s">
        <v>39</v>
      </c>
      <c r="B20" s="5" t="s">
        <v>135</v>
      </c>
      <c r="C20" s="598" t="s">
        <v>166</v>
      </c>
      <c r="D20" s="599"/>
    </row>
    <row r="21" spans="1:4">
      <c r="A21" s="14" t="s">
        <v>40</v>
      </c>
      <c r="B21" s="5" t="s">
        <v>135</v>
      </c>
      <c r="C21" s="598" t="s">
        <v>167</v>
      </c>
      <c r="D21" s="599"/>
    </row>
    <row r="22" spans="1:4">
      <c r="A22" s="14" t="s">
        <v>41</v>
      </c>
      <c r="B22" s="5" t="s">
        <v>127</v>
      </c>
      <c r="C22" s="598" t="s">
        <v>168</v>
      </c>
      <c r="D22" s="599"/>
    </row>
    <row r="23" spans="1:4" ht="18" customHeight="1">
      <c r="A23" s="14" t="s">
        <v>161</v>
      </c>
      <c r="B23" s="5" t="s">
        <v>131</v>
      </c>
      <c r="C23" s="598" t="s">
        <v>169</v>
      </c>
      <c r="D23" s="599"/>
    </row>
    <row r="24" spans="1:4">
      <c r="A24" s="14" t="s">
        <v>120</v>
      </c>
      <c r="B24" s="5" t="s">
        <v>127</v>
      </c>
      <c r="C24" s="598" t="s">
        <v>168</v>
      </c>
      <c r="D24" s="599"/>
    </row>
    <row r="25" spans="1:4">
      <c r="A25" s="14" t="s">
        <v>121</v>
      </c>
      <c r="B25" s="5" t="s">
        <v>135</v>
      </c>
      <c r="C25" s="598" t="s">
        <v>170</v>
      </c>
      <c r="D25" s="599"/>
    </row>
    <row r="26" spans="1:4">
      <c r="A26" s="14" t="s">
        <v>44</v>
      </c>
      <c r="B26" s="5" t="s">
        <v>171</v>
      </c>
      <c r="C26" s="598" t="s">
        <v>172</v>
      </c>
      <c r="D26" s="599"/>
    </row>
    <row r="27" spans="1:4">
      <c r="A27" s="14" t="s">
        <v>122</v>
      </c>
      <c r="B27" s="5" t="s">
        <v>135</v>
      </c>
      <c r="C27" s="598" t="s">
        <v>173</v>
      </c>
      <c r="D27" s="599"/>
    </row>
    <row r="28" spans="1:4" ht="18" customHeight="1">
      <c r="A28" s="40" t="s">
        <v>174</v>
      </c>
      <c r="B28" s="29" t="s">
        <v>175</v>
      </c>
      <c r="C28" s="598" t="s">
        <v>176</v>
      </c>
      <c r="D28" s="599"/>
    </row>
    <row r="29" spans="1:4">
      <c r="A29" s="21" t="s">
        <v>124</v>
      </c>
      <c r="B29" s="29" t="s">
        <v>131</v>
      </c>
      <c r="C29" s="598" t="s">
        <v>177</v>
      </c>
      <c r="D29" s="599"/>
    </row>
    <row r="30" spans="1:4" ht="19" thickBot="1">
      <c r="A30" s="15" t="s">
        <v>50</v>
      </c>
      <c r="B30" s="23" t="s">
        <v>131</v>
      </c>
      <c r="C30" s="603" t="s">
        <v>178</v>
      </c>
      <c r="D30" s="604"/>
    </row>
    <row r="31" spans="1:4" ht="19" thickTop="1"/>
    <row r="32" spans="1:4" ht="19" thickBot="1">
      <c r="A32" s="8" t="s">
        <v>179</v>
      </c>
    </row>
    <row r="33" spans="1:4" ht="20" thickTop="1" thickBot="1">
      <c r="A33" s="12" t="s">
        <v>24</v>
      </c>
      <c r="B33" s="22" t="s">
        <v>158</v>
      </c>
      <c r="C33" s="22" t="s">
        <v>159</v>
      </c>
      <c r="D33" s="22" t="s">
        <v>180</v>
      </c>
    </row>
    <row r="34" spans="1:4" ht="19" thickTop="1">
      <c r="A34" s="13" t="s">
        <v>54</v>
      </c>
      <c r="B34" s="62">
        <f>'2.　一次予算クロス集計'!L22</f>
        <v>1765072</v>
      </c>
      <c r="C34" s="299">
        <f>'3．前年度決算クロス集計'!L25</f>
        <v>1541826</v>
      </c>
      <c r="D34" s="299">
        <f>B34-C34</f>
        <v>223246</v>
      </c>
    </row>
    <row r="35" spans="1:4">
      <c r="A35" s="14" t="s">
        <v>55</v>
      </c>
      <c r="B35" s="283">
        <f>'1.　二次予算クロス集計'!L23</f>
        <v>734213</v>
      </c>
      <c r="C35" s="303">
        <f>'3．前年度決算クロス集計'!L26</f>
        <v>392156</v>
      </c>
      <c r="D35" s="304">
        <f t="shared" ref="D35:D39" si="1">B35-C35</f>
        <v>342057</v>
      </c>
    </row>
    <row r="36" spans="1:4">
      <c r="A36" s="14" t="s">
        <v>56</v>
      </c>
      <c r="B36" s="158">
        <f>'1.　二次予算クロス集計'!L24</f>
        <v>147577</v>
      </c>
      <c r="C36" s="303">
        <f>'3．前年度決算クロス集計'!L27</f>
        <v>181255</v>
      </c>
      <c r="D36" s="556">
        <f t="shared" si="1"/>
        <v>-33678</v>
      </c>
    </row>
    <row r="37" spans="1:4">
      <c r="A37" s="14" t="s">
        <v>57</v>
      </c>
      <c r="B37" s="300">
        <f>'1.　二次予算クロス集計'!L25</f>
        <v>1404438</v>
      </c>
      <c r="C37" s="300">
        <f>'3．前年度決算クロス集計'!L28</f>
        <v>589596</v>
      </c>
      <c r="D37" s="43">
        <f t="shared" si="1"/>
        <v>814842</v>
      </c>
    </row>
    <row r="38" spans="1:4">
      <c r="A38" s="14" t="s">
        <v>58</v>
      </c>
      <c r="B38" s="300">
        <f>'1.　二次予算クロス集計'!L26</f>
        <v>8087740</v>
      </c>
      <c r="C38" s="301">
        <f>'3．前年度決算クロス集計'!L29</f>
        <v>6197340</v>
      </c>
      <c r="D38" s="43">
        <f t="shared" si="1"/>
        <v>1890400</v>
      </c>
    </row>
    <row r="39" spans="1:4">
      <c r="A39" s="14" t="s">
        <v>59</v>
      </c>
      <c r="B39" s="300">
        <f>'1.　二次予算クロス集計'!L27</f>
        <v>2535300</v>
      </c>
      <c r="C39" s="114">
        <f>'3．前年度決算クロス集計'!L30</f>
        <v>1892869</v>
      </c>
      <c r="D39" s="43">
        <f t="shared" si="1"/>
        <v>642431</v>
      </c>
    </row>
    <row r="40" spans="1:4">
      <c r="A40" s="14" t="s">
        <v>60</v>
      </c>
      <c r="B40" s="300">
        <f>'1.　二次予算クロス集計'!L28</f>
        <v>1379380</v>
      </c>
      <c r="C40" s="302">
        <f>'3．前年度決算クロス集計'!L31</f>
        <v>2473530</v>
      </c>
      <c r="D40" s="526">
        <f>B40-C40</f>
        <v>-1094150</v>
      </c>
    </row>
    <row r="41" spans="1:4">
      <c r="A41" s="14" t="s">
        <v>61</v>
      </c>
      <c r="B41" s="300">
        <f>'1.　二次予算クロス集計'!L29</f>
        <v>353896</v>
      </c>
      <c r="C41" s="300">
        <f>'3．前年度決算クロス集計'!L32</f>
        <v>203896</v>
      </c>
      <c r="D41" s="43">
        <f>B41-C41</f>
        <v>150000</v>
      </c>
    </row>
    <row r="42" spans="1:4">
      <c r="A42" s="226" t="s">
        <v>62</v>
      </c>
      <c r="B42" s="300">
        <f>'1.　二次予算クロス集計'!L30</f>
        <v>137270</v>
      </c>
      <c r="C42" s="300">
        <f>'3．前年度決算クロス集計'!L33</f>
        <v>36588</v>
      </c>
      <c r="D42" s="65">
        <f>B42-C42</f>
        <v>100682</v>
      </c>
    </row>
    <row r="43" spans="1:4" ht="19" thickBot="1">
      <c r="A43" s="560" t="s">
        <v>63</v>
      </c>
      <c r="B43" s="298">
        <f>'1.　二次予算クロス集計'!L31</f>
        <v>521991</v>
      </c>
      <c r="C43" s="298">
        <f>'3．前年度決算クロス集計'!L34</f>
        <v>1432257</v>
      </c>
      <c r="D43" s="561">
        <f>B43-C43</f>
        <v>-910266</v>
      </c>
    </row>
    <row r="44" spans="1:4" ht="20" thickTop="1" thickBot="1"/>
    <row r="45" spans="1:4" ht="20" thickTop="1" thickBot="1">
      <c r="A45" s="613" t="s">
        <v>145</v>
      </c>
      <c r="B45" s="601"/>
      <c r="C45" s="601"/>
      <c r="D45" s="602"/>
    </row>
    <row r="46" spans="1:4" ht="19" thickTop="1">
      <c r="A46" s="13" t="s">
        <v>54</v>
      </c>
      <c r="B46" s="3" t="s">
        <v>135</v>
      </c>
      <c r="C46" s="607" t="s">
        <v>181</v>
      </c>
      <c r="D46" s="608"/>
    </row>
    <row r="47" spans="1:4">
      <c r="A47" s="14" t="s">
        <v>55</v>
      </c>
      <c r="B47" s="5" t="s">
        <v>175</v>
      </c>
      <c r="C47" s="598" t="s">
        <v>182</v>
      </c>
      <c r="D47" s="599"/>
    </row>
    <row r="48" spans="1:4" ht="36" customHeight="1">
      <c r="A48" s="14" t="s">
        <v>56</v>
      </c>
      <c r="B48" s="5" t="s">
        <v>131</v>
      </c>
      <c r="C48" s="614" t="s">
        <v>183</v>
      </c>
      <c r="D48" s="615"/>
    </row>
    <row r="49" spans="1:4">
      <c r="A49" s="14" t="s">
        <v>57</v>
      </c>
      <c r="B49" s="5" t="s">
        <v>149</v>
      </c>
      <c r="C49" s="598" t="s">
        <v>184</v>
      </c>
      <c r="D49" s="599"/>
    </row>
    <row r="50" spans="1:4">
      <c r="A50" s="14" t="s">
        <v>58</v>
      </c>
      <c r="B50" s="5" t="s">
        <v>135</v>
      </c>
      <c r="C50" s="598" t="s">
        <v>185</v>
      </c>
      <c r="D50" s="599"/>
    </row>
    <row r="51" spans="1:4">
      <c r="A51" s="14" t="s">
        <v>59</v>
      </c>
      <c r="B51" s="5" t="s">
        <v>135</v>
      </c>
      <c r="C51" s="616" t="s">
        <v>186</v>
      </c>
      <c r="D51" s="617"/>
    </row>
    <row r="52" spans="1:4">
      <c r="A52" s="14" t="s">
        <v>60</v>
      </c>
      <c r="B52" s="5" t="s">
        <v>163</v>
      </c>
      <c r="C52" s="598" t="s">
        <v>187</v>
      </c>
      <c r="D52" s="599"/>
    </row>
    <row r="53" spans="1:4">
      <c r="A53" s="14" t="s">
        <v>61</v>
      </c>
      <c r="B53" s="5" t="s">
        <v>175</v>
      </c>
      <c r="C53" s="598" t="s">
        <v>188</v>
      </c>
      <c r="D53" s="599"/>
    </row>
    <row r="54" spans="1:4">
      <c r="A54" s="226" t="s">
        <v>62</v>
      </c>
      <c r="B54" s="29" t="s">
        <v>135</v>
      </c>
      <c r="C54" s="611" t="s">
        <v>189</v>
      </c>
      <c r="D54" s="612"/>
    </row>
    <row r="55" spans="1:4" ht="19" thickBot="1">
      <c r="A55" s="560" t="s">
        <v>63</v>
      </c>
      <c r="B55" s="23" t="s">
        <v>131</v>
      </c>
      <c r="C55" s="603" t="s">
        <v>190</v>
      </c>
      <c r="D55" s="604"/>
    </row>
    <row r="56" spans="1:4" ht="19" thickTop="1">
      <c r="B56"/>
      <c r="C56"/>
      <c r="D56"/>
    </row>
  </sheetData>
  <mergeCells count="25">
    <mergeCell ref="C55:D55"/>
    <mergeCell ref="C49:D49"/>
    <mergeCell ref="C50:D50"/>
    <mergeCell ref="C51:D51"/>
    <mergeCell ref="C52:D52"/>
    <mergeCell ref="C53:D53"/>
    <mergeCell ref="C54:D54"/>
    <mergeCell ref="C48:D48"/>
    <mergeCell ref="C23:D23"/>
    <mergeCell ref="C24:D24"/>
    <mergeCell ref="C25:D25"/>
    <mergeCell ref="C26:D26"/>
    <mergeCell ref="C27:D27"/>
    <mergeCell ref="C28:D28"/>
    <mergeCell ref="C29:D29"/>
    <mergeCell ref="C30:D30"/>
    <mergeCell ref="A45:D45"/>
    <mergeCell ref="C46:D46"/>
    <mergeCell ref="C47:D47"/>
    <mergeCell ref="C22:D22"/>
    <mergeCell ref="A17:D17"/>
    <mergeCell ref="C18:D18"/>
    <mergeCell ref="C19:D19"/>
    <mergeCell ref="C20:D20"/>
    <mergeCell ref="C21:D21"/>
  </mergeCells>
  <phoneticPr fontId="1"/>
  <pageMargins left="0.7" right="0.7" top="0.75" bottom="0.75" header="0.3" footer="0.3"/>
  <pageSetup paperSize="9" scale="4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3491-2033-4889-B273-BB970445467D}">
  <sheetPr>
    <pageSetUpPr fitToPage="1"/>
  </sheetPr>
  <dimension ref="A1:T144"/>
  <sheetViews>
    <sheetView zoomScale="127" zoomScaleNormal="97" zoomScaleSheetLayoutView="111" workbookViewId="0">
      <selection activeCell="A3" sqref="A3"/>
    </sheetView>
  </sheetViews>
  <sheetFormatPr baseColWidth="10" defaultColWidth="8.5" defaultRowHeight="15.75" customHeight="1"/>
  <cols>
    <col min="1" max="1" width="30.83203125" customWidth="1"/>
    <col min="2" max="9" width="12.5" customWidth="1"/>
    <col min="10" max="10" width="13" customWidth="1"/>
    <col min="11" max="11" width="12.5" customWidth="1"/>
    <col min="12" max="12" width="14.5" customWidth="1"/>
    <col min="20" max="20" width="8.5" customWidth="1"/>
  </cols>
  <sheetData>
    <row r="1" spans="1:12" ht="18">
      <c r="A1" s="8" t="s">
        <v>191</v>
      </c>
    </row>
    <row r="2" spans="1:12" ht="40" thickTop="1" thickBot="1">
      <c r="A2" s="583" t="s">
        <v>24</v>
      </c>
      <c r="B2" s="52" t="s">
        <v>25</v>
      </c>
      <c r="C2" s="1" t="s">
        <v>26</v>
      </c>
      <c r="D2" s="1" t="s">
        <v>27</v>
      </c>
      <c r="E2" s="1" t="s">
        <v>28</v>
      </c>
      <c r="F2" s="1" t="s">
        <v>29</v>
      </c>
      <c r="G2" s="1" t="s">
        <v>30</v>
      </c>
      <c r="H2" s="1" t="s">
        <v>31</v>
      </c>
      <c r="I2" s="2" t="s">
        <v>66</v>
      </c>
      <c r="J2" s="1" t="s">
        <v>33</v>
      </c>
      <c r="K2" s="1" t="s">
        <v>34</v>
      </c>
      <c r="L2" s="1" t="s">
        <v>35</v>
      </c>
    </row>
    <row r="3" spans="1:12" s="44" customFormat="1" ht="19" thickTop="1">
      <c r="A3" s="580" t="s">
        <v>192</v>
      </c>
      <c r="B3" s="155">
        <v>0</v>
      </c>
      <c r="C3" s="157">
        <v>6671141</v>
      </c>
      <c r="D3" s="156">
        <v>0</v>
      </c>
      <c r="E3" s="156">
        <v>0</v>
      </c>
      <c r="F3" s="156">
        <v>0</v>
      </c>
      <c r="G3" s="156">
        <v>0</v>
      </c>
      <c r="H3" s="156">
        <v>0</v>
      </c>
      <c r="I3" s="156">
        <v>0</v>
      </c>
      <c r="J3" s="156">
        <v>0</v>
      </c>
      <c r="K3" s="156">
        <v>0</v>
      </c>
      <c r="L3" s="157">
        <f>SUM(B3:K3)</f>
        <v>6671141</v>
      </c>
    </row>
    <row r="4" spans="1:12" ht="18">
      <c r="A4" s="4" t="s">
        <v>37</v>
      </c>
      <c r="B4" s="43">
        <v>0</v>
      </c>
      <c r="C4" s="43">
        <v>1034</v>
      </c>
      <c r="D4" s="43">
        <v>0</v>
      </c>
      <c r="E4" s="43">
        <v>0</v>
      </c>
      <c r="F4" s="43">
        <v>0</v>
      </c>
      <c r="G4" s="43">
        <v>0</v>
      </c>
      <c r="H4" s="43">
        <v>0</v>
      </c>
      <c r="I4" s="43">
        <v>0</v>
      </c>
      <c r="J4" s="43">
        <v>0</v>
      </c>
      <c r="K4" s="43">
        <v>0</v>
      </c>
      <c r="L4" s="43">
        <f>SUM(B4:K4)</f>
        <v>1034</v>
      </c>
    </row>
    <row r="5" spans="1:12" ht="18">
      <c r="A5" s="4" t="s">
        <v>38</v>
      </c>
      <c r="B5" s="43">
        <v>0</v>
      </c>
      <c r="C5" s="43">
        <v>5071031</v>
      </c>
      <c r="D5" s="43">
        <v>0</v>
      </c>
      <c r="E5" s="43">
        <v>0</v>
      </c>
      <c r="F5" s="43">
        <v>0</v>
      </c>
      <c r="G5" s="43">
        <v>0</v>
      </c>
      <c r="H5" s="43">
        <v>0</v>
      </c>
      <c r="I5" s="43">
        <v>0</v>
      </c>
      <c r="J5" s="43">
        <v>0</v>
      </c>
      <c r="K5" s="43">
        <v>0</v>
      </c>
      <c r="L5" s="43">
        <f t="shared" ref="L5:L14" si="0">SUM(B5:K5)</f>
        <v>5071031</v>
      </c>
    </row>
    <row r="6" spans="1:12" ht="18">
      <c r="A6" s="4" t="s">
        <v>39</v>
      </c>
      <c r="B6" s="43">
        <v>0</v>
      </c>
      <c r="C6" s="77">
        <v>0</v>
      </c>
      <c r="D6" s="43">
        <v>0</v>
      </c>
      <c r="E6" s="43">
        <v>0</v>
      </c>
      <c r="F6" s="43">
        <f>B82</f>
        <v>1277900</v>
      </c>
      <c r="G6" s="43">
        <v>0</v>
      </c>
      <c r="H6" s="43">
        <v>0</v>
      </c>
      <c r="I6" s="43">
        <v>0</v>
      </c>
      <c r="J6" s="43">
        <v>0</v>
      </c>
      <c r="K6" s="43">
        <v>0</v>
      </c>
      <c r="L6" s="43">
        <f>SUM(B6:K6)</f>
        <v>1277900</v>
      </c>
    </row>
    <row r="7" spans="1:12" ht="18">
      <c r="A7" s="4" t="s">
        <v>40</v>
      </c>
      <c r="B7" s="43">
        <v>0</v>
      </c>
      <c r="C7" s="43">
        <v>0</v>
      </c>
      <c r="D7" s="43">
        <v>0</v>
      </c>
      <c r="E7" s="43">
        <v>0</v>
      </c>
      <c r="F7" s="43">
        <f>SUM(B83:B94)</f>
        <v>2712000</v>
      </c>
      <c r="G7" s="43">
        <v>0</v>
      </c>
      <c r="H7" s="43">
        <v>0</v>
      </c>
      <c r="I7" s="43">
        <v>0</v>
      </c>
      <c r="J7" s="43">
        <v>0</v>
      </c>
      <c r="K7" s="43">
        <v>0</v>
      </c>
      <c r="L7" s="43">
        <f>SUM(B7:K7)</f>
        <v>2712000</v>
      </c>
    </row>
    <row r="8" spans="1:12" ht="18">
      <c r="A8" s="4" t="s">
        <v>41</v>
      </c>
      <c r="B8" s="43">
        <v>0</v>
      </c>
      <c r="C8" s="43">
        <v>1000000</v>
      </c>
      <c r="D8" s="43">
        <v>0</v>
      </c>
      <c r="E8" s="43">
        <v>0</v>
      </c>
      <c r="F8" s="43">
        <v>0</v>
      </c>
      <c r="G8" s="43">
        <v>0</v>
      </c>
      <c r="H8" s="43">
        <v>0</v>
      </c>
      <c r="I8" s="43">
        <v>0</v>
      </c>
      <c r="J8" s="43">
        <v>0</v>
      </c>
      <c r="K8" s="43">
        <v>0</v>
      </c>
      <c r="L8" s="43">
        <f t="shared" si="0"/>
        <v>1000000</v>
      </c>
    </row>
    <row r="9" spans="1:12" ht="18">
      <c r="A9" s="4" t="s">
        <v>193</v>
      </c>
      <c r="B9" s="43">
        <v>0</v>
      </c>
      <c r="C9" s="43">
        <v>100000</v>
      </c>
      <c r="D9" s="43">
        <v>0</v>
      </c>
      <c r="E9" s="43">
        <v>0</v>
      </c>
      <c r="F9" s="43">
        <v>0</v>
      </c>
      <c r="G9" s="43">
        <v>0</v>
      </c>
      <c r="H9" s="43">
        <v>0</v>
      </c>
      <c r="I9" s="43">
        <v>0</v>
      </c>
      <c r="J9" s="43">
        <v>0</v>
      </c>
      <c r="K9" s="43">
        <v>0</v>
      </c>
      <c r="L9" s="43">
        <f>SUM(B9:K9)</f>
        <v>100000</v>
      </c>
    </row>
    <row r="10" spans="1:12" ht="18">
      <c r="A10" s="4" t="s">
        <v>43</v>
      </c>
      <c r="B10" s="43">
        <v>0</v>
      </c>
      <c r="C10" s="43">
        <v>0</v>
      </c>
      <c r="D10" s="43">
        <v>0</v>
      </c>
      <c r="E10" s="43">
        <v>2596500</v>
      </c>
      <c r="F10" s="43">
        <v>0</v>
      </c>
      <c r="G10" s="43">
        <v>0</v>
      </c>
      <c r="H10" s="43">
        <v>0</v>
      </c>
      <c r="I10" s="43">
        <v>0</v>
      </c>
      <c r="J10" s="43">
        <v>0</v>
      </c>
      <c r="K10" s="43">
        <v>0</v>
      </c>
      <c r="L10" s="43">
        <f t="shared" si="0"/>
        <v>2596500</v>
      </c>
    </row>
    <row r="11" spans="1:12" ht="18">
      <c r="A11" s="4" t="s">
        <v>44</v>
      </c>
      <c r="B11" s="43">
        <v>0</v>
      </c>
      <c r="C11" s="43">
        <v>0</v>
      </c>
      <c r="D11" s="43">
        <v>0</v>
      </c>
      <c r="E11" s="43">
        <v>1000000</v>
      </c>
      <c r="F11" s="43">
        <v>0</v>
      </c>
      <c r="G11" s="43">
        <v>0</v>
      </c>
      <c r="H11" s="43">
        <v>0</v>
      </c>
      <c r="I11" s="43">
        <v>0</v>
      </c>
      <c r="J11" s="43">
        <v>0</v>
      </c>
      <c r="K11" s="43">
        <v>0</v>
      </c>
      <c r="L11" s="43">
        <f t="shared" si="0"/>
        <v>1000000</v>
      </c>
    </row>
    <row r="12" spans="1:12" ht="18">
      <c r="A12" s="4" t="s">
        <v>194</v>
      </c>
      <c r="B12" s="43">
        <v>0</v>
      </c>
      <c r="C12" s="43">
        <v>0</v>
      </c>
      <c r="D12" s="43">
        <v>0</v>
      </c>
      <c r="E12" s="43">
        <v>0</v>
      </c>
      <c r="F12" s="43">
        <v>0</v>
      </c>
      <c r="G12" s="43">
        <v>970000</v>
      </c>
      <c r="H12" s="43">
        <v>0</v>
      </c>
      <c r="I12" s="43">
        <v>0</v>
      </c>
      <c r="J12" s="43">
        <v>0</v>
      </c>
      <c r="K12" s="43">
        <v>0</v>
      </c>
      <c r="L12" s="43">
        <f>SUM(B12:K12)</f>
        <v>970000</v>
      </c>
    </row>
    <row r="13" spans="1:12" ht="18">
      <c r="A13" s="4" t="s">
        <v>195</v>
      </c>
      <c r="B13" s="43">
        <v>0</v>
      </c>
      <c r="C13" s="43">
        <v>0</v>
      </c>
      <c r="D13" s="43">
        <v>0</v>
      </c>
      <c r="E13" s="43">
        <v>0</v>
      </c>
      <c r="F13" s="43">
        <v>0</v>
      </c>
      <c r="G13" s="43">
        <v>0</v>
      </c>
      <c r="H13" s="43">
        <v>0</v>
      </c>
      <c r="I13" s="43">
        <v>0</v>
      </c>
      <c r="J13" s="43">
        <v>0</v>
      </c>
      <c r="K13" s="43">
        <v>1375000</v>
      </c>
      <c r="L13" s="43">
        <f t="shared" si="0"/>
        <v>1375000</v>
      </c>
    </row>
    <row r="14" spans="1:12" ht="18">
      <c r="A14" s="6" t="s">
        <v>47</v>
      </c>
      <c r="B14" s="65">
        <v>0</v>
      </c>
      <c r="C14" s="65">
        <v>0</v>
      </c>
      <c r="D14" s="65">
        <v>0</v>
      </c>
      <c r="E14" s="65">
        <v>0</v>
      </c>
      <c r="F14" s="65">
        <v>0</v>
      </c>
      <c r="G14" s="65">
        <v>0</v>
      </c>
      <c r="H14" s="65">
        <v>0</v>
      </c>
      <c r="I14" s="65">
        <v>0</v>
      </c>
      <c r="J14" s="65">
        <v>0</v>
      </c>
      <c r="K14" s="65">
        <v>40000</v>
      </c>
      <c r="L14" s="65">
        <f t="shared" si="0"/>
        <v>40000</v>
      </c>
    </row>
    <row r="15" spans="1:12" ht="18">
      <c r="A15" s="581" t="s">
        <v>48</v>
      </c>
      <c r="B15" s="295">
        <v>0</v>
      </c>
      <c r="C15" s="295">
        <v>0</v>
      </c>
      <c r="D15" s="295">
        <v>0</v>
      </c>
      <c r="E15" s="295">
        <v>0</v>
      </c>
      <c r="F15" s="295">
        <v>0</v>
      </c>
      <c r="G15" s="295">
        <v>0</v>
      </c>
      <c r="H15" s="295">
        <v>0</v>
      </c>
      <c r="I15" s="295">
        <v>0</v>
      </c>
      <c r="J15" s="295">
        <v>282000</v>
      </c>
      <c r="K15" s="295">
        <v>0</v>
      </c>
      <c r="L15" s="295">
        <f>SUM(B15:K15)</f>
        <v>282000</v>
      </c>
    </row>
    <row r="16" spans="1:12" ht="18">
      <c r="A16" s="331" t="s">
        <v>49</v>
      </c>
      <c r="B16" s="330">
        <v>0</v>
      </c>
      <c r="C16" s="330">
        <v>0</v>
      </c>
      <c r="D16" s="330">
        <v>0</v>
      </c>
      <c r="E16" s="330">
        <v>0</v>
      </c>
      <c r="F16" s="330">
        <v>0</v>
      </c>
      <c r="G16" s="330">
        <v>0</v>
      </c>
      <c r="H16" s="330">
        <v>0</v>
      </c>
      <c r="I16" s="330">
        <v>0</v>
      </c>
      <c r="J16" s="330">
        <v>0</v>
      </c>
      <c r="K16" s="286">
        <v>145000</v>
      </c>
      <c r="L16" s="158">
        <f>SUM(B16:K16)</f>
        <v>145000</v>
      </c>
    </row>
    <row r="17" spans="1:12" ht="18">
      <c r="A17" s="289" t="s">
        <v>50</v>
      </c>
      <c r="B17" s="327">
        <v>0</v>
      </c>
      <c r="C17" s="327">
        <v>0</v>
      </c>
      <c r="D17" s="327">
        <v>0</v>
      </c>
      <c r="E17" s="327">
        <v>0</v>
      </c>
      <c r="F17" s="327">
        <v>199041</v>
      </c>
      <c r="G17" s="327">
        <v>0</v>
      </c>
      <c r="H17" s="327">
        <v>0</v>
      </c>
      <c r="I17" s="327">
        <v>0</v>
      </c>
      <c r="J17" s="327">
        <v>0</v>
      </c>
      <c r="K17" s="328">
        <v>191000</v>
      </c>
      <c r="L17" s="329">
        <f>SUM(B17:K17)</f>
        <v>390041</v>
      </c>
    </row>
    <row r="18" spans="1:12" ht="18">
      <c r="A18" s="117" t="s">
        <v>51</v>
      </c>
      <c r="B18" s="164">
        <f t="shared" ref="B18:L18" si="1">SUM(B3:B17)</f>
        <v>0</v>
      </c>
      <c r="C18" s="165">
        <f>SUM(C3:C17)</f>
        <v>12843206</v>
      </c>
      <c r="D18" s="165">
        <f t="shared" si="1"/>
        <v>0</v>
      </c>
      <c r="E18" s="165">
        <f t="shared" si="1"/>
        <v>3596500</v>
      </c>
      <c r="F18" s="165">
        <f t="shared" si="1"/>
        <v>4188941</v>
      </c>
      <c r="G18" s="165">
        <f t="shared" si="1"/>
        <v>970000</v>
      </c>
      <c r="H18" s="165">
        <f t="shared" si="1"/>
        <v>0</v>
      </c>
      <c r="I18" s="165">
        <f t="shared" si="1"/>
        <v>0</v>
      </c>
      <c r="J18" s="165">
        <f t="shared" si="1"/>
        <v>282000</v>
      </c>
      <c r="K18" s="165">
        <f t="shared" si="1"/>
        <v>1751000</v>
      </c>
      <c r="L18" s="163">
        <f t="shared" si="1"/>
        <v>23631647</v>
      </c>
    </row>
    <row r="19" spans="1:12" ht="18">
      <c r="C19" s="9"/>
      <c r="D19" s="56"/>
    </row>
    <row r="20" spans="1:12" ht="18">
      <c r="A20" s="8" t="s">
        <v>37</v>
      </c>
    </row>
    <row r="21" spans="1:12" ht="15.75" customHeight="1">
      <c r="A21" s="545" t="s">
        <v>196</v>
      </c>
    </row>
    <row r="22" spans="1:12" ht="18">
      <c r="A22" s="340"/>
    </row>
    <row r="23" spans="1:12" ht="18">
      <c r="A23" s="8" t="s">
        <v>197</v>
      </c>
    </row>
    <row r="24" spans="1:12" ht="15.75" customHeight="1">
      <c r="A24" t="s">
        <v>198</v>
      </c>
    </row>
    <row r="25" spans="1:12" ht="18">
      <c r="A25" s="341" t="s">
        <v>199</v>
      </c>
    </row>
    <row r="26" spans="1:12" ht="18"/>
    <row r="27" spans="1:12" ht="18">
      <c r="A27" s="8" t="s">
        <v>200</v>
      </c>
    </row>
    <row r="28" spans="1:12" ht="15.75" customHeight="1">
      <c r="A28" t="s">
        <v>201</v>
      </c>
    </row>
    <row r="29" spans="1:12" ht="18"/>
    <row r="30" spans="1:12" ht="18">
      <c r="A30" s="8" t="s">
        <v>202</v>
      </c>
    </row>
    <row r="31" spans="1:12" ht="15.75" customHeight="1">
      <c r="A31" t="s">
        <v>203</v>
      </c>
    </row>
    <row r="32" spans="1:12" ht="18"/>
    <row r="33" spans="1:5" ht="18">
      <c r="A33" t="s">
        <v>204</v>
      </c>
    </row>
    <row r="34" spans="1:5" ht="15.75" customHeight="1">
      <c r="A34" t="s">
        <v>205</v>
      </c>
    </row>
    <row r="35" spans="1:5" ht="18">
      <c r="A35" s="154" t="s">
        <v>206</v>
      </c>
      <c r="B35" s="19"/>
      <c r="C35" s="19"/>
      <c r="D35" s="19"/>
      <c r="E35" s="19"/>
    </row>
    <row r="36" spans="1:5" ht="18">
      <c r="A36" t="s">
        <v>207</v>
      </c>
      <c r="B36" s="19"/>
      <c r="C36" s="19"/>
      <c r="D36" s="19"/>
      <c r="E36" s="19"/>
    </row>
    <row r="37" spans="1:5" ht="18">
      <c r="B37" s="19"/>
      <c r="C37" s="19"/>
      <c r="D37" s="19"/>
      <c r="E37" s="19"/>
    </row>
    <row r="38" spans="1:5" ht="18">
      <c r="A38" t="s">
        <v>208</v>
      </c>
      <c r="B38" s="19"/>
      <c r="C38" s="19"/>
      <c r="D38" s="19"/>
      <c r="E38" s="19"/>
    </row>
    <row r="39" spans="1:5" ht="15.75" customHeight="1">
      <c r="A39" t="s">
        <v>209</v>
      </c>
    </row>
    <row r="40" spans="1:5" ht="18">
      <c r="A40" t="s">
        <v>210</v>
      </c>
      <c r="B40" s="19"/>
      <c r="C40" s="19"/>
    </row>
    <row r="41" spans="1:5" ht="18">
      <c r="B41" s="19"/>
      <c r="C41" s="19"/>
    </row>
    <row r="42" spans="1:5" ht="18">
      <c r="A42" t="s">
        <v>211</v>
      </c>
      <c r="B42" s="19"/>
      <c r="C42" s="19"/>
    </row>
    <row r="43" spans="1:5" ht="15.75" customHeight="1">
      <c r="A43" t="s">
        <v>212</v>
      </c>
    </row>
    <row r="44" spans="1:5" ht="18">
      <c r="B44" s="19"/>
    </row>
    <row r="45" spans="1:5" ht="18">
      <c r="A45" t="s">
        <v>213</v>
      </c>
      <c r="B45" s="19"/>
    </row>
    <row r="46" spans="1:5" ht="18">
      <c r="A46" t="s">
        <v>214</v>
      </c>
      <c r="B46" s="19"/>
    </row>
    <row r="47" spans="1:5" ht="18">
      <c r="B47" s="19"/>
    </row>
    <row r="48" spans="1:5" ht="18">
      <c r="A48" t="s">
        <v>215</v>
      </c>
      <c r="B48" s="19"/>
    </row>
    <row r="49" spans="1:2" ht="18">
      <c r="A49" t="s">
        <v>216</v>
      </c>
      <c r="B49" s="19"/>
    </row>
    <row r="50" spans="1:2" ht="18">
      <c r="B50" s="19"/>
    </row>
    <row r="51" spans="1:2" ht="18">
      <c r="A51" t="s">
        <v>217</v>
      </c>
      <c r="B51" s="19"/>
    </row>
    <row r="52" spans="1:2" ht="18">
      <c r="A52" t="s">
        <v>218</v>
      </c>
      <c r="B52" s="19"/>
    </row>
    <row r="53" spans="1:2" ht="18"/>
    <row r="54" spans="1:2" ht="18">
      <c r="A54" t="s">
        <v>219</v>
      </c>
    </row>
    <row r="55" spans="1:2" ht="18">
      <c r="A55" t="s">
        <v>220</v>
      </c>
      <c r="B55" s="19"/>
    </row>
    <row r="56" spans="1:2" ht="18">
      <c r="B56" s="19"/>
    </row>
    <row r="57" spans="1:2" ht="18">
      <c r="A57" t="s">
        <v>221</v>
      </c>
      <c r="B57" s="19"/>
    </row>
    <row r="58" spans="1:2" ht="18">
      <c r="A58" t="s">
        <v>222</v>
      </c>
      <c r="B58" s="19"/>
    </row>
    <row r="59" spans="1:2" ht="18">
      <c r="B59" s="19"/>
    </row>
    <row r="60" spans="1:2" ht="18">
      <c r="A60" t="s">
        <v>223</v>
      </c>
      <c r="B60" s="19"/>
    </row>
    <row r="61" spans="1:2" ht="18">
      <c r="A61" t="s">
        <v>224</v>
      </c>
      <c r="B61" s="19"/>
    </row>
    <row r="62" spans="1:2" ht="18">
      <c r="B62" s="19"/>
    </row>
    <row r="63" spans="1:2" ht="18">
      <c r="A63" t="s">
        <v>225</v>
      </c>
      <c r="B63" s="19"/>
    </row>
    <row r="64" spans="1:2" ht="18">
      <c r="A64" t="s">
        <v>226</v>
      </c>
      <c r="B64" s="19"/>
    </row>
    <row r="65" spans="1:2" ht="18">
      <c r="B65" s="19"/>
    </row>
    <row r="66" spans="1:2" ht="18">
      <c r="A66" t="s">
        <v>227</v>
      </c>
      <c r="B66" s="19"/>
    </row>
    <row r="67" spans="1:2" ht="18">
      <c r="A67" t="s">
        <v>228</v>
      </c>
      <c r="B67" s="19"/>
    </row>
    <row r="68" spans="1:2" ht="18">
      <c r="B68" s="19"/>
    </row>
    <row r="69" spans="1:2" ht="18">
      <c r="A69" t="s">
        <v>229</v>
      </c>
      <c r="B69" s="19"/>
    </row>
    <row r="70" spans="1:2" ht="18">
      <c r="A70" t="s">
        <v>230</v>
      </c>
      <c r="B70" s="19"/>
    </row>
    <row r="71" spans="1:2" ht="18">
      <c r="B71" s="19"/>
    </row>
    <row r="72" spans="1:2" ht="18">
      <c r="A72" t="s">
        <v>231</v>
      </c>
      <c r="B72" s="19"/>
    </row>
    <row r="73" spans="1:2" ht="18">
      <c r="B73" s="19"/>
    </row>
    <row r="74" spans="1:2" ht="18">
      <c r="A74" t="s">
        <v>232</v>
      </c>
      <c r="B74" s="19"/>
    </row>
    <row r="75" spans="1:2" ht="18">
      <c r="A75" t="s">
        <v>233</v>
      </c>
      <c r="B75" s="19"/>
    </row>
    <row r="76" spans="1:2" ht="18">
      <c r="B76" s="19"/>
    </row>
    <row r="77" spans="1:2" ht="18">
      <c r="A77" t="s">
        <v>234</v>
      </c>
      <c r="B77" s="19"/>
    </row>
    <row r="78" spans="1:2" ht="18">
      <c r="A78" t="s">
        <v>235</v>
      </c>
      <c r="B78" s="19"/>
    </row>
    <row r="79" spans="1:2" ht="18">
      <c r="B79" s="19"/>
    </row>
    <row r="80" spans="1:2" ht="19" thickBot="1">
      <c r="A80" t="s">
        <v>236</v>
      </c>
      <c r="B80" s="19"/>
    </row>
    <row r="81" spans="1:2" ht="15.75" customHeight="1" thickBot="1">
      <c r="A81" s="31" t="s">
        <v>237</v>
      </c>
      <c r="B81" s="32" t="s">
        <v>238</v>
      </c>
    </row>
    <row r="82" spans="1:2" ht="18">
      <c r="A82" s="38" t="s">
        <v>239</v>
      </c>
      <c r="B82" s="73">
        <v>1277900</v>
      </c>
    </row>
    <row r="83" spans="1:2" ht="18">
      <c r="A83" s="37" t="s">
        <v>240</v>
      </c>
      <c r="B83" s="74">
        <v>571000</v>
      </c>
    </row>
    <row r="84" spans="1:2" ht="18">
      <c r="A84" s="37" t="s">
        <v>241</v>
      </c>
      <c r="B84" s="74">
        <v>200000</v>
      </c>
    </row>
    <row r="85" spans="1:2" ht="18">
      <c r="A85" s="37" t="s">
        <v>242</v>
      </c>
      <c r="B85" s="74">
        <v>10000</v>
      </c>
    </row>
    <row r="86" spans="1:2" ht="18">
      <c r="A86" s="37" t="s">
        <v>243</v>
      </c>
      <c r="B86" s="74">
        <v>400000</v>
      </c>
    </row>
    <row r="87" spans="1:2" ht="18">
      <c r="A87" s="39" t="s">
        <v>244</v>
      </c>
      <c r="B87" s="75">
        <v>40000</v>
      </c>
    </row>
    <row r="88" spans="1:2" ht="18">
      <c r="A88" s="39" t="s">
        <v>245</v>
      </c>
      <c r="B88" s="75">
        <v>30000</v>
      </c>
    </row>
    <row r="89" spans="1:2" ht="18">
      <c r="A89" s="39" t="s">
        <v>246</v>
      </c>
      <c r="B89" s="75">
        <v>50000</v>
      </c>
    </row>
    <row r="90" spans="1:2" ht="18">
      <c r="A90" s="39" t="s">
        <v>247</v>
      </c>
      <c r="B90" s="75">
        <v>10000</v>
      </c>
    </row>
    <row r="91" spans="1:2" ht="18">
      <c r="A91" s="39" t="s">
        <v>248</v>
      </c>
      <c r="B91" s="75">
        <v>600000</v>
      </c>
    </row>
    <row r="92" spans="1:2" ht="18">
      <c r="A92" s="39" t="s">
        <v>249</v>
      </c>
      <c r="B92" s="75">
        <v>10000</v>
      </c>
    </row>
    <row r="93" spans="1:2" ht="18">
      <c r="A93" s="582" t="s">
        <v>250</v>
      </c>
      <c r="B93" s="288">
        <v>250000</v>
      </c>
    </row>
    <row r="94" spans="1:2" ht="18">
      <c r="A94" s="166" t="s">
        <v>251</v>
      </c>
      <c r="B94" s="167">
        <v>541000</v>
      </c>
    </row>
    <row r="95" spans="1:2" ht="18">
      <c r="A95" s="30" t="s">
        <v>51</v>
      </c>
      <c r="B95" s="76">
        <f>SUM(B82:B94)</f>
        <v>3989900</v>
      </c>
    </row>
    <row r="96" spans="1:2" ht="18"/>
    <row r="97" spans="1:20" ht="19" thickBot="1">
      <c r="A97" s="8" t="s">
        <v>43</v>
      </c>
      <c r="I97" s="345" t="s">
        <v>252</v>
      </c>
      <c r="J97" s="345"/>
    </row>
    <row r="98" spans="1:20" ht="15.75" customHeight="1" thickBot="1">
      <c r="A98" s="24" t="s">
        <v>253</v>
      </c>
      <c r="B98" s="25" t="s">
        <v>254</v>
      </c>
      <c r="C98" s="25" t="s">
        <v>255</v>
      </c>
      <c r="D98" s="25" t="s">
        <v>256</v>
      </c>
      <c r="E98" s="25" t="s">
        <v>257</v>
      </c>
      <c r="F98" s="25" t="s">
        <v>258</v>
      </c>
      <c r="G98" s="25" t="s">
        <v>259</v>
      </c>
      <c r="I98" s="525" t="s">
        <v>253</v>
      </c>
      <c r="J98" s="228"/>
      <c r="K98" s="546" t="s">
        <v>260</v>
      </c>
      <c r="L98" s="228"/>
      <c r="M98" s="228"/>
      <c r="N98" s="228"/>
      <c r="O98" s="228"/>
      <c r="P98" s="228"/>
      <c r="Q98" s="333"/>
      <c r="R98" s="333"/>
      <c r="S98" s="333"/>
      <c r="T98" s="334"/>
    </row>
    <row r="99" spans="1:20" ht="19" thickBot="1">
      <c r="A99" s="33" t="s">
        <v>261</v>
      </c>
      <c r="B99" s="66">
        <v>10</v>
      </c>
      <c r="C99" s="66">
        <v>200</v>
      </c>
      <c r="D99" s="66">
        <f t="shared" ref="D99:D113" si="2">B99*C99</f>
        <v>2000</v>
      </c>
      <c r="E99" s="66">
        <v>66</v>
      </c>
      <c r="F99" s="66">
        <f>C99-E99</f>
        <v>134</v>
      </c>
      <c r="G99" s="66">
        <f>B99*F99</f>
        <v>1340</v>
      </c>
      <c r="I99" s="60" t="s">
        <v>262</v>
      </c>
      <c r="J99" s="524"/>
      <c r="K99" s="547" t="s">
        <v>263</v>
      </c>
      <c r="L99" s="218"/>
      <c r="M99" s="218"/>
      <c r="N99" s="218"/>
      <c r="O99" s="218"/>
      <c r="P99" s="219"/>
      <c r="T99" s="336"/>
    </row>
    <row r="100" spans="1:20" ht="19" thickBot="1">
      <c r="A100" s="33" t="s">
        <v>264</v>
      </c>
      <c r="B100" s="66">
        <v>400</v>
      </c>
      <c r="C100" s="66">
        <v>300</v>
      </c>
      <c r="D100" s="66">
        <f t="shared" si="2"/>
        <v>120000</v>
      </c>
      <c r="E100" s="66">
        <v>121</v>
      </c>
      <c r="F100" s="66">
        <f t="shared" ref="F100:F113" si="3">C100-E100</f>
        <v>179</v>
      </c>
      <c r="G100" s="66">
        <f t="shared" ref="G100:G113" si="4">B100*F100</f>
        <v>71600</v>
      </c>
      <c r="I100" s="60" t="s">
        <v>265</v>
      </c>
      <c r="J100" s="218"/>
      <c r="K100" s="548" t="s">
        <v>266</v>
      </c>
      <c r="L100" s="218"/>
      <c r="M100" s="218"/>
      <c r="N100" s="218"/>
      <c r="O100" s="218"/>
      <c r="P100" s="218"/>
      <c r="Q100" s="335"/>
      <c r="R100" s="335"/>
      <c r="S100" s="335"/>
      <c r="T100" s="336"/>
    </row>
    <row r="101" spans="1:20" ht="19" thickBot="1">
      <c r="A101" s="33" t="s">
        <v>267</v>
      </c>
      <c r="B101" s="66">
        <v>220</v>
      </c>
      <c r="C101" s="66">
        <v>1200</v>
      </c>
      <c r="D101" s="66">
        <f t="shared" si="2"/>
        <v>264000</v>
      </c>
      <c r="E101" s="66">
        <v>660</v>
      </c>
      <c r="F101" s="66">
        <f t="shared" si="3"/>
        <v>540</v>
      </c>
      <c r="G101" s="66">
        <f t="shared" si="4"/>
        <v>118800</v>
      </c>
      <c r="I101" s="59" t="s">
        <v>268</v>
      </c>
      <c r="J101" s="217"/>
      <c r="K101" s="548" t="s">
        <v>269</v>
      </c>
      <c r="L101" s="218"/>
      <c r="M101" s="218"/>
      <c r="N101" s="218"/>
      <c r="O101" s="218"/>
      <c r="P101" s="218"/>
      <c r="Q101" s="335"/>
      <c r="R101" s="335"/>
      <c r="S101" s="335"/>
      <c r="T101" s="336"/>
    </row>
    <row r="102" spans="1:20" ht="19" thickBot="1">
      <c r="A102" s="33" t="s">
        <v>270</v>
      </c>
      <c r="B102" s="66">
        <v>135</v>
      </c>
      <c r="C102" s="66">
        <v>500</v>
      </c>
      <c r="D102" s="66">
        <f t="shared" si="2"/>
        <v>67500</v>
      </c>
      <c r="E102" s="66">
        <v>220</v>
      </c>
      <c r="F102" s="66">
        <f t="shared" si="3"/>
        <v>280</v>
      </c>
      <c r="G102" s="66">
        <f t="shared" si="4"/>
        <v>37800</v>
      </c>
      <c r="I102" s="60" t="s">
        <v>271</v>
      </c>
      <c r="J102" s="217"/>
      <c r="K102" s="548" t="s">
        <v>272</v>
      </c>
      <c r="L102" s="218"/>
      <c r="M102" s="218"/>
      <c r="N102" s="218"/>
      <c r="O102" s="218"/>
      <c r="P102" s="218"/>
      <c r="Q102" s="335"/>
      <c r="R102" s="335"/>
      <c r="S102" s="335"/>
      <c r="T102" s="336"/>
    </row>
    <row r="103" spans="1:20" ht="19" thickBot="1">
      <c r="A103" s="33" t="s">
        <v>273</v>
      </c>
      <c r="B103" s="66">
        <v>270</v>
      </c>
      <c r="C103" s="66">
        <v>1000</v>
      </c>
      <c r="D103" s="66">
        <f t="shared" si="2"/>
        <v>270000</v>
      </c>
      <c r="E103" s="66">
        <v>660</v>
      </c>
      <c r="F103" s="66">
        <f t="shared" si="3"/>
        <v>340</v>
      </c>
      <c r="G103" s="66">
        <f t="shared" si="4"/>
        <v>91800</v>
      </c>
      <c r="I103" s="58" t="s">
        <v>274</v>
      </c>
      <c r="J103" s="217"/>
      <c r="K103" s="548" t="s">
        <v>275</v>
      </c>
      <c r="L103" s="218"/>
      <c r="M103" s="218"/>
      <c r="N103" s="218"/>
      <c r="O103" s="218"/>
      <c r="P103" s="218"/>
      <c r="Q103" s="335"/>
      <c r="R103" s="335"/>
      <c r="S103" s="335"/>
      <c r="T103" s="336"/>
    </row>
    <row r="104" spans="1:20" ht="19" thickBot="1">
      <c r="A104" s="33" t="s">
        <v>276</v>
      </c>
      <c r="B104" s="66">
        <v>265</v>
      </c>
      <c r="C104" s="66">
        <v>500</v>
      </c>
      <c r="D104" s="66">
        <f t="shared" si="2"/>
        <v>132500</v>
      </c>
      <c r="E104" s="66">
        <v>330</v>
      </c>
      <c r="F104" s="66">
        <f t="shared" si="3"/>
        <v>170</v>
      </c>
      <c r="G104" s="66">
        <f t="shared" si="4"/>
        <v>45050</v>
      </c>
      <c r="I104" s="58" t="s">
        <v>277</v>
      </c>
      <c r="J104" s="217"/>
      <c r="K104" s="548" t="s">
        <v>278</v>
      </c>
      <c r="L104" s="218"/>
      <c r="M104" s="218"/>
      <c r="N104" s="218"/>
      <c r="O104" s="218"/>
      <c r="P104" s="218"/>
      <c r="Q104" s="335"/>
      <c r="R104" s="335"/>
      <c r="S104" s="335"/>
      <c r="T104" s="336"/>
    </row>
    <row r="105" spans="1:20" ht="18">
      <c r="A105" s="33" t="s">
        <v>279</v>
      </c>
      <c r="B105" s="66">
        <v>225</v>
      </c>
      <c r="C105" s="66">
        <v>500</v>
      </c>
      <c r="D105" s="66">
        <f t="shared" si="2"/>
        <v>112500</v>
      </c>
      <c r="E105" s="66">
        <v>440</v>
      </c>
      <c r="F105" s="66">
        <f t="shared" si="3"/>
        <v>60</v>
      </c>
      <c r="G105" s="66">
        <f t="shared" si="4"/>
        <v>13500</v>
      </c>
    </row>
    <row r="106" spans="1:20" ht="18">
      <c r="A106" s="33" t="s">
        <v>280</v>
      </c>
      <c r="B106" s="66">
        <v>460</v>
      </c>
      <c r="C106" s="66">
        <v>3000</v>
      </c>
      <c r="D106" s="66">
        <f t="shared" si="2"/>
        <v>1380000</v>
      </c>
      <c r="E106" s="66">
        <v>1650</v>
      </c>
      <c r="F106" s="66">
        <f t="shared" si="3"/>
        <v>1350</v>
      </c>
      <c r="G106" s="66">
        <f t="shared" si="4"/>
        <v>621000</v>
      </c>
    </row>
    <row r="107" spans="1:20" ht="18">
      <c r="A107" s="33" t="s">
        <v>281</v>
      </c>
      <c r="B107" s="66">
        <v>95</v>
      </c>
      <c r="C107" s="66">
        <v>200</v>
      </c>
      <c r="D107" s="66">
        <f t="shared" si="2"/>
        <v>19000</v>
      </c>
      <c r="E107" s="66">
        <v>110</v>
      </c>
      <c r="F107" s="66">
        <f t="shared" si="3"/>
        <v>90</v>
      </c>
      <c r="G107" s="66">
        <f t="shared" si="4"/>
        <v>8550</v>
      </c>
    </row>
    <row r="108" spans="1:20" ht="18">
      <c r="A108" s="572" t="s">
        <v>262</v>
      </c>
      <c r="B108" s="66">
        <v>10</v>
      </c>
      <c r="C108" s="66">
        <v>6600</v>
      </c>
      <c r="D108" s="66">
        <f t="shared" si="2"/>
        <v>66000</v>
      </c>
      <c r="E108" s="67">
        <v>4433</v>
      </c>
      <c r="F108" s="66">
        <f t="shared" si="3"/>
        <v>2167</v>
      </c>
      <c r="G108" s="66">
        <f t="shared" si="4"/>
        <v>21670</v>
      </c>
    </row>
    <row r="109" spans="1:20" ht="18" customHeight="1">
      <c r="A109" s="584" t="s">
        <v>265</v>
      </c>
      <c r="B109" s="66">
        <v>40</v>
      </c>
      <c r="C109" s="66">
        <v>1300</v>
      </c>
      <c r="D109" s="66">
        <f t="shared" si="2"/>
        <v>52000</v>
      </c>
      <c r="E109" s="66">
        <v>891</v>
      </c>
      <c r="F109" s="66">
        <f t="shared" si="3"/>
        <v>409</v>
      </c>
      <c r="G109" s="66">
        <f t="shared" si="4"/>
        <v>16360</v>
      </c>
    </row>
    <row r="110" spans="1:20" ht="18">
      <c r="A110" s="584" t="s">
        <v>268</v>
      </c>
      <c r="B110" s="66">
        <v>20</v>
      </c>
      <c r="C110" s="66">
        <v>3600</v>
      </c>
      <c r="D110" s="66">
        <f t="shared" si="2"/>
        <v>72000</v>
      </c>
      <c r="E110" s="66">
        <v>1960</v>
      </c>
      <c r="F110" s="66">
        <f t="shared" si="3"/>
        <v>1640</v>
      </c>
      <c r="G110" s="66">
        <f t="shared" si="4"/>
        <v>32800</v>
      </c>
    </row>
    <row r="111" spans="1:20" ht="18">
      <c r="A111" s="584" t="s">
        <v>282</v>
      </c>
      <c r="B111" s="92">
        <v>50</v>
      </c>
      <c r="C111" s="92">
        <v>600</v>
      </c>
      <c r="D111" s="66">
        <f t="shared" si="2"/>
        <v>30000</v>
      </c>
      <c r="E111" s="66">
        <v>407</v>
      </c>
      <c r="F111" s="66">
        <f t="shared" si="3"/>
        <v>193</v>
      </c>
      <c r="G111" s="66">
        <f t="shared" si="4"/>
        <v>9650</v>
      </c>
    </row>
    <row r="112" spans="1:20" ht="18">
      <c r="A112" s="584" t="s">
        <v>283</v>
      </c>
      <c r="B112" s="305">
        <v>15</v>
      </c>
      <c r="C112" s="306">
        <v>300</v>
      </c>
      <c r="D112" s="293">
        <f t="shared" si="2"/>
        <v>4500</v>
      </c>
      <c r="E112" s="92">
        <v>220</v>
      </c>
      <c r="F112" s="66">
        <f t="shared" si="3"/>
        <v>80</v>
      </c>
      <c r="G112" s="309">
        <f t="shared" si="4"/>
        <v>1200</v>
      </c>
    </row>
    <row r="113" spans="1:7" ht="19" thickBot="1">
      <c r="A113" s="585" t="s">
        <v>277</v>
      </c>
      <c r="B113" s="68">
        <v>15</v>
      </c>
      <c r="C113" s="290">
        <v>300</v>
      </c>
      <c r="D113" s="307">
        <f t="shared" si="2"/>
        <v>4500</v>
      </c>
      <c r="E113" s="308">
        <v>132</v>
      </c>
      <c r="F113" s="292">
        <f t="shared" si="3"/>
        <v>168</v>
      </c>
      <c r="G113" s="68">
        <f t="shared" si="4"/>
        <v>2520</v>
      </c>
    </row>
    <row r="114" spans="1:7" ht="18" customHeight="1" thickTop="1" thickBot="1">
      <c r="A114" s="586" t="s">
        <v>284</v>
      </c>
      <c r="B114" s="69"/>
      <c r="C114" s="69"/>
      <c r="D114" s="69">
        <f>SUM(D99:D113)</f>
        <v>2596500</v>
      </c>
      <c r="E114" s="69"/>
      <c r="F114" s="70"/>
      <c r="G114" s="71">
        <f>SUM(G99:G113)</f>
        <v>1093640</v>
      </c>
    </row>
    <row r="115" spans="1:7" ht="18">
      <c r="A115" s="50"/>
    </row>
    <row r="116" spans="1:7" ht="18">
      <c r="A116" s="8" t="s">
        <v>44</v>
      </c>
    </row>
    <row r="117" spans="1:7" ht="18">
      <c r="A117" t="s">
        <v>285</v>
      </c>
      <c r="B117" s="20"/>
      <c r="C117" s="20"/>
      <c r="D117" s="20"/>
      <c r="E117" s="20"/>
      <c r="F117" s="20"/>
      <c r="G117" s="20"/>
    </row>
    <row r="118" spans="1:7" ht="20.25" customHeight="1"/>
    <row r="119" spans="1:7" ht="18.75" customHeight="1">
      <c r="A119" s="34" t="s">
        <v>286</v>
      </c>
    </row>
    <row r="120" spans="1:7" ht="18">
      <c r="A120" t="s">
        <v>287</v>
      </c>
    </row>
    <row r="121" spans="1:7" ht="18">
      <c r="A121" t="s">
        <v>288</v>
      </c>
    </row>
    <row r="122" spans="1:7" ht="18"/>
    <row r="123" spans="1:7" ht="18">
      <c r="A123" s="8" t="s">
        <v>195</v>
      </c>
    </row>
    <row r="124" spans="1:7" ht="18">
      <c r="A124" t="s">
        <v>289</v>
      </c>
    </row>
    <row r="125" spans="1:7" ht="18">
      <c r="A125" s="61" t="s">
        <v>290</v>
      </c>
      <c r="B125" s="344" t="s">
        <v>291</v>
      </c>
      <c r="C125" s="344" t="s">
        <v>255</v>
      </c>
      <c r="D125" s="343" t="s">
        <v>256</v>
      </c>
    </row>
    <row r="126" spans="1:7" ht="18">
      <c r="A126" s="310" t="s">
        <v>292</v>
      </c>
      <c r="B126" s="72">
        <v>350</v>
      </c>
      <c r="C126" s="66">
        <v>2000</v>
      </c>
      <c r="D126" s="66">
        <f>B126*C126</f>
        <v>700000</v>
      </c>
    </row>
    <row r="127" spans="1:7" ht="18">
      <c r="A127" s="312" t="s">
        <v>293</v>
      </c>
      <c r="B127" s="72">
        <v>150</v>
      </c>
      <c r="C127" s="66">
        <v>2500</v>
      </c>
      <c r="D127" s="66">
        <f>B127*C127</f>
        <v>375000</v>
      </c>
    </row>
    <row r="128" spans="1:7" ht="18">
      <c r="A128" s="311" t="s">
        <v>294</v>
      </c>
      <c r="B128" s="291">
        <v>100</v>
      </c>
      <c r="C128" s="68">
        <v>3000</v>
      </c>
      <c r="D128" s="68">
        <f>B128*C128</f>
        <v>300000</v>
      </c>
    </row>
    <row r="129" spans="1:4" ht="18">
      <c r="A129" s="294" t="s">
        <v>284</v>
      </c>
      <c r="B129" s="90">
        <f>SUM(B126:B128)</f>
        <v>600</v>
      </c>
      <c r="C129" s="91"/>
      <c r="D129" s="91">
        <f>SUM(D126:D128)</f>
        <v>1375000</v>
      </c>
    </row>
    <row r="130" spans="1:4" ht="18"/>
    <row r="131" spans="1:4" ht="18">
      <c r="A131" s="8" t="s">
        <v>295</v>
      </c>
    </row>
    <row r="132" spans="1:4" ht="15.75" customHeight="1">
      <c r="A132" t="s">
        <v>296</v>
      </c>
    </row>
    <row r="133" spans="1:4" ht="18">
      <c r="A133" t="s">
        <v>297</v>
      </c>
    </row>
    <row r="134" spans="1:4" ht="18"/>
    <row r="135" spans="1:4" ht="15.75" customHeight="1">
      <c r="A135" s="8" t="s">
        <v>298</v>
      </c>
    </row>
    <row r="136" spans="1:4" ht="15.75" customHeight="1">
      <c r="A136" t="s">
        <v>299</v>
      </c>
    </row>
    <row r="137" spans="1:4" ht="15.75" customHeight="1">
      <c r="A137" t="s">
        <v>300</v>
      </c>
    </row>
    <row r="139" spans="1:4" ht="15.75" customHeight="1">
      <c r="A139" s="162" t="s">
        <v>49</v>
      </c>
    </row>
    <row r="140" spans="1:4" ht="15.75" customHeight="1">
      <c r="A140" t="s">
        <v>301</v>
      </c>
    </row>
    <row r="142" spans="1:4" ht="15.75" customHeight="1">
      <c r="A142" s="8" t="s">
        <v>50</v>
      </c>
    </row>
    <row r="143" spans="1:4" ht="15.75" customHeight="1">
      <c r="A143" t="s">
        <v>302</v>
      </c>
    </row>
    <row r="144" spans="1:4" ht="15.75" customHeight="1">
      <c r="A144" t="s">
        <v>303</v>
      </c>
    </row>
  </sheetData>
  <phoneticPr fontId="1"/>
  <pageMargins left="0.7" right="0.7" top="0.75" bottom="0.75" header="0.3" footer="0.3"/>
  <pageSetup paperSize="9" scale="18" orientation="landscape" r:id="rId1"/>
  <ignoredErrors>
    <ignoredError sqref="F7"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12D1-E191-4C45-A93F-6EB4BD35582B}">
  <dimension ref="A1:J514"/>
  <sheetViews>
    <sheetView tabSelected="1" topLeftCell="A73" zoomScale="80" zoomScaleNormal="80" zoomScaleSheetLayoutView="100" zoomScalePageLayoutView="15" workbookViewId="0">
      <selection activeCell="A90" sqref="A90"/>
    </sheetView>
  </sheetViews>
  <sheetFormatPr baseColWidth="10" defaultColWidth="8.5" defaultRowHeight="18"/>
  <cols>
    <col min="1" max="1" width="28" style="9" customWidth="1"/>
    <col min="2" max="2" width="8.5" style="9"/>
    <col min="3" max="3" width="50.5" style="9" customWidth="1"/>
    <col min="4" max="4" width="10.5" style="9" customWidth="1"/>
    <col min="5" max="5" width="11" style="9" bestFit="1" customWidth="1"/>
    <col min="6" max="6" width="10.5" style="9" customWidth="1"/>
    <col min="7" max="7" width="12.5" style="9" customWidth="1"/>
    <col min="8" max="8" width="19" style="9" bestFit="1" customWidth="1"/>
    <col min="9" max="9" width="46" style="9" bestFit="1" customWidth="1"/>
  </cols>
  <sheetData>
    <row r="1" spans="1:9">
      <c r="A1" s="86" t="s">
        <v>304</v>
      </c>
    </row>
    <row r="2" spans="1:9" ht="19" thickBot="1">
      <c r="A2" s="8" t="s">
        <v>25</v>
      </c>
    </row>
    <row r="3" spans="1:9" ht="19" thickBot="1">
      <c r="A3" s="85" t="s">
        <v>24</v>
      </c>
      <c r="B3" s="85" t="s">
        <v>305</v>
      </c>
      <c r="C3" s="85" t="s">
        <v>306</v>
      </c>
      <c r="D3" s="85" t="s">
        <v>307</v>
      </c>
      <c r="E3" s="85" t="s">
        <v>308</v>
      </c>
      <c r="F3" s="85" t="s">
        <v>309</v>
      </c>
      <c r="G3" s="85" t="s">
        <v>51</v>
      </c>
      <c r="H3" s="85" t="s">
        <v>310</v>
      </c>
      <c r="I3" s="51" t="s">
        <v>311</v>
      </c>
    </row>
    <row r="4" spans="1:9" s="35" customFormat="1" ht="20" thickBot="1">
      <c r="A4" s="128" t="s">
        <v>104</v>
      </c>
      <c r="B4" s="128">
        <v>1</v>
      </c>
      <c r="C4" s="128" t="s">
        <v>312</v>
      </c>
      <c r="D4" s="197">
        <v>1980</v>
      </c>
      <c r="E4" s="244">
        <v>1</v>
      </c>
      <c r="F4" s="128" t="s">
        <v>313</v>
      </c>
      <c r="G4" s="193">
        <f>D4*E4</f>
        <v>1980</v>
      </c>
      <c r="H4" s="128" t="s">
        <v>314</v>
      </c>
      <c r="I4" s="234" t="s">
        <v>315</v>
      </c>
    </row>
    <row r="5" spans="1:9">
      <c r="A5" s="148" t="s">
        <v>316</v>
      </c>
      <c r="B5" s="17"/>
      <c r="C5" s="17"/>
      <c r="D5" s="17"/>
      <c r="E5" s="17"/>
      <c r="F5" s="17"/>
      <c r="G5" s="16">
        <f>SUM(G4:G4)</f>
        <v>1980</v>
      </c>
      <c r="H5" s="17"/>
      <c r="I5" s="17"/>
    </row>
    <row r="6" spans="1:9" ht="19" thickBot="1"/>
    <row r="7" spans="1:9" ht="20" thickBot="1">
      <c r="A7" s="355" t="s">
        <v>24</v>
      </c>
      <c r="B7" s="356" t="s">
        <v>317</v>
      </c>
      <c r="C7" s="355" t="s">
        <v>306</v>
      </c>
      <c r="D7" s="230" t="s">
        <v>307</v>
      </c>
      <c r="E7" s="356" t="s">
        <v>308</v>
      </c>
      <c r="F7" s="355" t="s">
        <v>309</v>
      </c>
      <c r="G7" s="230" t="s">
        <v>318</v>
      </c>
      <c r="H7" s="355" t="s">
        <v>319</v>
      </c>
      <c r="I7" s="357" t="s">
        <v>311</v>
      </c>
    </row>
    <row r="8" spans="1:9" ht="19">
      <c r="A8" s="347" t="s">
        <v>57</v>
      </c>
      <c r="B8" s="349">
        <v>2</v>
      </c>
      <c r="C8" s="347" t="s">
        <v>320</v>
      </c>
      <c r="D8" s="10">
        <v>1980</v>
      </c>
      <c r="E8" s="349">
        <v>46</v>
      </c>
      <c r="F8" s="347" t="s">
        <v>321</v>
      </c>
      <c r="G8" s="10">
        <f>D8*E8</f>
        <v>91080</v>
      </c>
      <c r="H8" s="347" t="s">
        <v>322</v>
      </c>
      <c r="I8" s="351" t="s">
        <v>323</v>
      </c>
    </row>
    <row r="9" spans="1:9" ht="19">
      <c r="A9" s="348"/>
      <c r="B9" s="350"/>
      <c r="C9" s="348" t="s">
        <v>324</v>
      </c>
      <c r="D9" s="11"/>
      <c r="E9" s="350">
        <v>46</v>
      </c>
      <c r="F9" s="348" t="s">
        <v>325</v>
      </c>
      <c r="G9" s="11">
        <f>D9*E9</f>
        <v>0</v>
      </c>
      <c r="H9" s="348" t="s">
        <v>322</v>
      </c>
      <c r="I9" s="352" t="s">
        <v>326</v>
      </c>
    </row>
    <row r="10" spans="1:9" ht="19">
      <c r="A10" s="348"/>
      <c r="B10" s="350"/>
      <c r="C10" s="348" t="s">
        <v>327</v>
      </c>
      <c r="D10" s="11"/>
      <c r="E10" s="350">
        <v>46</v>
      </c>
      <c r="F10" s="348" t="s">
        <v>321</v>
      </c>
      <c r="G10" s="11">
        <f t="shared" ref="G10:G14" si="0">D10*E10</f>
        <v>0</v>
      </c>
      <c r="H10" s="348" t="s">
        <v>322</v>
      </c>
      <c r="I10" s="352" t="s">
        <v>328</v>
      </c>
    </row>
    <row r="11" spans="1:9" ht="19">
      <c r="A11" s="348"/>
      <c r="B11" s="350"/>
      <c r="C11" s="348" t="s">
        <v>329</v>
      </c>
      <c r="D11" s="11"/>
      <c r="E11" s="350">
        <v>11</v>
      </c>
      <c r="F11" s="348" t="s">
        <v>330</v>
      </c>
      <c r="G11" s="11">
        <f t="shared" si="0"/>
        <v>0</v>
      </c>
      <c r="H11" s="348" t="s">
        <v>314</v>
      </c>
      <c r="I11" s="352" t="s">
        <v>331</v>
      </c>
    </row>
    <row r="12" spans="1:9" ht="38">
      <c r="A12" s="348"/>
      <c r="B12" s="350"/>
      <c r="C12" s="348" t="s">
        <v>332</v>
      </c>
      <c r="D12" s="11"/>
      <c r="E12" s="350">
        <v>3</v>
      </c>
      <c r="F12" s="348" t="s">
        <v>325</v>
      </c>
      <c r="G12" s="11">
        <f>D12*E12</f>
        <v>0</v>
      </c>
      <c r="H12" s="348" t="s">
        <v>314</v>
      </c>
      <c r="I12" s="352" t="s">
        <v>333</v>
      </c>
    </row>
    <row r="13" spans="1:9" ht="38">
      <c r="A13" s="348"/>
      <c r="B13" s="358"/>
      <c r="C13" s="363" t="s">
        <v>334</v>
      </c>
      <c r="D13" s="18"/>
      <c r="E13" s="358">
        <v>1</v>
      </c>
      <c r="F13" s="363" t="s">
        <v>325</v>
      </c>
      <c r="G13" s="11">
        <f t="shared" si="0"/>
        <v>0</v>
      </c>
      <c r="H13" s="348" t="s">
        <v>314</v>
      </c>
      <c r="I13" s="352" t="s">
        <v>333</v>
      </c>
    </row>
    <row r="14" spans="1:9" ht="19">
      <c r="A14" s="348"/>
      <c r="B14" s="350"/>
      <c r="C14" s="348" t="s">
        <v>335</v>
      </c>
      <c r="D14" s="11"/>
      <c r="E14" s="350">
        <v>4</v>
      </c>
      <c r="F14" s="348" t="s">
        <v>325</v>
      </c>
      <c r="G14" s="11">
        <f t="shared" si="0"/>
        <v>0</v>
      </c>
      <c r="H14" s="348" t="s">
        <v>314</v>
      </c>
      <c r="I14" s="352" t="s">
        <v>331</v>
      </c>
    </row>
    <row r="15" spans="1:9" ht="19">
      <c r="A15" s="348"/>
      <c r="B15" s="359">
        <v>3</v>
      </c>
      <c r="C15" s="360" t="s">
        <v>336</v>
      </c>
      <c r="D15" s="17">
        <v>1980</v>
      </c>
      <c r="E15" s="359">
        <v>6</v>
      </c>
      <c r="F15" s="360" t="s">
        <v>321</v>
      </c>
      <c r="G15" s="11">
        <f>D15*E15</f>
        <v>11880</v>
      </c>
      <c r="H15" s="348" t="s">
        <v>337</v>
      </c>
      <c r="I15" s="361" t="s">
        <v>338</v>
      </c>
    </row>
    <row r="16" spans="1:9" ht="19">
      <c r="A16" s="348"/>
      <c r="B16" s="350"/>
      <c r="C16" s="348" t="s">
        <v>324</v>
      </c>
      <c r="D16" s="11"/>
      <c r="E16" s="350">
        <v>6</v>
      </c>
      <c r="F16" s="348" t="s">
        <v>325</v>
      </c>
      <c r="G16" s="11">
        <f>D16*E16</f>
        <v>0</v>
      </c>
      <c r="H16" s="348" t="s">
        <v>337</v>
      </c>
      <c r="I16" s="352" t="s">
        <v>339</v>
      </c>
    </row>
    <row r="17" spans="1:9" ht="19">
      <c r="A17" s="348"/>
      <c r="B17" s="350"/>
      <c r="C17" s="348" t="s">
        <v>327</v>
      </c>
      <c r="D17" s="11"/>
      <c r="E17" s="350">
        <v>6</v>
      </c>
      <c r="F17" s="348" t="s">
        <v>321</v>
      </c>
      <c r="G17" s="11">
        <f t="shared" ref="G17:G20" si="1">D17*E17</f>
        <v>0</v>
      </c>
      <c r="H17" s="348" t="s">
        <v>340</v>
      </c>
      <c r="I17" s="352" t="s">
        <v>328</v>
      </c>
    </row>
    <row r="18" spans="1:9" ht="19">
      <c r="A18" s="348"/>
      <c r="B18" s="350"/>
      <c r="C18" s="348" t="s">
        <v>329</v>
      </c>
      <c r="D18" s="11"/>
      <c r="E18" s="350">
        <v>1</v>
      </c>
      <c r="F18" s="348" t="s">
        <v>330</v>
      </c>
      <c r="G18" s="11">
        <f t="shared" si="1"/>
        <v>0</v>
      </c>
      <c r="H18" s="348" t="s">
        <v>340</v>
      </c>
      <c r="I18" s="352" t="s">
        <v>331</v>
      </c>
    </row>
    <row r="19" spans="1:9" ht="38">
      <c r="A19" s="348"/>
      <c r="B19" s="350"/>
      <c r="C19" s="348" t="s">
        <v>332</v>
      </c>
      <c r="D19" s="11"/>
      <c r="E19" s="350">
        <v>1</v>
      </c>
      <c r="F19" s="348" t="s">
        <v>325</v>
      </c>
      <c r="G19" s="11">
        <f t="shared" si="1"/>
        <v>0</v>
      </c>
      <c r="H19" s="348" t="s">
        <v>340</v>
      </c>
      <c r="I19" s="352" t="s">
        <v>341</v>
      </c>
    </row>
    <row r="20" spans="1:9" ht="38">
      <c r="A20" s="348"/>
      <c r="B20" s="350"/>
      <c r="C20" s="348" t="s">
        <v>334</v>
      </c>
      <c r="D20" s="11"/>
      <c r="E20" s="350">
        <v>1</v>
      </c>
      <c r="F20" s="348" t="s">
        <v>325</v>
      </c>
      <c r="G20" s="11">
        <f t="shared" si="1"/>
        <v>0</v>
      </c>
      <c r="H20" s="348" t="s">
        <v>340</v>
      </c>
      <c r="I20" s="352" t="s">
        <v>333</v>
      </c>
    </row>
    <row r="21" spans="1:9" ht="20" thickBot="1">
      <c r="A21" s="348"/>
      <c r="B21" s="350">
        <v>4</v>
      </c>
      <c r="C21" s="348" t="s">
        <v>342</v>
      </c>
      <c r="D21" s="11">
        <v>496</v>
      </c>
      <c r="E21" s="350">
        <v>12</v>
      </c>
      <c r="F21" s="348" t="s">
        <v>343</v>
      </c>
      <c r="G21" s="11">
        <f>D21*E21</f>
        <v>5952</v>
      </c>
      <c r="H21" s="348" t="s">
        <v>314</v>
      </c>
      <c r="I21" s="362" t="s">
        <v>344</v>
      </c>
    </row>
    <row r="22" spans="1:9" ht="19" thickTop="1">
      <c r="A22" s="353" t="s">
        <v>345</v>
      </c>
      <c r="B22" s="618"/>
      <c r="C22" s="619"/>
      <c r="D22" s="619"/>
      <c r="E22" s="619"/>
      <c r="F22" s="620"/>
      <c r="G22" s="354">
        <f>SUM(G8:G21)</f>
        <v>108912</v>
      </c>
      <c r="H22" s="618"/>
      <c r="I22" s="620"/>
    </row>
    <row r="23" spans="1:9" ht="19" thickBot="1">
      <c r="A23" s="8"/>
      <c r="G23" s="7"/>
    </row>
    <row r="24" spans="1:9" ht="20" thickBot="1">
      <c r="A24" s="355" t="s">
        <v>24</v>
      </c>
      <c r="B24" s="356" t="s">
        <v>317</v>
      </c>
      <c r="C24" s="355" t="s">
        <v>306</v>
      </c>
      <c r="D24" s="230" t="s">
        <v>307</v>
      </c>
      <c r="E24" s="356" t="s">
        <v>308</v>
      </c>
      <c r="F24" s="355" t="s">
        <v>309</v>
      </c>
      <c r="G24" s="230" t="s">
        <v>318</v>
      </c>
      <c r="H24" s="355" t="s">
        <v>319</v>
      </c>
      <c r="I24" s="357" t="s">
        <v>311</v>
      </c>
    </row>
    <row r="25" spans="1:9" ht="19">
      <c r="A25" s="348" t="s">
        <v>111</v>
      </c>
      <c r="B25" s="350">
        <v>5</v>
      </c>
      <c r="C25" s="352" t="s">
        <v>346</v>
      </c>
      <c r="D25" s="11">
        <v>1100</v>
      </c>
      <c r="E25" s="350">
        <v>1</v>
      </c>
      <c r="F25" s="348" t="s">
        <v>325</v>
      </c>
      <c r="G25" s="11">
        <f>D25*E25</f>
        <v>1100</v>
      </c>
      <c r="H25" s="366" t="s">
        <v>314</v>
      </c>
      <c r="I25" s="352" t="s">
        <v>347</v>
      </c>
    </row>
    <row r="26" spans="1:9" ht="19">
      <c r="A26" s="348"/>
      <c r="B26" s="350">
        <v>6</v>
      </c>
      <c r="C26" s="348" t="s">
        <v>348</v>
      </c>
      <c r="D26" s="11">
        <v>517</v>
      </c>
      <c r="E26" s="350">
        <v>3</v>
      </c>
      <c r="F26" s="348" t="s">
        <v>321</v>
      </c>
      <c r="G26" s="11">
        <f>D26*E26</f>
        <v>1551</v>
      </c>
      <c r="H26" s="366" t="s">
        <v>349</v>
      </c>
      <c r="I26" s="352" t="s">
        <v>350</v>
      </c>
    </row>
    <row r="27" spans="1:9" ht="19" thickTop="1">
      <c r="A27" s="353" t="s">
        <v>351</v>
      </c>
      <c r="B27" s="618"/>
      <c r="C27" s="619"/>
      <c r="D27" s="619"/>
      <c r="E27" s="619"/>
      <c r="F27" s="620"/>
      <c r="G27" s="354">
        <f>SUM(G25:G26)</f>
        <v>2651</v>
      </c>
      <c r="H27" s="618"/>
      <c r="I27" s="620"/>
    </row>
    <row r="28" spans="1:9" ht="19" thickBot="1">
      <c r="A28" s="8"/>
      <c r="G28" s="7"/>
    </row>
    <row r="29" spans="1:9" ht="20" thickBot="1">
      <c r="A29" s="355" t="s">
        <v>24</v>
      </c>
      <c r="B29" s="356" t="s">
        <v>317</v>
      </c>
      <c r="C29" s="355" t="s">
        <v>306</v>
      </c>
      <c r="D29" s="230" t="s">
        <v>307</v>
      </c>
      <c r="E29" s="356" t="s">
        <v>308</v>
      </c>
      <c r="F29" s="355" t="s">
        <v>309</v>
      </c>
      <c r="G29" s="230" t="s">
        <v>318</v>
      </c>
      <c r="H29" s="355" t="s">
        <v>319</v>
      </c>
      <c r="I29" s="357" t="s">
        <v>311</v>
      </c>
    </row>
    <row r="30" spans="1:9" ht="19">
      <c r="A30" s="347" t="s">
        <v>63</v>
      </c>
      <c r="B30" s="349">
        <v>7</v>
      </c>
      <c r="C30" s="347" t="s">
        <v>352</v>
      </c>
      <c r="D30" s="10">
        <v>2500</v>
      </c>
      <c r="E30" s="349">
        <v>1</v>
      </c>
      <c r="F30" s="347" t="s">
        <v>353</v>
      </c>
      <c r="G30" s="10">
        <f>D30*E30</f>
        <v>2500</v>
      </c>
      <c r="H30" s="383" t="s">
        <v>337</v>
      </c>
      <c r="I30" s="351" t="s">
        <v>354</v>
      </c>
    </row>
    <row r="31" spans="1:9" ht="20" thickBot="1">
      <c r="A31" s="348"/>
      <c r="B31" s="350">
        <v>8</v>
      </c>
      <c r="C31" s="348" t="s">
        <v>355</v>
      </c>
      <c r="D31" s="11">
        <v>30</v>
      </c>
      <c r="E31" s="350">
        <v>46</v>
      </c>
      <c r="F31" s="348" t="s">
        <v>356</v>
      </c>
      <c r="G31" s="11">
        <f>D31*E31</f>
        <v>1380</v>
      </c>
      <c r="H31" s="348" t="s">
        <v>322</v>
      </c>
      <c r="I31" s="352" t="s">
        <v>357</v>
      </c>
    </row>
    <row r="32" spans="1:9" ht="19" thickTop="1">
      <c r="A32" s="353" t="s">
        <v>358</v>
      </c>
      <c r="B32" s="618"/>
      <c r="C32" s="619"/>
      <c r="D32" s="619"/>
      <c r="E32" s="619"/>
      <c r="F32" s="620"/>
      <c r="G32" s="354">
        <f>SUM(G30:G31)</f>
        <v>3880</v>
      </c>
      <c r="H32" s="618"/>
      <c r="I32" s="620"/>
    </row>
    <row r="33" spans="1:9" ht="19" thickBot="1">
      <c r="A33" s="8"/>
      <c r="G33" s="7"/>
    </row>
    <row r="34" spans="1:9" ht="19" thickBot="1">
      <c r="A34" s="95" t="s">
        <v>359</v>
      </c>
      <c r="B34" s="94"/>
      <c r="C34" s="94"/>
      <c r="D34" s="94"/>
      <c r="E34" s="94"/>
      <c r="F34" s="94"/>
      <c r="G34" s="93">
        <f>SUM(G5,G22,G27,G32)</f>
        <v>117423</v>
      </c>
    </row>
    <row r="35" spans="1:9">
      <c r="A35" s="8"/>
      <c r="G35" s="118"/>
    </row>
    <row r="36" spans="1:9" ht="19" thickBot="1">
      <c r="A36" s="332" t="s">
        <v>360</v>
      </c>
      <c r="G36" s="118"/>
    </row>
    <row r="37" spans="1:9" ht="20" thickBot="1">
      <c r="A37" s="230" t="s">
        <v>24</v>
      </c>
      <c r="B37" s="230" t="s">
        <v>317</v>
      </c>
      <c r="C37" s="230" t="s">
        <v>306</v>
      </c>
      <c r="D37" s="230" t="s">
        <v>307</v>
      </c>
      <c r="E37" s="230" t="s">
        <v>308</v>
      </c>
      <c r="F37" s="230" t="s">
        <v>309</v>
      </c>
      <c r="G37" s="230" t="s">
        <v>318</v>
      </c>
      <c r="H37" s="230" t="s">
        <v>319</v>
      </c>
      <c r="I37" s="231" t="s">
        <v>311</v>
      </c>
    </row>
    <row r="38" spans="1:9" ht="19">
      <c r="A38" s="10" t="s">
        <v>361</v>
      </c>
      <c r="B38" s="349">
        <v>1</v>
      </c>
      <c r="C38" s="347" t="s">
        <v>362</v>
      </c>
      <c r="D38" s="10">
        <v>45500</v>
      </c>
      <c r="E38" s="349">
        <v>1</v>
      </c>
      <c r="F38" s="10" t="s">
        <v>325</v>
      </c>
      <c r="G38" s="10">
        <f>D38*E38</f>
        <v>45500</v>
      </c>
      <c r="H38" s="347" t="s">
        <v>363</v>
      </c>
      <c r="I38" s="351" t="s">
        <v>364</v>
      </c>
    </row>
    <row r="39" spans="1:9" ht="38">
      <c r="A39" s="126"/>
      <c r="B39" s="247">
        <v>2</v>
      </c>
      <c r="C39" s="190" t="s">
        <v>365</v>
      </c>
      <c r="D39" s="199">
        <v>110</v>
      </c>
      <c r="E39" s="249">
        <v>26</v>
      </c>
      <c r="F39" s="190" t="s">
        <v>366</v>
      </c>
      <c r="G39" s="199">
        <f>D39*E39</f>
        <v>2860</v>
      </c>
      <c r="H39" s="138" t="s">
        <v>367</v>
      </c>
      <c r="I39" s="237" t="s">
        <v>368</v>
      </c>
    </row>
    <row r="40" spans="1:9" ht="19">
      <c r="A40" s="134"/>
      <c r="B40" s="262">
        <v>3</v>
      </c>
      <c r="C40" s="188" t="s">
        <v>369</v>
      </c>
      <c r="D40" s="200">
        <v>110</v>
      </c>
      <c r="E40" s="250">
        <v>16</v>
      </c>
      <c r="F40" s="188" t="s">
        <v>366</v>
      </c>
      <c r="G40" s="200">
        <f t="shared" ref="G40:G41" si="2">D40*E40</f>
        <v>1760</v>
      </c>
      <c r="H40" s="189" t="s">
        <v>370</v>
      </c>
      <c r="I40" s="237" t="s">
        <v>371</v>
      </c>
    </row>
    <row r="41" spans="1:9" ht="39" thickBot="1">
      <c r="A41" s="128"/>
      <c r="B41" s="244">
        <v>4</v>
      </c>
      <c r="C41" s="139" t="s">
        <v>372</v>
      </c>
      <c r="D41" s="201">
        <v>110</v>
      </c>
      <c r="E41" s="251">
        <v>1</v>
      </c>
      <c r="F41" s="139" t="s">
        <v>366</v>
      </c>
      <c r="G41" s="201">
        <f t="shared" si="2"/>
        <v>110</v>
      </c>
      <c r="H41" s="139" t="s">
        <v>367</v>
      </c>
      <c r="I41" s="238" t="s">
        <v>373</v>
      </c>
    </row>
    <row r="42" spans="1:9" ht="19" thickTop="1">
      <c r="A42" s="148" t="s">
        <v>374</v>
      </c>
      <c r="B42" s="17"/>
      <c r="C42" s="17"/>
      <c r="D42" s="17"/>
      <c r="E42" s="17"/>
      <c r="F42" s="17"/>
      <c r="G42" s="16">
        <f>SUM(G38:G41)</f>
        <v>50230</v>
      </c>
      <c r="H42" s="17"/>
      <c r="I42" s="17"/>
    </row>
    <row r="43" spans="1:9" ht="19" thickBot="1"/>
    <row r="44" spans="1:9" ht="19" thickBot="1">
      <c r="A44" s="85" t="s">
        <v>24</v>
      </c>
      <c r="B44" s="85" t="s">
        <v>305</v>
      </c>
      <c r="C44" s="85" t="s">
        <v>306</v>
      </c>
      <c r="D44" s="85" t="s">
        <v>307</v>
      </c>
      <c r="E44" s="85" t="s">
        <v>308</v>
      </c>
      <c r="F44" s="51" t="s">
        <v>309</v>
      </c>
      <c r="G44" s="85" t="s">
        <v>51</v>
      </c>
      <c r="H44" s="85" t="s">
        <v>310</v>
      </c>
      <c r="I44" s="51" t="s">
        <v>311</v>
      </c>
    </row>
    <row r="45" spans="1:9" ht="38">
      <c r="A45" s="122" t="s">
        <v>110</v>
      </c>
      <c r="B45" s="245">
        <v>5</v>
      </c>
      <c r="C45" s="122" t="s">
        <v>375</v>
      </c>
      <c r="D45" s="194">
        <v>5000</v>
      </c>
      <c r="E45" s="245">
        <v>1</v>
      </c>
      <c r="F45" s="42" t="s">
        <v>376</v>
      </c>
      <c r="G45" s="203">
        <f>D45*E45</f>
        <v>5000</v>
      </c>
      <c r="H45" s="122" t="s">
        <v>314</v>
      </c>
      <c r="I45" s="236" t="s">
        <v>377</v>
      </c>
    </row>
    <row r="46" spans="1:9" ht="38">
      <c r="A46" s="124"/>
      <c r="B46" s="246">
        <v>6</v>
      </c>
      <c r="C46" s="124" t="s">
        <v>375</v>
      </c>
      <c r="D46" s="196">
        <v>5640</v>
      </c>
      <c r="E46" s="246">
        <v>1</v>
      </c>
      <c r="F46" s="137" t="s">
        <v>376</v>
      </c>
      <c r="G46" s="204">
        <f t="shared" ref="G46:G50" si="3">D46*E46</f>
        <v>5640</v>
      </c>
      <c r="H46" s="151" t="s">
        <v>314</v>
      </c>
      <c r="I46" s="236" t="s">
        <v>378</v>
      </c>
    </row>
    <row r="47" spans="1:9" ht="38">
      <c r="A47" s="124"/>
      <c r="B47" s="246">
        <v>7</v>
      </c>
      <c r="C47" s="124" t="s">
        <v>379</v>
      </c>
      <c r="D47" s="196">
        <v>72060</v>
      </c>
      <c r="E47" s="246">
        <v>1</v>
      </c>
      <c r="F47" s="137" t="s">
        <v>376</v>
      </c>
      <c r="G47" s="204">
        <f t="shared" si="3"/>
        <v>72060</v>
      </c>
      <c r="H47" s="151" t="s">
        <v>314</v>
      </c>
      <c r="I47" s="235" t="s">
        <v>380</v>
      </c>
    </row>
    <row r="48" spans="1:9" ht="57">
      <c r="A48" s="124"/>
      <c r="B48" s="246">
        <v>8</v>
      </c>
      <c r="C48" s="124" t="s">
        <v>381</v>
      </c>
      <c r="D48" s="196">
        <v>105670</v>
      </c>
      <c r="E48" s="246">
        <v>1</v>
      </c>
      <c r="F48" s="137" t="s">
        <v>376</v>
      </c>
      <c r="G48" s="204">
        <f t="shared" si="3"/>
        <v>105670</v>
      </c>
      <c r="H48" s="151" t="s">
        <v>314</v>
      </c>
      <c r="I48" s="240" t="s">
        <v>382</v>
      </c>
    </row>
    <row r="49" spans="1:9" ht="76">
      <c r="A49" s="126"/>
      <c r="B49" s="247">
        <v>9</v>
      </c>
      <c r="C49" s="126" t="s">
        <v>383</v>
      </c>
      <c r="D49" s="267">
        <v>15526</v>
      </c>
      <c r="E49" s="247">
        <v>1</v>
      </c>
      <c r="F49" s="186" t="s">
        <v>376</v>
      </c>
      <c r="G49" s="205">
        <f t="shared" si="3"/>
        <v>15526</v>
      </c>
      <c r="H49" s="187" t="s">
        <v>314</v>
      </c>
      <c r="I49" s="241" t="s">
        <v>384</v>
      </c>
    </row>
    <row r="50" spans="1:9" ht="58" thickBot="1">
      <c r="A50" s="143"/>
      <c r="B50" s="252">
        <v>10</v>
      </c>
      <c r="C50" s="143" t="s">
        <v>385</v>
      </c>
      <c r="D50" s="224">
        <v>150000</v>
      </c>
      <c r="E50" s="252">
        <v>1</v>
      </c>
      <c r="F50" s="143" t="s">
        <v>376</v>
      </c>
      <c r="G50" s="224">
        <f t="shared" si="3"/>
        <v>150000</v>
      </c>
      <c r="H50" s="143" t="s">
        <v>314</v>
      </c>
      <c r="I50" s="242" t="s">
        <v>386</v>
      </c>
    </row>
    <row r="51" spans="1:9" ht="19" thickTop="1">
      <c r="A51" s="148" t="s">
        <v>387</v>
      </c>
      <c r="B51" s="17"/>
      <c r="C51" s="17"/>
      <c r="D51" s="17"/>
      <c r="E51" s="17"/>
      <c r="F51" s="17"/>
      <c r="G51" s="120">
        <f>SUM(G45:G50)</f>
        <v>353896</v>
      </c>
      <c r="H51" s="17"/>
      <c r="I51" s="17"/>
    </row>
    <row r="52" spans="1:9" ht="19" thickBot="1"/>
    <row r="53" spans="1:9" ht="19" thickBot="1">
      <c r="A53" s="85" t="s">
        <v>24</v>
      </c>
      <c r="B53" s="85" t="s">
        <v>305</v>
      </c>
      <c r="C53" s="85" t="s">
        <v>306</v>
      </c>
      <c r="D53" s="85" t="s">
        <v>307</v>
      </c>
      <c r="E53" s="85" t="s">
        <v>308</v>
      </c>
      <c r="F53" s="85" t="s">
        <v>309</v>
      </c>
      <c r="G53" s="85" t="s">
        <v>51</v>
      </c>
      <c r="H53" s="51" t="s">
        <v>310</v>
      </c>
      <c r="I53" s="88" t="s">
        <v>311</v>
      </c>
    </row>
    <row r="54" spans="1:9" ht="19">
      <c r="A54" s="122" t="s">
        <v>111</v>
      </c>
      <c r="B54" s="543">
        <v>11</v>
      </c>
      <c r="C54" s="161" t="s">
        <v>388</v>
      </c>
      <c r="D54" s="268">
        <v>7000</v>
      </c>
      <c r="E54" s="253">
        <v>1</v>
      </c>
      <c r="F54" s="161" t="s">
        <v>389</v>
      </c>
      <c r="G54" s="208">
        <f>D54*E54</f>
        <v>7000</v>
      </c>
      <c r="H54" s="161" t="s">
        <v>390</v>
      </c>
      <c r="I54" s="243" t="s">
        <v>391</v>
      </c>
    </row>
    <row r="55" spans="1:9" ht="19">
      <c r="A55" s="124"/>
      <c r="B55" s="246">
        <v>12</v>
      </c>
      <c r="C55" s="138" t="s">
        <v>392</v>
      </c>
      <c r="D55" s="269">
        <v>330</v>
      </c>
      <c r="E55" s="254">
        <v>1</v>
      </c>
      <c r="F55" s="207" t="s">
        <v>393</v>
      </c>
      <c r="G55" s="200">
        <f>D55*E55</f>
        <v>330</v>
      </c>
      <c r="H55" s="189" t="s">
        <v>394</v>
      </c>
      <c r="I55" s="237" t="s">
        <v>395</v>
      </c>
    </row>
    <row r="56" spans="1:9" ht="20" thickBot="1">
      <c r="A56" s="128"/>
      <c r="B56" s="244">
        <v>13</v>
      </c>
      <c r="C56" s="139" t="s">
        <v>396</v>
      </c>
      <c r="D56" s="201">
        <v>6050</v>
      </c>
      <c r="E56" s="251">
        <v>1</v>
      </c>
      <c r="F56" s="139" t="s">
        <v>393</v>
      </c>
      <c r="G56" s="209">
        <f>D56*E56</f>
        <v>6050</v>
      </c>
      <c r="H56" s="139" t="s">
        <v>367</v>
      </c>
      <c r="I56" s="238" t="s">
        <v>397</v>
      </c>
    </row>
    <row r="57" spans="1:9" ht="19" thickTop="1">
      <c r="A57" s="148" t="s">
        <v>398</v>
      </c>
      <c r="B57" s="17"/>
      <c r="C57" s="17"/>
      <c r="D57" s="17"/>
      <c r="E57" s="17"/>
      <c r="F57" s="17"/>
      <c r="G57" s="120">
        <f>SUM(G54:G56)</f>
        <v>13380</v>
      </c>
      <c r="H57" s="17"/>
      <c r="I57" s="17"/>
    </row>
    <row r="58" spans="1:9" ht="43.5" customHeight="1" thickBot="1">
      <c r="A58" s="7"/>
      <c r="G58" s="118"/>
    </row>
    <row r="59" spans="1:9" ht="19" thickBot="1">
      <c r="A59" s="232" t="s">
        <v>73</v>
      </c>
      <c r="B59" s="232" t="s">
        <v>399</v>
      </c>
      <c r="C59" s="232" t="s">
        <v>400</v>
      </c>
      <c r="D59" s="232" t="s">
        <v>401</v>
      </c>
      <c r="E59" s="232" t="s">
        <v>402</v>
      </c>
      <c r="F59" s="232" t="s">
        <v>403</v>
      </c>
      <c r="G59" s="232" t="s">
        <v>284</v>
      </c>
      <c r="H59" s="232" t="s">
        <v>404</v>
      </c>
      <c r="I59" s="233" t="s">
        <v>405</v>
      </c>
    </row>
    <row r="60" spans="1:9" ht="39" thickBot="1">
      <c r="A60" s="152" t="s">
        <v>406</v>
      </c>
      <c r="B60" s="544">
        <v>14</v>
      </c>
      <c r="C60" s="153" t="s">
        <v>113</v>
      </c>
      <c r="D60" s="270">
        <v>6423988</v>
      </c>
      <c r="E60" s="255">
        <v>1</v>
      </c>
      <c r="F60" s="152" t="s">
        <v>376</v>
      </c>
      <c r="G60" s="210">
        <f>D60*E60</f>
        <v>6423988</v>
      </c>
      <c r="H60" s="152" t="s">
        <v>407</v>
      </c>
      <c r="I60" s="239" t="s">
        <v>408</v>
      </c>
    </row>
    <row r="61" spans="1:9" ht="19" thickTop="1">
      <c r="A61" s="131" t="s">
        <v>409</v>
      </c>
      <c r="B61" s="42"/>
      <c r="C61" s="42"/>
      <c r="D61" s="42"/>
      <c r="E61" s="42"/>
      <c r="F61" s="42"/>
      <c r="G61" s="202">
        <f>SUM(G60:G60)</f>
        <v>6423988</v>
      </c>
      <c r="H61" s="42"/>
      <c r="I61" s="42"/>
    </row>
    <row r="62" spans="1:9" ht="19" thickBot="1"/>
    <row r="63" spans="1:9" ht="19" thickBot="1">
      <c r="A63" s="95" t="s">
        <v>410</v>
      </c>
      <c r="B63" s="94"/>
      <c r="C63" s="94"/>
      <c r="D63" s="94"/>
      <c r="E63" s="94"/>
      <c r="F63" s="94"/>
      <c r="G63" s="93">
        <f>SUM(G57,G51,G42,G61)</f>
        <v>6841494</v>
      </c>
    </row>
    <row r="64" spans="1:9">
      <c r="A64" s="8"/>
      <c r="G64" s="118"/>
    </row>
    <row r="65" spans="1:9" ht="19" thickBot="1">
      <c r="A65" s="8" t="s">
        <v>411</v>
      </c>
      <c r="B65" s="378"/>
      <c r="C65"/>
      <c r="E65" s="378"/>
      <c r="F65"/>
      <c r="H65"/>
      <c r="I65" s="50"/>
    </row>
    <row r="66" spans="1:9" ht="20" thickBot="1">
      <c r="A66" s="355" t="s">
        <v>24</v>
      </c>
      <c r="B66" s="356" t="s">
        <v>317</v>
      </c>
      <c r="C66" s="355" t="s">
        <v>306</v>
      </c>
      <c r="D66" s="230" t="s">
        <v>307</v>
      </c>
      <c r="E66" s="356" t="s">
        <v>308</v>
      </c>
      <c r="F66" s="355" t="s">
        <v>309</v>
      </c>
      <c r="G66" s="230" t="s">
        <v>318</v>
      </c>
      <c r="H66" s="355" t="s">
        <v>319</v>
      </c>
      <c r="I66" s="357" t="s">
        <v>311</v>
      </c>
    </row>
    <row r="67" spans="1:9" ht="38">
      <c r="A67" s="347" t="s">
        <v>55</v>
      </c>
      <c r="B67" s="349">
        <v>1</v>
      </c>
      <c r="C67" s="342" t="s">
        <v>412</v>
      </c>
      <c r="D67" s="10">
        <v>20856</v>
      </c>
      <c r="E67" s="349">
        <v>12</v>
      </c>
      <c r="F67" s="347" t="s">
        <v>413</v>
      </c>
      <c r="G67" s="10">
        <f>D67*E67</f>
        <v>250272</v>
      </c>
      <c r="H67" s="347" t="s">
        <v>414</v>
      </c>
      <c r="I67" s="384" t="s">
        <v>415</v>
      </c>
    </row>
    <row r="68" spans="1:9" ht="57">
      <c r="A68" s="348"/>
      <c r="B68" s="258">
        <v>2</v>
      </c>
      <c r="C68" s="133" t="s">
        <v>412</v>
      </c>
      <c r="D68" s="273">
        <v>26162</v>
      </c>
      <c r="E68" s="350">
        <v>1</v>
      </c>
      <c r="F68" s="348" t="s">
        <v>413</v>
      </c>
      <c r="G68" s="11">
        <f>D68*E68</f>
        <v>26162</v>
      </c>
      <c r="H68" s="348" t="s">
        <v>416</v>
      </c>
      <c r="I68" s="384" t="s">
        <v>417</v>
      </c>
    </row>
    <row r="69" spans="1:9" ht="39" thickBot="1">
      <c r="A69" s="348"/>
      <c r="B69" s="350">
        <v>3</v>
      </c>
      <c r="C69" s="385" t="s">
        <v>418</v>
      </c>
      <c r="D69" s="11">
        <v>3000</v>
      </c>
      <c r="E69" s="350">
        <v>13</v>
      </c>
      <c r="F69" s="348" t="s">
        <v>413</v>
      </c>
      <c r="G69" s="11">
        <f t="shared" ref="G69" si="4">D69*E69</f>
        <v>39000</v>
      </c>
      <c r="H69" s="348" t="s">
        <v>322</v>
      </c>
      <c r="I69" s="384" t="s">
        <v>415</v>
      </c>
    </row>
    <row r="70" spans="1:9" ht="19" thickTop="1">
      <c r="A70" s="353" t="s">
        <v>419</v>
      </c>
      <c r="B70" s="618"/>
      <c r="C70" s="619"/>
      <c r="D70" s="619"/>
      <c r="E70" s="619"/>
      <c r="F70" s="620"/>
      <c r="G70" s="354">
        <f>SUM(G67:G69)</f>
        <v>315434</v>
      </c>
      <c r="H70" s="618"/>
      <c r="I70" s="620"/>
    </row>
    <row r="71" spans="1:9" ht="19" thickBot="1">
      <c r="A71"/>
      <c r="B71" s="378"/>
      <c r="C71"/>
      <c r="E71" s="378"/>
      <c r="F71"/>
      <c r="H71"/>
      <c r="I71" s="50"/>
    </row>
    <row r="72" spans="1:9" ht="20" thickBot="1">
      <c r="A72" s="355" t="s">
        <v>24</v>
      </c>
      <c r="B72" s="356" t="s">
        <v>317</v>
      </c>
      <c r="C72" s="355" t="s">
        <v>306</v>
      </c>
      <c r="D72" s="230" t="s">
        <v>307</v>
      </c>
      <c r="E72" s="356" t="s">
        <v>308</v>
      </c>
      <c r="F72" s="355" t="s">
        <v>309</v>
      </c>
      <c r="G72" s="230" t="s">
        <v>318</v>
      </c>
      <c r="H72" s="355" t="s">
        <v>319</v>
      </c>
      <c r="I72" s="357" t="s">
        <v>311</v>
      </c>
    </row>
    <row r="73" spans="1:9" ht="39" thickBot="1">
      <c r="A73" s="347" t="s">
        <v>56</v>
      </c>
      <c r="B73" s="349">
        <v>4</v>
      </c>
      <c r="C73" s="347" t="s">
        <v>420</v>
      </c>
      <c r="D73" s="10">
        <v>10000</v>
      </c>
      <c r="E73" s="349">
        <v>1</v>
      </c>
      <c r="F73" s="347" t="s">
        <v>376</v>
      </c>
      <c r="G73" s="10">
        <f>D73*E73</f>
        <v>10000</v>
      </c>
      <c r="H73" s="347" t="s">
        <v>314</v>
      </c>
      <c r="I73" s="351" t="s">
        <v>421</v>
      </c>
    </row>
    <row r="74" spans="1:9" ht="19" thickTop="1">
      <c r="A74" s="353" t="s">
        <v>422</v>
      </c>
      <c r="B74" s="618"/>
      <c r="C74" s="619"/>
      <c r="D74" s="619"/>
      <c r="E74" s="619"/>
      <c r="F74" s="620"/>
      <c r="G74" s="354">
        <f>SUM(G73:G73)</f>
        <v>10000</v>
      </c>
      <c r="H74" s="618"/>
      <c r="I74" s="620"/>
    </row>
    <row r="75" spans="1:9" ht="19" thickBot="1">
      <c r="A75"/>
      <c r="B75" s="378"/>
      <c r="C75"/>
      <c r="E75" s="378"/>
      <c r="F75"/>
      <c r="H75"/>
      <c r="I75" s="50"/>
    </row>
    <row r="76" spans="1:9" ht="20" thickBot="1">
      <c r="A76" s="355" t="s">
        <v>24</v>
      </c>
      <c r="B76" s="356" t="s">
        <v>317</v>
      </c>
      <c r="C76" s="355" t="s">
        <v>306</v>
      </c>
      <c r="D76" s="230" t="s">
        <v>307</v>
      </c>
      <c r="E76" s="356" t="s">
        <v>308</v>
      </c>
      <c r="F76" s="355" t="s">
        <v>309</v>
      </c>
      <c r="G76" s="355" t="s">
        <v>318</v>
      </c>
      <c r="H76" s="355" t="s">
        <v>319</v>
      </c>
      <c r="I76" s="357" t="s">
        <v>311</v>
      </c>
    </row>
    <row r="77" spans="1:9" ht="19">
      <c r="A77" s="347" t="s">
        <v>58</v>
      </c>
      <c r="B77" s="349">
        <v>5</v>
      </c>
      <c r="C77" s="145" t="s">
        <v>423</v>
      </c>
      <c r="D77" s="11">
        <v>66</v>
      </c>
      <c r="E77" s="350">
        <v>200</v>
      </c>
      <c r="F77" s="146" t="s">
        <v>366</v>
      </c>
      <c r="G77" s="11">
        <f t="shared" ref="G77:G86" si="5">D77*E77</f>
        <v>13200</v>
      </c>
      <c r="H77" s="386" t="s">
        <v>424</v>
      </c>
      <c r="I77" s="387" t="s">
        <v>425</v>
      </c>
    </row>
    <row r="78" spans="1:9" ht="19">
      <c r="A78" s="348"/>
      <c r="B78" s="350">
        <v>6</v>
      </c>
      <c r="C78" s="146" t="s">
        <v>279</v>
      </c>
      <c r="D78" s="11">
        <v>440</v>
      </c>
      <c r="E78" s="350">
        <v>300</v>
      </c>
      <c r="F78" s="388" t="s">
        <v>426</v>
      </c>
      <c r="G78" s="11">
        <f t="shared" si="5"/>
        <v>132000</v>
      </c>
      <c r="H78" s="147" t="s">
        <v>424</v>
      </c>
      <c r="I78" s="389" t="s">
        <v>425</v>
      </c>
    </row>
    <row r="79" spans="1:9" ht="19">
      <c r="A79" s="348"/>
      <c r="B79" s="350">
        <v>7</v>
      </c>
      <c r="C79" s="348" t="s">
        <v>264</v>
      </c>
      <c r="D79" s="11">
        <v>121</v>
      </c>
      <c r="E79" s="350">
        <v>1500</v>
      </c>
      <c r="F79" s="390" t="s">
        <v>427</v>
      </c>
      <c r="G79" s="11">
        <f t="shared" si="5"/>
        <v>181500</v>
      </c>
      <c r="H79" s="348" t="s">
        <v>424</v>
      </c>
      <c r="I79" s="389" t="s">
        <v>425</v>
      </c>
    </row>
    <row r="80" spans="1:9" ht="19">
      <c r="A80" s="348"/>
      <c r="B80" s="350">
        <v>8</v>
      </c>
      <c r="C80" s="348" t="s">
        <v>428</v>
      </c>
      <c r="D80" s="11">
        <v>660</v>
      </c>
      <c r="E80" s="350">
        <v>350</v>
      </c>
      <c r="F80" s="390" t="s">
        <v>366</v>
      </c>
      <c r="G80" s="11">
        <f t="shared" si="5"/>
        <v>231000</v>
      </c>
      <c r="H80" s="348" t="s">
        <v>424</v>
      </c>
      <c r="I80" s="389" t="s">
        <v>425</v>
      </c>
    </row>
    <row r="81" spans="1:9" ht="19">
      <c r="A81" s="348"/>
      <c r="B81" s="350">
        <v>9</v>
      </c>
      <c r="C81" s="348" t="s">
        <v>270</v>
      </c>
      <c r="D81" s="11">
        <v>220</v>
      </c>
      <c r="E81" s="350">
        <v>200</v>
      </c>
      <c r="F81" s="390" t="s">
        <v>366</v>
      </c>
      <c r="G81" s="11">
        <f t="shared" si="5"/>
        <v>44000</v>
      </c>
      <c r="H81" s="348" t="s">
        <v>424</v>
      </c>
      <c r="I81" s="389" t="s">
        <v>425</v>
      </c>
    </row>
    <row r="82" spans="1:9" ht="19">
      <c r="A82" s="363"/>
      <c r="B82" s="358">
        <v>10</v>
      </c>
      <c r="C82" s="363" t="s">
        <v>273</v>
      </c>
      <c r="D82" s="18">
        <v>660</v>
      </c>
      <c r="E82" s="358">
        <v>300</v>
      </c>
      <c r="F82" s="390" t="s">
        <v>427</v>
      </c>
      <c r="G82" s="11">
        <f t="shared" si="5"/>
        <v>198000</v>
      </c>
      <c r="H82" s="363" t="s">
        <v>424</v>
      </c>
      <c r="I82" s="389" t="s">
        <v>425</v>
      </c>
    </row>
    <row r="83" spans="1:9" ht="19">
      <c r="A83" s="363"/>
      <c r="B83" s="358">
        <v>11</v>
      </c>
      <c r="C83" s="363" t="s">
        <v>429</v>
      </c>
      <c r="D83" s="18">
        <v>110</v>
      </c>
      <c r="E83" s="358">
        <v>300</v>
      </c>
      <c r="F83" s="391" t="s">
        <v>427</v>
      </c>
      <c r="G83" s="11">
        <f t="shared" si="5"/>
        <v>33000</v>
      </c>
      <c r="H83" s="363" t="s">
        <v>424</v>
      </c>
      <c r="I83" s="389" t="s">
        <v>425</v>
      </c>
    </row>
    <row r="84" spans="1:9" ht="19">
      <c r="A84" s="363"/>
      <c r="B84" s="358">
        <v>12</v>
      </c>
      <c r="C84" s="363" t="s">
        <v>280</v>
      </c>
      <c r="D84" s="18">
        <v>1650</v>
      </c>
      <c r="E84" s="358">
        <v>500</v>
      </c>
      <c r="F84" s="391" t="s">
        <v>366</v>
      </c>
      <c r="G84" s="11">
        <f t="shared" si="5"/>
        <v>825000</v>
      </c>
      <c r="H84" s="363" t="s">
        <v>424</v>
      </c>
      <c r="I84" s="389" t="s">
        <v>425</v>
      </c>
    </row>
    <row r="85" spans="1:9" ht="19">
      <c r="A85" s="363"/>
      <c r="B85" s="358">
        <v>13</v>
      </c>
      <c r="C85" s="363" t="s">
        <v>430</v>
      </c>
      <c r="D85" s="18">
        <v>330</v>
      </c>
      <c r="E85" s="358">
        <v>500</v>
      </c>
      <c r="F85" s="392" t="s">
        <v>431</v>
      </c>
      <c r="G85" s="11">
        <f t="shared" si="5"/>
        <v>165000</v>
      </c>
      <c r="H85" s="363" t="s">
        <v>424</v>
      </c>
      <c r="I85" s="389" t="s">
        <v>425</v>
      </c>
    </row>
    <row r="86" spans="1:9" ht="39" thickBot="1">
      <c r="A86" s="363"/>
      <c r="B86" s="358">
        <v>14</v>
      </c>
      <c r="C86" s="363" t="s">
        <v>432</v>
      </c>
      <c r="D86" s="18">
        <v>33000</v>
      </c>
      <c r="E86" s="358">
        <v>9</v>
      </c>
      <c r="F86" s="363" t="s">
        <v>325</v>
      </c>
      <c r="G86" s="11">
        <f t="shared" si="5"/>
        <v>297000</v>
      </c>
      <c r="H86" s="363" t="s">
        <v>424</v>
      </c>
      <c r="I86" s="393" t="s">
        <v>433</v>
      </c>
    </row>
    <row r="87" spans="1:9" ht="19" thickTop="1">
      <c r="A87" s="353" t="s">
        <v>434</v>
      </c>
      <c r="B87" s="618"/>
      <c r="C87" s="619"/>
      <c r="D87" s="619"/>
      <c r="E87" s="619"/>
      <c r="F87" s="620"/>
      <c r="G87" s="354">
        <f>SUM(G77:G86)</f>
        <v>2119700</v>
      </c>
      <c r="H87" s="618"/>
      <c r="I87" s="620"/>
    </row>
    <row r="88" spans="1:9" ht="19" thickBot="1">
      <c r="A88"/>
      <c r="B88" s="378"/>
      <c r="C88"/>
      <c r="E88" s="378"/>
      <c r="F88"/>
      <c r="H88"/>
      <c r="I88" s="50"/>
    </row>
    <row r="89" spans="1:9" ht="20" thickBot="1">
      <c r="A89" s="355" t="s">
        <v>24</v>
      </c>
      <c r="B89" s="356" t="s">
        <v>317</v>
      </c>
      <c r="C89" s="355" t="s">
        <v>306</v>
      </c>
      <c r="D89" s="230" t="s">
        <v>307</v>
      </c>
      <c r="E89" s="356" t="s">
        <v>308</v>
      </c>
      <c r="F89" s="355" t="s">
        <v>309</v>
      </c>
      <c r="G89" s="230" t="s">
        <v>318</v>
      </c>
      <c r="H89" s="355" t="s">
        <v>319</v>
      </c>
      <c r="I89" s="357" t="s">
        <v>311</v>
      </c>
    </row>
    <row r="90" spans="1:9" ht="19" thickBot="1">
      <c r="A90" s="347" t="s">
        <v>59</v>
      </c>
      <c r="B90" s="349">
        <v>15</v>
      </c>
      <c r="C90" s="347" t="s">
        <v>435</v>
      </c>
      <c r="D90" s="10">
        <v>3000</v>
      </c>
      <c r="E90" s="349">
        <v>1</v>
      </c>
      <c r="F90" s="347" t="s">
        <v>436</v>
      </c>
      <c r="G90" s="10">
        <f>D90*E90</f>
        <v>3000</v>
      </c>
      <c r="H90" s="347" t="s">
        <v>322</v>
      </c>
      <c r="I90" s="347" t="s">
        <v>437</v>
      </c>
    </row>
    <row r="91" spans="1:9" ht="19" thickTop="1">
      <c r="A91" s="353" t="s">
        <v>438</v>
      </c>
      <c r="B91" s="618"/>
      <c r="C91" s="619"/>
      <c r="D91" s="619"/>
      <c r="E91" s="619"/>
      <c r="F91" s="620"/>
      <c r="G91" s="354">
        <f>SUM(G90:G90)</f>
        <v>3000</v>
      </c>
      <c r="H91" s="618"/>
      <c r="I91" s="620"/>
    </row>
    <row r="92" spans="1:9" ht="19" thickBot="1">
      <c r="A92"/>
      <c r="B92" s="378"/>
      <c r="C92"/>
      <c r="E92" s="378"/>
      <c r="F92"/>
      <c r="H92"/>
      <c r="I92" s="50"/>
    </row>
    <row r="93" spans="1:9" ht="20" thickBot="1">
      <c r="A93" s="355" t="s">
        <v>24</v>
      </c>
      <c r="B93" s="356" t="s">
        <v>317</v>
      </c>
      <c r="C93" s="355" t="s">
        <v>306</v>
      </c>
      <c r="D93" s="230" t="s">
        <v>307</v>
      </c>
      <c r="E93" s="356" t="s">
        <v>308</v>
      </c>
      <c r="F93" s="355" t="s">
        <v>309</v>
      </c>
      <c r="G93" s="230" t="s">
        <v>318</v>
      </c>
      <c r="H93" s="355" t="s">
        <v>319</v>
      </c>
      <c r="I93" s="357" t="s">
        <v>311</v>
      </c>
    </row>
    <row r="94" spans="1:9" ht="19">
      <c r="A94" s="347" t="s">
        <v>60</v>
      </c>
      <c r="B94" s="349">
        <v>16</v>
      </c>
      <c r="C94" s="122" t="s">
        <v>439</v>
      </c>
      <c r="D94" s="11">
        <v>35.700000000000003</v>
      </c>
      <c r="E94" s="350">
        <v>200</v>
      </c>
      <c r="F94" s="42" t="s">
        <v>427</v>
      </c>
      <c r="G94" s="11">
        <f>D94*E94</f>
        <v>7140.0000000000009</v>
      </c>
      <c r="H94" s="42" t="s">
        <v>340</v>
      </c>
      <c r="I94" s="236" t="s">
        <v>440</v>
      </c>
    </row>
    <row r="95" spans="1:9" ht="19">
      <c r="A95" s="348"/>
      <c r="B95" s="350">
        <v>17</v>
      </c>
      <c r="C95" s="348" t="s">
        <v>441</v>
      </c>
      <c r="D95" s="11">
        <f>1450/300</f>
        <v>4.833333333333333</v>
      </c>
      <c r="E95" s="350">
        <v>300</v>
      </c>
      <c r="F95" s="348" t="s">
        <v>442</v>
      </c>
      <c r="G95" s="11">
        <f>D95*E95</f>
        <v>1450</v>
      </c>
      <c r="H95" s="348" t="s">
        <v>443</v>
      </c>
      <c r="I95" s="352" t="s">
        <v>444</v>
      </c>
    </row>
    <row r="96" spans="1:9" ht="19">
      <c r="A96" s="348"/>
      <c r="B96" s="350">
        <v>18</v>
      </c>
      <c r="C96" s="348" t="s">
        <v>445</v>
      </c>
      <c r="D96" s="11">
        <v>1019</v>
      </c>
      <c r="E96" s="350">
        <v>10</v>
      </c>
      <c r="F96" s="348" t="s">
        <v>442</v>
      </c>
      <c r="G96" s="11">
        <f t="shared" ref="G96:G100" si="6">D96*E96</f>
        <v>10190</v>
      </c>
      <c r="H96" s="348" t="s">
        <v>443</v>
      </c>
      <c r="I96" s="352" t="s">
        <v>444</v>
      </c>
    </row>
    <row r="97" spans="1:9" ht="19">
      <c r="A97" s="348"/>
      <c r="B97" s="350">
        <v>19</v>
      </c>
      <c r="C97" s="348" t="s">
        <v>446</v>
      </c>
      <c r="D97" s="11">
        <v>39600</v>
      </c>
      <c r="E97" s="350">
        <v>1</v>
      </c>
      <c r="F97" s="348" t="s">
        <v>436</v>
      </c>
      <c r="G97" s="11">
        <f t="shared" si="6"/>
        <v>39600</v>
      </c>
      <c r="H97" s="348" t="s">
        <v>443</v>
      </c>
      <c r="I97" s="352" t="s">
        <v>444</v>
      </c>
    </row>
    <row r="98" spans="1:9" ht="19">
      <c r="A98" s="348"/>
      <c r="B98" s="350">
        <v>20</v>
      </c>
      <c r="C98" s="348" t="s">
        <v>447</v>
      </c>
      <c r="D98" s="11">
        <v>190</v>
      </c>
      <c r="E98" s="350">
        <v>6000</v>
      </c>
      <c r="F98" s="348" t="s">
        <v>448</v>
      </c>
      <c r="G98" s="78">
        <f t="shared" si="6"/>
        <v>1140000</v>
      </c>
      <c r="H98" s="348" t="s">
        <v>443</v>
      </c>
      <c r="I98" s="352" t="s">
        <v>449</v>
      </c>
    </row>
    <row r="99" spans="1:9" ht="19">
      <c r="A99" s="348"/>
      <c r="B99" s="350">
        <v>21</v>
      </c>
      <c r="C99" s="348" t="s">
        <v>450</v>
      </c>
      <c r="D99" s="11">
        <v>16.5</v>
      </c>
      <c r="E99" s="350">
        <v>10000</v>
      </c>
      <c r="F99" s="348" t="s">
        <v>448</v>
      </c>
      <c r="G99" s="11">
        <f t="shared" si="6"/>
        <v>165000</v>
      </c>
      <c r="H99" s="348" t="s">
        <v>443</v>
      </c>
      <c r="I99" s="352" t="s">
        <v>449</v>
      </c>
    </row>
    <row r="100" spans="1:9" ht="19">
      <c r="A100" s="348"/>
      <c r="B100" s="350">
        <v>22</v>
      </c>
      <c r="C100" s="348" t="s">
        <v>451</v>
      </c>
      <c r="D100" s="11">
        <v>2000</v>
      </c>
      <c r="E100" s="350">
        <v>4</v>
      </c>
      <c r="F100" s="348" t="s">
        <v>442</v>
      </c>
      <c r="G100" s="11">
        <f t="shared" si="6"/>
        <v>8000</v>
      </c>
      <c r="H100" s="348" t="s">
        <v>443</v>
      </c>
      <c r="I100" s="352" t="s">
        <v>452</v>
      </c>
    </row>
    <row r="101" spans="1:9" ht="20" thickBot="1">
      <c r="A101" s="371"/>
      <c r="B101" s="376">
        <v>23</v>
      </c>
      <c r="C101" s="371" t="s">
        <v>453</v>
      </c>
      <c r="D101" s="121">
        <v>2000</v>
      </c>
      <c r="E101" s="376">
        <v>4</v>
      </c>
      <c r="F101" s="371" t="s">
        <v>442</v>
      </c>
      <c r="G101" s="121">
        <f>D101*E101</f>
        <v>8000</v>
      </c>
      <c r="H101" s="348" t="s">
        <v>443</v>
      </c>
      <c r="I101" s="382" t="s">
        <v>444</v>
      </c>
    </row>
    <row r="102" spans="1:9" ht="19" thickTop="1">
      <c r="A102" s="353" t="s">
        <v>454</v>
      </c>
      <c r="B102" s="618"/>
      <c r="C102" s="619"/>
      <c r="D102" s="619"/>
      <c r="E102" s="619"/>
      <c r="F102" s="620"/>
      <c r="G102" s="354">
        <f>SUM(G94:G101)</f>
        <v>1379380</v>
      </c>
      <c r="H102" s="618"/>
      <c r="I102" s="620"/>
    </row>
    <row r="103" spans="1:9" ht="19" thickBot="1">
      <c r="A103"/>
      <c r="B103" s="378"/>
      <c r="C103"/>
      <c r="E103" s="378"/>
      <c r="F103"/>
      <c r="H103"/>
      <c r="I103" s="50"/>
    </row>
    <row r="104" spans="1:9" ht="20" thickBot="1">
      <c r="A104" s="355" t="s">
        <v>24</v>
      </c>
      <c r="B104" s="356" t="s">
        <v>317</v>
      </c>
      <c r="C104" s="355" t="s">
        <v>306</v>
      </c>
      <c r="D104" s="230" t="s">
        <v>307</v>
      </c>
      <c r="E104" s="356" t="s">
        <v>308</v>
      </c>
      <c r="F104" s="355" t="s">
        <v>309</v>
      </c>
      <c r="G104" s="230" t="s">
        <v>318</v>
      </c>
      <c r="H104" s="355" t="s">
        <v>319</v>
      </c>
      <c r="I104" s="357" t="s">
        <v>311</v>
      </c>
    </row>
    <row r="105" spans="1:9" ht="19">
      <c r="A105" s="347" t="s">
        <v>62</v>
      </c>
      <c r="B105" s="349">
        <v>24</v>
      </c>
      <c r="C105" s="347" t="s">
        <v>455</v>
      </c>
      <c r="D105" s="10">
        <v>324</v>
      </c>
      <c r="E105" s="349">
        <v>1</v>
      </c>
      <c r="F105" s="347" t="s">
        <v>353</v>
      </c>
      <c r="G105" s="10">
        <f>D105*E105</f>
        <v>324</v>
      </c>
      <c r="H105" s="347" t="s">
        <v>322</v>
      </c>
      <c r="I105" s="351" t="s">
        <v>456</v>
      </c>
    </row>
    <row r="106" spans="1:9" ht="19">
      <c r="A106" s="348"/>
      <c r="B106" s="350">
        <v>25</v>
      </c>
      <c r="C106" s="348" t="s">
        <v>457</v>
      </c>
      <c r="D106" s="11">
        <v>550</v>
      </c>
      <c r="E106" s="350">
        <v>1</v>
      </c>
      <c r="F106" s="348" t="s">
        <v>353</v>
      </c>
      <c r="G106" s="11">
        <f>D106*E106</f>
        <v>550</v>
      </c>
      <c r="H106" s="348" t="s">
        <v>322</v>
      </c>
      <c r="I106" s="352" t="s">
        <v>458</v>
      </c>
    </row>
    <row r="107" spans="1:9" ht="19">
      <c r="A107" s="348"/>
      <c r="B107" s="350">
        <v>26</v>
      </c>
      <c r="C107" s="348" t="s">
        <v>459</v>
      </c>
      <c r="D107" s="11">
        <v>550</v>
      </c>
      <c r="E107" s="350">
        <v>1</v>
      </c>
      <c r="F107" s="348" t="s">
        <v>353</v>
      </c>
      <c r="G107" s="11">
        <f t="shared" ref="G107" si="7">D107*E107</f>
        <v>550</v>
      </c>
      <c r="H107" s="348" t="s">
        <v>424</v>
      </c>
      <c r="I107" s="352" t="s">
        <v>460</v>
      </c>
    </row>
    <row r="108" spans="1:9" ht="20" thickBot="1">
      <c r="A108" s="371"/>
      <c r="B108" s="376">
        <v>27</v>
      </c>
      <c r="C108" s="371" t="s">
        <v>461</v>
      </c>
      <c r="D108" s="121">
        <v>550</v>
      </c>
      <c r="E108" s="376">
        <v>1</v>
      </c>
      <c r="F108" s="371" t="s">
        <v>353</v>
      </c>
      <c r="G108" s="121">
        <f>D108*E108</f>
        <v>550</v>
      </c>
      <c r="H108" s="371" t="s">
        <v>424</v>
      </c>
      <c r="I108" s="382" t="s">
        <v>462</v>
      </c>
    </row>
    <row r="109" spans="1:9" ht="19" thickTop="1">
      <c r="A109" s="353" t="s">
        <v>351</v>
      </c>
      <c r="B109" s="618"/>
      <c r="C109" s="619"/>
      <c r="D109" s="619"/>
      <c r="E109" s="619"/>
      <c r="F109" s="620"/>
      <c r="G109" s="354">
        <f>SUM(G105:G108)</f>
        <v>1974</v>
      </c>
      <c r="H109" s="618"/>
      <c r="I109" s="620"/>
    </row>
    <row r="110" spans="1:9" ht="19" thickBot="1">
      <c r="A110"/>
      <c r="B110" s="378"/>
      <c r="C110"/>
      <c r="E110" s="378"/>
      <c r="F110"/>
      <c r="H110"/>
      <c r="I110" s="50"/>
    </row>
    <row r="111" spans="1:9" ht="20" thickBot="1">
      <c r="A111" s="355" t="s">
        <v>24</v>
      </c>
      <c r="B111" s="356" t="s">
        <v>317</v>
      </c>
      <c r="C111" s="355" t="s">
        <v>306</v>
      </c>
      <c r="D111" s="230" t="s">
        <v>307</v>
      </c>
      <c r="E111" s="356" t="s">
        <v>308</v>
      </c>
      <c r="F111" s="355" t="s">
        <v>309</v>
      </c>
      <c r="G111" s="230" t="s">
        <v>318</v>
      </c>
      <c r="H111" s="355" t="s">
        <v>319</v>
      </c>
      <c r="I111" s="357" t="s">
        <v>311</v>
      </c>
    </row>
    <row r="112" spans="1:9" ht="38">
      <c r="A112" s="347" t="s">
        <v>63</v>
      </c>
      <c r="B112" s="349">
        <v>28</v>
      </c>
      <c r="C112" s="347" t="s">
        <v>463</v>
      </c>
      <c r="D112" s="10">
        <v>4000</v>
      </c>
      <c r="E112" s="349">
        <v>1</v>
      </c>
      <c r="F112" s="347" t="s">
        <v>436</v>
      </c>
      <c r="G112" s="10">
        <f>D112*E112</f>
        <v>4000</v>
      </c>
      <c r="H112" s="347" t="s">
        <v>322</v>
      </c>
      <c r="I112" s="351" t="s">
        <v>464</v>
      </c>
    </row>
    <row r="113" spans="1:10" ht="20" thickBot="1">
      <c r="A113" s="348"/>
      <c r="B113" s="350">
        <v>29</v>
      </c>
      <c r="C113" s="348" t="s">
        <v>465</v>
      </c>
      <c r="D113" s="11">
        <v>290</v>
      </c>
      <c r="E113" s="350">
        <v>151</v>
      </c>
      <c r="F113" s="348" t="s">
        <v>436</v>
      </c>
      <c r="G113" s="11">
        <f>D113*E113</f>
        <v>43790</v>
      </c>
      <c r="H113" s="348" t="s">
        <v>322</v>
      </c>
      <c r="I113" s="352" t="s">
        <v>466</v>
      </c>
    </row>
    <row r="114" spans="1:10" ht="19" thickTop="1">
      <c r="A114" s="353" t="s">
        <v>358</v>
      </c>
      <c r="B114" s="618"/>
      <c r="C114" s="619"/>
      <c r="D114" s="619"/>
      <c r="E114" s="619"/>
      <c r="F114" s="620"/>
      <c r="G114" s="354">
        <f>SUM(G112:G113)</f>
        <v>47790</v>
      </c>
      <c r="H114" s="618"/>
      <c r="I114" s="620"/>
    </row>
    <row r="115" spans="1:10" ht="19" thickBot="1">
      <c r="A115"/>
      <c r="B115" s="378"/>
      <c r="C115"/>
      <c r="E115" s="378"/>
      <c r="F115"/>
      <c r="H115"/>
      <c r="I115" s="50"/>
    </row>
    <row r="116" spans="1:10" ht="19" thickBot="1">
      <c r="A116" s="372" t="s">
        <v>467</v>
      </c>
      <c r="B116" s="379"/>
      <c r="C116" s="377"/>
      <c r="D116" s="394"/>
      <c r="E116" s="379"/>
      <c r="F116" s="377"/>
      <c r="G116" s="395">
        <f>SUM(G70,G74,G87,G91,G102,G109,G114)</f>
        <v>3877278</v>
      </c>
      <c r="H116"/>
      <c r="I116" s="50"/>
    </row>
    <row r="117" spans="1:10">
      <c r="A117"/>
      <c r="B117" s="378"/>
      <c r="C117"/>
      <c r="E117" s="378"/>
      <c r="F117"/>
      <c r="H117"/>
      <c r="I117" s="50"/>
    </row>
    <row r="118" spans="1:10" ht="19" thickBot="1">
      <c r="A118" s="8" t="s">
        <v>468</v>
      </c>
      <c r="B118" s="378"/>
      <c r="C118"/>
      <c r="E118" s="378"/>
      <c r="F118"/>
      <c r="H118"/>
      <c r="I118" s="50"/>
      <c r="J118" s="9"/>
    </row>
    <row r="119" spans="1:10" ht="20" thickBot="1">
      <c r="A119" s="355" t="s">
        <v>24</v>
      </c>
      <c r="B119" s="356" t="s">
        <v>317</v>
      </c>
      <c r="C119" s="355" t="s">
        <v>306</v>
      </c>
      <c r="D119" s="230" t="s">
        <v>307</v>
      </c>
      <c r="E119" s="356" t="s">
        <v>308</v>
      </c>
      <c r="F119" s="355" t="s">
        <v>309</v>
      </c>
      <c r="G119" s="230" t="s">
        <v>318</v>
      </c>
      <c r="H119" s="355" t="s">
        <v>319</v>
      </c>
      <c r="I119" s="357" t="s">
        <v>311</v>
      </c>
      <c r="J119" s="9"/>
    </row>
    <row r="120" spans="1:10" ht="19">
      <c r="A120" s="136" t="s">
        <v>103</v>
      </c>
      <c r="B120" s="259">
        <v>1</v>
      </c>
      <c r="C120" s="342" t="s">
        <v>469</v>
      </c>
      <c r="D120" s="203">
        <v>1680</v>
      </c>
      <c r="E120" s="259">
        <v>3</v>
      </c>
      <c r="F120" s="136" t="s">
        <v>470</v>
      </c>
      <c r="G120" s="396">
        <f>D120*E120</f>
        <v>5040</v>
      </c>
      <c r="H120" s="275" t="s">
        <v>471</v>
      </c>
      <c r="I120" s="223" t="s">
        <v>472</v>
      </c>
      <c r="J120" s="9"/>
    </row>
    <row r="121" spans="1:10" ht="19">
      <c r="A121" s="124"/>
      <c r="B121" s="246">
        <v>2</v>
      </c>
      <c r="C121" s="125" t="s">
        <v>473</v>
      </c>
      <c r="D121" s="196">
        <v>4840</v>
      </c>
      <c r="E121" s="246">
        <v>2</v>
      </c>
      <c r="F121" s="124" t="s">
        <v>431</v>
      </c>
      <c r="G121" s="397">
        <f>D121*E121</f>
        <v>9680</v>
      </c>
      <c r="H121" s="124" t="s">
        <v>474</v>
      </c>
      <c r="I121" s="125" t="s">
        <v>475</v>
      </c>
      <c r="J121" s="9"/>
    </row>
    <row r="122" spans="1:10" ht="38">
      <c r="A122" s="124"/>
      <c r="B122" s="246">
        <v>3</v>
      </c>
      <c r="C122" s="276" t="s">
        <v>476</v>
      </c>
      <c r="D122" s="225">
        <v>1987</v>
      </c>
      <c r="E122" s="260">
        <v>1</v>
      </c>
      <c r="F122" s="222" t="s">
        <v>477</v>
      </c>
      <c r="G122" s="398">
        <f>D122*E122</f>
        <v>1987</v>
      </c>
      <c r="H122" s="222" t="s">
        <v>478</v>
      </c>
      <c r="I122" s="554" t="s">
        <v>479</v>
      </c>
      <c r="J122" s="9"/>
    </row>
    <row r="123" spans="1:10" ht="38">
      <c r="A123" s="124"/>
      <c r="B123" s="246">
        <v>4</v>
      </c>
      <c r="C123" s="399" t="s">
        <v>480</v>
      </c>
      <c r="D123" s="400">
        <v>1058</v>
      </c>
      <c r="E123" s="401">
        <v>1</v>
      </c>
      <c r="F123" s="402" t="s">
        <v>477</v>
      </c>
      <c r="G123" s="403">
        <f>D123*E123</f>
        <v>1058</v>
      </c>
      <c r="H123" s="402" t="s">
        <v>478</v>
      </c>
      <c r="I123" s="404" t="s">
        <v>479</v>
      </c>
      <c r="J123" s="9"/>
    </row>
    <row r="124" spans="1:10" ht="39" thickBot="1">
      <c r="A124" s="126"/>
      <c r="B124" s="247">
        <v>5</v>
      </c>
      <c r="C124" s="518" t="s">
        <v>481</v>
      </c>
      <c r="D124" s="519">
        <v>4530</v>
      </c>
      <c r="E124" s="534">
        <v>1</v>
      </c>
      <c r="F124" s="221" t="s">
        <v>482</v>
      </c>
      <c r="G124" s="520">
        <f>D124*E124</f>
        <v>4530</v>
      </c>
      <c r="H124" s="221" t="s">
        <v>483</v>
      </c>
      <c r="I124" s="521" t="s">
        <v>484</v>
      </c>
      <c r="J124" s="9"/>
    </row>
    <row r="125" spans="1:10" ht="19" thickTop="1">
      <c r="A125" s="353" t="s">
        <v>374</v>
      </c>
      <c r="B125" s="618"/>
      <c r="C125" s="619"/>
      <c r="D125" s="619"/>
      <c r="E125" s="619"/>
      <c r="F125" s="620"/>
      <c r="G125" s="354">
        <f>SUM(G120:G124)</f>
        <v>22295</v>
      </c>
      <c r="H125" s="618"/>
      <c r="I125" s="620"/>
      <c r="J125" s="9"/>
    </row>
    <row r="126" spans="1:10" ht="19" thickBot="1">
      <c r="A126"/>
      <c r="B126" s="378"/>
      <c r="C126"/>
      <c r="E126" s="378"/>
      <c r="F126"/>
      <c r="H126"/>
      <c r="I126" s="50"/>
      <c r="J126" s="9"/>
    </row>
    <row r="127" spans="1:10" ht="20" thickBot="1">
      <c r="A127" s="355" t="s">
        <v>24</v>
      </c>
      <c r="B127" s="406" t="s">
        <v>317</v>
      </c>
      <c r="C127" s="407" t="s">
        <v>306</v>
      </c>
      <c r="D127" s="408" t="s">
        <v>307</v>
      </c>
      <c r="E127" s="406" t="s">
        <v>308</v>
      </c>
      <c r="F127" s="407" t="s">
        <v>309</v>
      </c>
      <c r="G127" s="408" t="s">
        <v>318</v>
      </c>
      <c r="H127" s="407" t="s">
        <v>319</v>
      </c>
      <c r="I127" s="409" t="s">
        <v>311</v>
      </c>
      <c r="J127" s="9"/>
    </row>
    <row r="128" spans="1:10" ht="38">
      <c r="A128" s="347" t="s">
        <v>56</v>
      </c>
      <c r="B128" s="246">
        <v>6</v>
      </c>
      <c r="C128" s="125" t="s">
        <v>485</v>
      </c>
      <c r="D128" s="196">
        <v>4000</v>
      </c>
      <c r="E128" s="246">
        <v>2</v>
      </c>
      <c r="F128" s="124" t="s">
        <v>486</v>
      </c>
      <c r="G128" s="196">
        <f>D128*E128</f>
        <v>8000</v>
      </c>
      <c r="H128" s="124" t="s">
        <v>487</v>
      </c>
      <c r="I128" s="125" t="s">
        <v>488</v>
      </c>
      <c r="J128" s="9"/>
    </row>
    <row r="129" spans="1:10" ht="39" thickBot="1">
      <c r="A129" s="363"/>
      <c r="B129" s="247">
        <v>7</v>
      </c>
      <c r="C129" s="127" t="s">
        <v>485</v>
      </c>
      <c r="D129" s="267">
        <v>700</v>
      </c>
      <c r="E129" s="247">
        <v>6</v>
      </c>
      <c r="F129" s="126" t="s">
        <v>486</v>
      </c>
      <c r="G129" s="267">
        <f>D129*E129</f>
        <v>4200</v>
      </c>
      <c r="H129" s="126" t="s">
        <v>487</v>
      </c>
      <c r="I129" s="127" t="s">
        <v>489</v>
      </c>
      <c r="J129" s="9"/>
    </row>
    <row r="130" spans="1:10" ht="19" thickTop="1">
      <c r="A130" s="353" t="s">
        <v>422</v>
      </c>
      <c r="B130" s="618"/>
      <c r="C130" s="619"/>
      <c r="D130" s="619"/>
      <c r="E130" s="619"/>
      <c r="F130" s="620"/>
      <c r="G130" s="354">
        <f>SUM(G128:G129)</f>
        <v>12200</v>
      </c>
      <c r="H130" s="618"/>
      <c r="I130" s="620"/>
      <c r="J130" s="9"/>
    </row>
    <row r="131" spans="1:10" ht="19" thickBot="1">
      <c r="A131"/>
      <c r="B131" s="378"/>
      <c r="C131"/>
      <c r="E131" s="378"/>
      <c r="F131"/>
      <c r="H131"/>
      <c r="I131" s="50"/>
      <c r="J131" s="9"/>
    </row>
    <row r="132" spans="1:10" ht="20" thickBot="1">
      <c r="A132" s="355" t="s">
        <v>24</v>
      </c>
      <c r="B132" s="356" t="s">
        <v>317</v>
      </c>
      <c r="C132" s="355" t="s">
        <v>306</v>
      </c>
      <c r="D132" s="230" t="s">
        <v>307</v>
      </c>
      <c r="E132" s="356" t="s">
        <v>308</v>
      </c>
      <c r="F132" s="355" t="s">
        <v>309</v>
      </c>
      <c r="G132" s="355" t="s">
        <v>318</v>
      </c>
      <c r="H132" s="355" t="s">
        <v>319</v>
      </c>
      <c r="I132" s="357" t="s">
        <v>311</v>
      </c>
      <c r="J132" s="9"/>
    </row>
    <row r="133" spans="1:10" ht="19">
      <c r="A133" s="347" t="s">
        <v>58</v>
      </c>
      <c r="B133" s="349">
        <v>8</v>
      </c>
      <c r="C133" s="410" t="s">
        <v>490</v>
      </c>
      <c r="D133" s="411">
        <v>6230</v>
      </c>
      <c r="E133" s="412">
        <v>1</v>
      </c>
      <c r="F133" s="410" t="s">
        <v>376</v>
      </c>
      <c r="G133" s="411">
        <f>D133*E133</f>
        <v>6230</v>
      </c>
      <c r="H133" s="410" t="s">
        <v>424</v>
      </c>
      <c r="I133" s="413" t="s">
        <v>491</v>
      </c>
      <c r="J133" s="9"/>
    </row>
    <row r="134" spans="1:10" ht="58" thickBot="1">
      <c r="A134" s="348"/>
      <c r="B134" s="350">
        <v>9</v>
      </c>
      <c r="C134" s="414" t="s">
        <v>492</v>
      </c>
      <c r="D134" s="415">
        <v>2010</v>
      </c>
      <c r="E134" s="416">
        <v>1</v>
      </c>
      <c r="F134" s="417" t="s">
        <v>376</v>
      </c>
      <c r="G134" s="415">
        <f>D134*E134</f>
        <v>2010</v>
      </c>
      <c r="H134" s="417" t="s">
        <v>337</v>
      </c>
      <c r="I134" s="414" t="s">
        <v>493</v>
      </c>
      <c r="J134" s="9"/>
    </row>
    <row r="135" spans="1:10" ht="19" thickTop="1">
      <c r="A135" s="353" t="s">
        <v>434</v>
      </c>
      <c r="B135" s="618"/>
      <c r="C135" s="619"/>
      <c r="D135" s="619"/>
      <c r="E135" s="619"/>
      <c r="F135" s="620"/>
      <c r="G135" s="354">
        <f>SUM(G133:G134)</f>
        <v>8240</v>
      </c>
      <c r="H135" s="618"/>
      <c r="I135" s="620"/>
      <c r="J135" s="9"/>
    </row>
    <row r="136" spans="1:10" ht="19" thickBot="1">
      <c r="A136"/>
      <c r="B136" s="378"/>
      <c r="C136"/>
      <c r="E136" s="378"/>
      <c r="F136"/>
      <c r="H136"/>
      <c r="I136" s="50"/>
      <c r="J136" s="9"/>
    </row>
    <row r="137" spans="1:10" ht="20" thickBot="1">
      <c r="A137" s="355" t="s">
        <v>24</v>
      </c>
      <c r="B137" s="406" t="s">
        <v>317</v>
      </c>
      <c r="C137" s="355" t="s">
        <v>306</v>
      </c>
      <c r="D137" s="230" t="s">
        <v>307</v>
      </c>
      <c r="E137" s="356" t="s">
        <v>308</v>
      </c>
      <c r="F137" s="355" t="s">
        <v>309</v>
      </c>
      <c r="G137" s="230" t="s">
        <v>318</v>
      </c>
      <c r="H137" s="355" t="s">
        <v>319</v>
      </c>
      <c r="I137" s="357" t="s">
        <v>311</v>
      </c>
      <c r="J137" s="9"/>
    </row>
    <row r="138" spans="1:10" ht="19">
      <c r="A138" s="347" t="s">
        <v>62</v>
      </c>
      <c r="B138" s="350">
        <v>10</v>
      </c>
      <c r="C138" s="42" t="s">
        <v>494</v>
      </c>
      <c r="D138" s="195">
        <v>330</v>
      </c>
      <c r="E138" s="535">
        <v>3</v>
      </c>
      <c r="F138" s="42" t="s">
        <v>376</v>
      </c>
      <c r="G138" s="211">
        <f>D138*E138</f>
        <v>990</v>
      </c>
      <c r="H138" s="135" t="s">
        <v>495</v>
      </c>
      <c r="I138" s="130" t="s">
        <v>496</v>
      </c>
      <c r="J138" s="9"/>
    </row>
    <row r="139" spans="1:10" ht="19.5" customHeight="1">
      <c r="A139" s="348"/>
      <c r="B139" s="246">
        <v>11</v>
      </c>
      <c r="C139" s="42" t="s">
        <v>497</v>
      </c>
      <c r="D139" s="196">
        <v>550</v>
      </c>
      <c r="E139" s="535">
        <v>2</v>
      </c>
      <c r="F139" s="42" t="s">
        <v>376</v>
      </c>
      <c r="G139" s="204">
        <f>D139*E139</f>
        <v>1100</v>
      </c>
      <c r="H139" s="135" t="s">
        <v>495</v>
      </c>
      <c r="I139" s="125" t="s">
        <v>496</v>
      </c>
      <c r="J139" s="9"/>
    </row>
    <row r="140" spans="1:10" ht="19">
      <c r="A140" s="348"/>
      <c r="B140" s="350">
        <v>12</v>
      </c>
      <c r="C140" s="124" t="s">
        <v>498</v>
      </c>
      <c r="D140" s="196">
        <v>330</v>
      </c>
      <c r="E140" s="536">
        <v>5</v>
      </c>
      <c r="F140" s="42" t="s">
        <v>376</v>
      </c>
      <c r="G140" s="204">
        <f t="shared" ref="G140:G142" si="8">D140*E140</f>
        <v>1650</v>
      </c>
      <c r="H140" s="151" t="s">
        <v>495</v>
      </c>
      <c r="I140" s="125" t="s">
        <v>499</v>
      </c>
      <c r="J140" s="9"/>
    </row>
    <row r="141" spans="1:10" ht="19">
      <c r="A141" s="348"/>
      <c r="B141" s="246">
        <v>13</v>
      </c>
      <c r="C141" s="126" t="s">
        <v>500</v>
      </c>
      <c r="D141" s="267">
        <v>550</v>
      </c>
      <c r="E141" s="537">
        <v>5</v>
      </c>
      <c r="F141" s="42" t="s">
        <v>376</v>
      </c>
      <c r="G141" s="204">
        <f t="shared" si="8"/>
        <v>2750</v>
      </c>
      <c r="H141" s="126" t="s">
        <v>495</v>
      </c>
      <c r="I141" s="127" t="s">
        <v>499</v>
      </c>
      <c r="J141" s="9"/>
    </row>
    <row r="142" spans="1:10" ht="19" thickBot="1">
      <c r="A142" s="348"/>
      <c r="B142" s="350">
        <v>14</v>
      </c>
      <c r="C142" s="417" t="s">
        <v>501</v>
      </c>
      <c r="D142" s="196">
        <v>91970</v>
      </c>
      <c r="E142" s="246">
        <v>1</v>
      </c>
      <c r="F142" s="124" t="s">
        <v>376</v>
      </c>
      <c r="G142" s="204">
        <f t="shared" si="8"/>
        <v>91970</v>
      </c>
      <c r="H142" s="124" t="s">
        <v>502</v>
      </c>
      <c r="I142" s="418" t="s">
        <v>503</v>
      </c>
      <c r="J142" s="9"/>
    </row>
    <row r="143" spans="1:10" ht="19" thickTop="1">
      <c r="A143" s="353" t="s">
        <v>351</v>
      </c>
      <c r="B143" s="618"/>
      <c r="C143" s="619"/>
      <c r="D143" s="619"/>
      <c r="E143" s="619"/>
      <c r="F143" s="620"/>
      <c r="G143" s="354">
        <f>SUM(G138:G142)</f>
        <v>98460</v>
      </c>
      <c r="H143" s="618"/>
      <c r="I143" s="620"/>
      <c r="J143" s="9"/>
    </row>
    <row r="144" spans="1:10" ht="19" thickBot="1">
      <c r="A144"/>
      <c r="B144" s="378"/>
      <c r="C144"/>
      <c r="E144" s="378"/>
      <c r="F144"/>
      <c r="H144"/>
      <c r="I144" s="50"/>
      <c r="J144" s="9"/>
    </row>
    <row r="145" spans="1:10" ht="20" thickBot="1">
      <c r="A145" s="355" t="s">
        <v>24</v>
      </c>
      <c r="B145" s="356" t="s">
        <v>317</v>
      </c>
      <c r="C145" s="355" t="s">
        <v>306</v>
      </c>
      <c r="D145" s="230" t="s">
        <v>307</v>
      </c>
      <c r="E145" s="356" t="s">
        <v>308</v>
      </c>
      <c r="F145" s="150" t="s">
        <v>309</v>
      </c>
      <c r="G145" s="230" t="s">
        <v>318</v>
      </c>
      <c r="H145" s="517" t="s">
        <v>319</v>
      </c>
      <c r="I145" s="357" t="s">
        <v>311</v>
      </c>
      <c r="J145" s="9"/>
    </row>
    <row r="146" spans="1:10" ht="38">
      <c r="A146" s="347" t="s">
        <v>63</v>
      </c>
      <c r="B146" s="359">
        <v>15</v>
      </c>
      <c r="C146" s="277" t="s">
        <v>504</v>
      </c>
      <c r="D146" s="194">
        <v>320</v>
      </c>
      <c r="E146" s="248">
        <v>10</v>
      </c>
      <c r="F146" s="275" t="s">
        <v>393</v>
      </c>
      <c r="G146" s="195">
        <f t="shared" ref="G146:G156" si="9">D146*E146</f>
        <v>3200</v>
      </c>
      <c r="H146" s="36" t="s">
        <v>495</v>
      </c>
      <c r="I146" s="130" t="s">
        <v>505</v>
      </c>
      <c r="J146" s="9"/>
    </row>
    <row r="147" spans="1:10" ht="38">
      <c r="A147" s="348"/>
      <c r="B147" s="246">
        <v>16</v>
      </c>
      <c r="C147" s="278" t="s">
        <v>506</v>
      </c>
      <c r="D147" s="196">
        <v>140</v>
      </c>
      <c r="E147" s="538">
        <v>10</v>
      </c>
      <c r="F147" s="177" t="s">
        <v>393</v>
      </c>
      <c r="G147" s="196">
        <f t="shared" si="9"/>
        <v>1400</v>
      </c>
      <c r="H147" s="176" t="s">
        <v>495</v>
      </c>
      <c r="I147" s="125" t="s">
        <v>507</v>
      </c>
      <c r="J147" s="9"/>
    </row>
    <row r="148" spans="1:10" ht="38">
      <c r="A148" s="348"/>
      <c r="B148" s="350">
        <v>17</v>
      </c>
      <c r="C148" s="278" t="s">
        <v>508</v>
      </c>
      <c r="D148" s="196">
        <v>140</v>
      </c>
      <c r="E148" s="538">
        <v>5</v>
      </c>
      <c r="F148" s="177" t="s">
        <v>393</v>
      </c>
      <c r="G148" s="196">
        <f t="shared" si="9"/>
        <v>700</v>
      </c>
      <c r="H148" s="176" t="s">
        <v>502</v>
      </c>
      <c r="I148" s="125" t="s">
        <v>509</v>
      </c>
      <c r="J148" s="9"/>
    </row>
    <row r="149" spans="1:10" ht="38">
      <c r="A149" s="348"/>
      <c r="B149" s="246">
        <v>18</v>
      </c>
      <c r="C149" s="278" t="s">
        <v>510</v>
      </c>
      <c r="D149" s="196">
        <v>270</v>
      </c>
      <c r="E149" s="538">
        <v>60</v>
      </c>
      <c r="F149" s="177" t="s">
        <v>393</v>
      </c>
      <c r="G149" s="196">
        <f t="shared" si="9"/>
        <v>16200</v>
      </c>
      <c r="H149" s="176" t="s">
        <v>502</v>
      </c>
      <c r="I149" s="125" t="s">
        <v>509</v>
      </c>
      <c r="J149" s="9"/>
    </row>
    <row r="150" spans="1:10" ht="38">
      <c r="A150" s="363"/>
      <c r="B150" s="350">
        <v>19</v>
      </c>
      <c r="C150" s="278" t="s">
        <v>511</v>
      </c>
      <c r="D150" s="267">
        <v>270</v>
      </c>
      <c r="E150" s="538">
        <v>30</v>
      </c>
      <c r="F150" s="177" t="s">
        <v>393</v>
      </c>
      <c r="G150" s="196">
        <f t="shared" si="9"/>
        <v>8100</v>
      </c>
      <c r="H150" s="176" t="s">
        <v>502</v>
      </c>
      <c r="I150" s="125" t="s">
        <v>509</v>
      </c>
      <c r="J150" s="9"/>
    </row>
    <row r="151" spans="1:10" ht="38">
      <c r="A151" s="363"/>
      <c r="B151" s="246">
        <v>20</v>
      </c>
      <c r="C151" s="278" t="s">
        <v>512</v>
      </c>
      <c r="D151" s="267">
        <v>1830</v>
      </c>
      <c r="E151" s="538">
        <v>2</v>
      </c>
      <c r="F151" s="177" t="s">
        <v>393</v>
      </c>
      <c r="G151" s="196">
        <f t="shared" si="9"/>
        <v>3660</v>
      </c>
      <c r="H151" s="176" t="s">
        <v>314</v>
      </c>
      <c r="I151" s="125" t="s">
        <v>513</v>
      </c>
      <c r="J151" s="9"/>
    </row>
    <row r="152" spans="1:10" ht="38">
      <c r="A152" s="363"/>
      <c r="B152" s="350">
        <v>21</v>
      </c>
      <c r="C152" s="278" t="s">
        <v>514</v>
      </c>
      <c r="D152" s="267">
        <v>3660</v>
      </c>
      <c r="E152" s="538">
        <v>2</v>
      </c>
      <c r="F152" s="177" t="s">
        <v>393</v>
      </c>
      <c r="G152" s="196">
        <f t="shared" si="9"/>
        <v>7320</v>
      </c>
      <c r="H152" s="176" t="s">
        <v>314</v>
      </c>
      <c r="I152" s="125" t="s">
        <v>515</v>
      </c>
      <c r="J152" s="9"/>
    </row>
    <row r="153" spans="1:10" ht="19">
      <c r="A153" s="363"/>
      <c r="B153" s="246">
        <v>22</v>
      </c>
      <c r="C153" s="278" t="s">
        <v>516</v>
      </c>
      <c r="D153" s="267">
        <v>180</v>
      </c>
      <c r="E153" s="538">
        <v>10</v>
      </c>
      <c r="F153" s="177" t="s">
        <v>393</v>
      </c>
      <c r="G153" s="196">
        <f t="shared" si="9"/>
        <v>1800</v>
      </c>
      <c r="H153" s="176" t="s">
        <v>502</v>
      </c>
      <c r="I153" s="127" t="s">
        <v>517</v>
      </c>
      <c r="J153" s="9"/>
    </row>
    <row r="154" spans="1:10" ht="19">
      <c r="A154" s="363"/>
      <c r="B154" s="350">
        <v>23</v>
      </c>
      <c r="C154" s="132" t="s">
        <v>518</v>
      </c>
      <c r="D154" s="267">
        <v>320</v>
      </c>
      <c r="E154" s="539">
        <v>10</v>
      </c>
      <c r="F154" s="478" t="s">
        <v>393</v>
      </c>
      <c r="G154" s="196">
        <f t="shared" si="9"/>
        <v>3200</v>
      </c>
      <c r="H154" s="36" t="s">
        <v>502</v>
      </c>
      <c r="I154" s="127" t="s">
        <v>517</v>
      </c>
      <c r="J154" s="9"/>
    </row>
    <row r="155" spans="1:10" ht="19">
      <c r="A155" s="363"/>
      <c r="B155" s="246">
        <v>24</v>
      </c>
      <c r="C155" s="151" t="s">
        <v>519</v>
      </c>
      <c r="D155" s="196">
        <v>180</v>
      </c>
      <c r="E155" s="416">
        <v>100</v>
      </c>
      <c r="F155" s="137" t="s">
        <v>520</v>
      </c>
      <c r="G155" s="196">
        <f t="shared" si="9"/>
        <v>18000</v>
      </c>
      <c r="H155" s="124" t="s">
        <v>521</v>
      </c>
      <c r="I155" s="419" t="s">
        <v>522</v>
      </c>
      <c r="J155" s="9"/>
    </row>
    <row r="156" spans="1:10" ht="20" thickBot="1">
      <c r="A156" s="363"/>
      <c r="B156" s="266">
        <v>25</v>
      </c>
      <c r="C156" s="279" t="s">
        <v>523</v>
      </c>
      <c r="D156" s="214">
        <v>1030</v>
      </c>
      <c r="E156" s="540">
        <v>25</v>
      </c>
      <c r="F156" s="170" t="s">
        <v>520</v>
      </c>
      <c r="G156" s="220">
        <f t="shared" si="9"/>
        <v>25750</v>
      </c>
      <c r="H156" s="170" t="s">
        <v>521</v>
      </c>
      <c r="I156" s="420" t="s">
        <v>522</v>
      </c>
      <c r="J156" s="9"/>
    </row>
    <row r="157" spans="1:10" ht="19" thickTop="1">
      <c r="A157" s="353" t="s">
        <v>358</v>
      </c>
      <c r="B157" s="621"/>
      <c r="C157" s="619"/>
      <c r="D157" s="619"/>
      <c r="E157" s="619"/>
      <c r="F157" s="620"/>
      <c r="G157" s="354">
        <f>SUM(G146:G156)</f>
        <v>89330</v>
      </c>
      <c r="H157" s="618"/>
      <c r="I157" s="620"/>
      <c r="J157" s="9"/>
    </row>
    <row r="158" spans="1:10" ht="19" thickBot="1">
      <c r="A158"/>
      <c r="B158" s="378"/>
      <c r="C158"/>
      <c r="E158" s="378"/>
      <c r="F158"/>
      <c r="H158"/>
      <c r="I158" s="50"/>
      <c r="J158" s="9"/>
    </row>
    <row r="159" spans="1:10" ht="19" thickBot="1">
      <c r="A159" s="372" t="s">
        <v>524</v>
      </c>
      <c r="B159" s="379"/>
      <c r="C159" s="377"/>
      <c r="D159" s="394"/>
      <c r="E159" s="379"/>
      <c r="F159" s="377"/>
      <c r="G159" s="395">
        <f>SUM(G125,G130,G135,G143,G157)</f>
        <v>230525</v>
      </c>
      <c r="H159"/>
      <c r="I159" s="50"/>
      <c r="J159" s="9"/>
    </row>
    <row r="160" spans="1:10">
      <c r="A160"/>
      <c r="B160" s="378"/>
      <c r="C160"/>
      <c r="E160" s="378"/>
      <c r="F160"/>
      <c r="H160"/>
      <c r="I160" s="50"/>
      <c r="J160" s="9"/>
    </row>
    <row r="161" spans="1:10" ht="19" thickBot="1">
      <c r="A161" s="8" t="s">
        <v>79</v>
      </c>
      <c r="B161" s="378"/>
      <c r="C161"/>
      <c r="E161" s="378"/>
      <c r="F161"/>
      <c r="H161"/>
      <c r="I161" s="50"/>
      <c r="J161" s="9"/>
    </row>
    <row r="162" spans="1:10" ht="20" thickBot="1">
      <c r="A162" s="355" t="s">
        <v>24</v>
      </c>
      <c r="B162" s="356" t="s">
        <v>317</v>
      </c>
      <c r="C162" s="355" t="s">
        <v>306</v>
      </c>
      <c r="D162" s="230" t="s">
        <v>307</v>
      </c>
      <c r="E162" s="356" t="s">
        <v>308</v>
      </c>
      <c r="F162" s="355" t="s">
        <v>309</v>
      </c>
      <c r="G162" s="230" t="s">
        <v>318</v>
      </c>
      <c r="H162" s="355" t="s">
        <v>319</v>
      </c>
      <c r="I162" s="357" t="s">
        <v>311</v>
      </c>
      <c r="J162" s="9"/>
    </row>
    <row r="163" spans="1:10" ht="19">
      <c r="A163" s="368" t="s">
        <v>361</v>
      </c>
      <c r="B163" s="373">
        <v>1</v>
      </c>
      <c r="C163" s="140" t="s">
        <v>525</v>
      </c>
      <c r="D163" s="271">
        <v>2750</v>
      </c>
      <c r="E163" s="261">
        <v>150</v>
      </c>
      <c r="F163" s="140" t="s">
        <v>431</v>
      </c>
      <c r="G163" s="213">
        <f>D163*E163</f>
        <v>412500</v>
      </c>
      <c r="H163" s="280" t="s">
        <v>314</v>
      </c>
      <c r="I163" s="125" t="s">
        <v>526</v>
      </c>
      <c r="J163" s="9"/>
    </row>
    <row r="164" spans="1:10" ht="19">
      <c r="A164" s="369"/>
      <c r="B164" s="374">
        <v>2</v>
      </c>
      <c r="C164" s="134" t="s">
        <v>527</v>
      </c>
      <c r="D164" s="204">
        <v>4070</v>
      </c>
      <c r="E164" s="262">
        <v>64</v>
      </c>
      <c r="F164" s="177" t="s">
        <v>431</v>
      </c>
      <c r="G164" s="204">
        <f t="shared" ref="G164:G175" si="10">D164*E164</f>
        <v>260480</v>
      </c>
      <c r="H164" s="281" t="s">
        <v>314</v>
      </c>
      <c r="I164" s="125" t="s">
        <v>526</v>
      </c>
      <c r="J164" s="9"/>
    </row>
    <row r="165" spans="1:10" ht="19">
      <c r="A165" s="369"/>
      <c r="B165" s="374">
        <v>3</v>
      </c>
      <c r="C165" s="134" t="s">
        <v>528</v>
      </c>
      <c r="D165" s="204">
        <v>12320</v>
      </c>
      <c r="E165" s="262">
        <v>40</v>
      </c>
      <c r="F165" s="177" t="s">
        <v>431</v>
      </c>
      <c r="G165" s="204">
        <f t="shared" si="10"/>
        <v>492800</v>
      </c>
      <c r="H165" s="281" t="s">
        <v>314</v>
      </c>
      <c r="I165" s="125" t="s">
        <v>526</v>
      </c>
      <c r="J165" s="9"/>
    </row>
    <row r="166" spans="1:10" ht="19">
      <c r="A166" s="369"/>
      <c r="B166" s="374">
        <v>4</v>
      </c>
      <c r="C166" s="134" t="s">
        <v>529</v>
      </c>
      <c r="D166" s="204">
        <v>2200</v>
      </c>
      <c r="E166" s="262">
        <v>20</v>
      </c>
      <c r="F166" s="177" t="s">
        <v>366</v>
      </c>
      <c r="G166" s="204">
        <f t="shared" si="10"/>
        <v>44000</v>
      </c>
      <c r="H166" s="281" t="s">
        <v>314</v>
      </c>
      <c r="I166" s="125" t="s">
        <v>526</v>
      </c>
      <c r="J166" s="9"/>
    </row>
    <row r="167" spans="1:10" ht="19">
      <c r="A167" s="369"/>
      <c r="B167" s="374">
        <v>5</v>
      </c>
      <c r="C167" s="134" t="s">
        <v>530</v>
      </c>
      <c r="D167" s="204">
        <v>264</v>
      </c>
      <c r="E167" s="262">
        <v>24</v>
      </c>
      <c r="F167" s="177" t="s">
        <v>366</v>
      </c>
      <c r="G167" s="204">
        <f t="shared" si="10"/>
        <v>6336</v>
      </c>
      <c r="H167" s="281" t="s">
        <v>314</v>
      </c>
      <c r="I167" s="125" t="s">
        <v>526</v>
      </c>
      <c r="J167" s="9"/>
    </row>
    <row r="168" spans="1:10" ht="19">
      <c r="A168" s="369"/>
      <c r="B168" s="374">
        <v>6</v>
      </c>
      <c r="C168" s="141" t="s">
        <v>531</v>
      </c>
      <c r="D168" s="205">
        <v>19800</v>
      </c>
      <c r="E168" s="263">
        <v>2</v>
      </c>
      <c r="F168" s="178" t="s">
        <v>532</v>
      </c>
      <c r="G168" s="204">
        <f t="shared" si="10"/>
        <v>39600</v>
      </c>
      <c r="H168" s="282" t="s">
        <v>314</v>
      </c>
      <c r="I168" s="125" t="s">
        <v>526</v>
      </c>
      <c r="J168" s="9"/>
    </row>
    <row r="169" spans="1:10" ht="19">
      <c r="A169" s="369"/>
      <c r="B169" s="374">
        <v>7</v>
      </c>
      <c r="C169" s="141" t="s">
        <v>533</v>
      </c>
      <c r="D169" s="205">
        <v>8800</v>
      </c>
      <c r="E169" s="263">
        <v>7</v>
      </c>
      <c r="F169" s="178" t="s">
        <v>366</v>
      </c>
      <c r="G169" s="204">
        <f t="shared" si="10"/>
        <v>61600</v>
      </c>
      <c r="H169" s="282" t="s">
        <v>314</v>
      </c>
      <c r="I169" s="125" t="s">
        <v>526</v>
      </c>
      <c r="J169" s="9"/>
    </row>
    <row r="170" spans="1:10" ht="19">
      <c r="A170" s="369"/>
      <c r="B170" s="374">
        <v>8</v>
      </c>
      <c r="C170" s="141" t="s">
        <v>534</v>
      </c>
      <c r="D170" s="205">
        <v>10560</v>
      </c>
      <c r="E170" s="263">
        <v>1</v>
      </c>
      <c r="F170" s="178" t="s">
        <v>366</v>
      </c>
      <c r="G170" s="204">
        <f t="shared" si="10"/>
        <v>10560</v>
      </c>
      <c r="H170" s="282" t="s">
        <v>314</v>
      </c>
      <c r="I170" s="125" t="s">
        <v>526</v>
      </c>
      <c r="J170" s="9"/>
    </row>
    <row r="171" spans="1:10" ht="19">
      <c r="A171" s="369"/>
      <c r="B171" s="374">
        <v>9</v>
      </c>
      <c r="C171" s="141" t="s">
        <v>535</v>
      </c>
      <c r="D171" s="205">
        <v>4950</v>
      </c>
      <c r="E171" s="263">
        <v>10</v>
      </c>
      <c r="F171" s="178" t="s">
        <v>366</v>
      </c>
      <c r="G171" s="204">
        <f t="shared" si="10"/>
        <v>49500</v>
      </c>
      <c r="H171" s="282" t="s">
        <v>314</v>
      </c>
      <c r="I171" s="125" t="s">
        <v>526</v>
      </c>
      <c r="J171" s="9"/>
    </row>
    <row r="172" spans="1:10" ht="19">
      <c r="A172" s="369"/>
      <c r="B172" s="374">
        <v>10</v>
      </c>
      <c r="C172" s="134" t="s">
        <v>536</v>
      </c>
      <c r="D172" s="204">
        <v>440</v>
      </c>
      <c r="E172" s="262">
        <v>1</v>
      </c>
      <c r="F172" s="177" t="s">
        <v>532</v>
      </c>
      <c r="G172" s="204">
        <f t="shared" si="10"/>
        <v>440</v>
      </c>
      <c r="H172" s="171" t="s">
        <v>314</v>
      </c>
      <c r="I172" s="53" t="s">
        <v>537</v>
      </c>
      <c r="J172" s="9"/>
    </row>
    <row r="173" spans="1:10" ht="19">
      <c r="A173" s="369"/>
      <c r="B173" s="374">
        <v>11</v>
      </c>
      <c r="C173" s="46" t="s">
        <v>538</v>
      </c>
      <c r="D173" s="272">
        <v>22230</v>
      </c>
      <c r="E173" s="264">
        <v>1</v>
      </c>
      <c r="F173" s="179" t="s">
        <v>431</v>
      </c>
      <c r="G173" s="204">
        <f t="shared" si="10"/>
        <v>22230</v>
      </c>
      <c r="H173" s="180" t="s">
        <v>314</v>
      </c>
      <c r="I173" s="53" t="s">
        <v>539</v>
      </c>
      <c r="J173" s="9"/>
    </row>
    <row r="174" spans="1:10">
      <c r="A174" s="369"/>
      <c r="B174" s="374">
        <v>12</v>
      </c>
      <c r="C174" s="46" t="s">
        <v>540</v>
      </c>
      <c r="D174" s="272">
        <v>304</v>
      </c>
      <c r="E174" s="264">
        <v>5</v>
      </c>
      <c r="F174" s="179" t="s">
        <v>541</v>
      </c>
      <c r="G174" s="204">
        <f t="shared" si="10"/>
        <v>1520</v>
      </c>
      <c r="H174" s="180" t="s">
        <v>542</v>
      </c>
      <c r="I174" s="134" t="s">
        <v>543</v>
      </c>
      <c r="J174" s="9"/>
    </row>
    <row r="175" spans="1:10" ht="20" thickBot="1">
      <c r="A175" s="370"/>
      <c r="B175" s="375">
        <v>13</v>
      </c>
      <c r="C175" s="168" t="s">
        <v>544</v>
      </c>
      <c r="D175" s="198">
        <v>88</v>
      </c>
      <c r="E175" s="265">
        <v>40</v>
      </c>
      <c r="F175" s="168" t="s">
        <v>545</v>
      </c>
      <c r="G175" s="214">
        <f t="shared" si="10"/>
        <v>3520</v>
      </c>
      <c r="H175" s="168" t="s">
        <v>394</v>
      </c>
      <c r="I175" s="169" t="s">
        <v>546</v>
      </c>
      <c r="J175" s="9"/>
    </row>
    <row r="176" spans="1:10" ht="19" thickTop="1">
      <c r="A176" s="148" t="s">
        <v>374</v>
      </c>
      <c r="B176" s="622"/>
      <c r="C176" s="622"/>
      <c r="D176" s="622"/>
      <c r="E176" s="622"/>
      <c r="F176" s="622"/>
      <c r="G176" s="16">
        <f>SUM(G163:G175)</f>
        <v>1405086</v>
      </c>
      <c r="H176" s="622"/>
      <c r="I176" s="622"/>
      <c r="J176" s="9"/>
    </row>
    <row r="177" spans="1:10" ht="19" thickBot="1">
      <c r="A177"/>
      <c r="B177" s="378"/>
      <c r="C177"/>
      <c r="E177" s="378"/>
      <c r="F177"/>
      <c r="H177"/>
      <c r="I177" s="50"/>
      <c r="J177" s="9"/>
    </row>
    <row r="178" spans="1:10" ht="20" thickBot="1">
      <c r="A178" s="355" t="s">
        <v>24</v>
      </c>
      <c r="B178" s="356" t="s">
        <v>317</v>
      </c>
      <c r="C178" s="355" t="s">
        <v>306</v>
      </c>
      <c r="D178" s="230" t="s">
        <v>307</v>
      </c>
      <c r="E178" s="356" t="s">
        <v>308</v>
      </c>
      <c r="F178" s="355" t="s">
        <v>309</v>
      </c>
      <c r="G178" s="230" t="s">
        <v>318</v>
      </c>
      <c r="H178" s="355" t="s">
        <v>319</v>
      </c>
      <c r="I178" s="357" t="s">
        <v>311</v>
      </c>
      <c r="J178" s="9"/>
    </row>
    <row r="179" spans="1:10" ht="39" thickBot="1">
      <c r="A179" s="347" t="s">
        <v>55</v>
      </c>
      <c r="B179" s="421">
        <v>14</v>
      </c>
      <c r="C179" s="422" t="s">
        <v>547</v>
      </c>
      <c r="D179" s="423">
        <v>17380</v>
      </c>
      <c r="E179" s="424">
        <v>1</v>
      </c>
      <c r="F179" s="425" t="s">
        <v>413</v>
      </c>
      <c r="G179" s="426">
        <f>D179*E179</f>
        <v>17380</v>
      </c>
      <c r="H179" s="425" t="s">
        <v>548</v>
      </c>
      <c r="I179" s="427" t="s">
        <v>549</v>
      </c>
      <c r="J179" s="9"/>
    </row>
    <row r="180" spans="1:10" ht="19" thickTop="1">
      <c r="A180" s="353" t="s">
        <v>419</v>
      </c>
      <c r="B180" s="618"/>
      <c r="C180" s="618"/>
      <c r="D180" s="618"/>
      <c r="E180" s="618"/>
      <c r="F180" s="618"/>
      <c r="G180" s="354">
        <f>SUM(G179:G179)</f>
        <v>17380</v>
      </c>
      <c r="H180" s="618"/>
      <c r="I180" s="618"/>
      <c r="J180" s="9"/>
    </row>
    <row r="181" spans="1:10" ht="19" thickBot="1">
      <c r="A181"/>
      <c r="B181" s="378"/>
      <c r="C181"/>
      <c r="E181" s="378"/>
      <c r="F181"/>
      <c r="H181"/>
      <c r="I181" s="50"/>
      <c r="J181" s="9"/>
    </row>
    <row r="182" spans="1:10" ht="20" thickBot="1">
      <c r="A182" s="355" t="s">
        <v>24</v>
      </c>
      <c r="B182" s="356" t="s">
        <v>317</v>
      </c>
      <c r="C182" s="355" t="s">
        <v>306</v>
      </c>
      <c r="D182" s="230" t="s">
        <v>307</v>
      </c>
      <c r="E182" s="356" t="s">
        <v>308</v>
      </c>
      <c r="F182" s="355" t="s">
        <v>309</v>
      </c>
      <c r="G182" s="230" t="s">
        <v>318</v>
      </c>
      <c r="H182" s="355" t="s">
        <v>319</v>
      </c>
      <c r="I182" s="357" t="s">
        <v>311</v>
      </c>
      <c r="J182" s="9"/>
    </row>
    <row r="183" spans="1:10" ht="38">
      <c r="A183" s="347" t="s">
        <v>56</v>
      </c>
      <c r="B183" s="428">
        <v>15</v>
      </c>
      <c r="C183" s="429" t="s">
        <v>420</v>
      </c>
      <c r="D183" s="213">
        <v>175</v>
      </c>
      <c r="E183" s="421">
        <v>3</v>
      </c>
      <c r="F183" s="429" t="s">
        <v>550</v>
      </c>
      <c r="G183" s="213">
        <f>D183*E183</f>
        <v>525</v>
      </c>
      <c r="H183" s="429" t="s">
        <v>314</v>
      </c>
      <c r="I183" s="430" t="s">
        <v>551</v>
      </c>
      <c r="J183" s="9"/>
    </row>
    <row r="184" spans="1:10" ht="58" thickBot="1">
      <c r="A184" s="348"/>
      <c r="B184" s="431">
        <v>16</v>
      </c>
      <c r="C184" s="432" t="s">
        <v>420</v>
      </c>
      <c r="D184" s="433">
        <v>175</v>
      </c>
      <c r="E184" s="434">
        <v>20</v>
      </c>
      <c r="F184" s="435" t="s">
        <v>550</v>
      </c>
      <c r="G184" s="433">
        <f>D184*E184</f>
        <v>3500</v>
      </c>
      <c r="H184" s="436" t="s">
        <v>552</v>
      </c>
      <c r="I184" s="437" t="s">
        <v>553</v>
      </c>
      <c r="J184" s="9"/>
    </row>
    <row r="185" spans="1:10" ht="19" thickTop="1">
      <c r="A185" s="353" t="s">
        <v>422</v>
      </c>
      <c r="B185" s="618"/>
      <c r="C185" s="618"/>
      <c r="D185" s="618"/>
      <c r="E185" s="618"/>
      <c r="F185" s="618"/>
      <c r="G185" s="354">
        <f>SUM(G183:G184)</f>
        <v>4025</v>
      </c>
      <c r="H185" s="618"/>
      <c r="I185" s="618"/>
      <c r="J185" s="9"/>
    </row>
    <row r="186" spans="1:10" ht="19" thickBot="1">
      <c r="A186"/>
      <c r="B186" s="378"/>
      <c r="C186"/>
      <c r="E186" s="378"/>
      <c r="F186"/>
      <c r="H186"/>
      <c r="I186" s="50"/>
      <c r="J186" s="9"/>
    </row>
    <row r="187" spans="1:10" ht="20" thickBot="1">
      <c r="A187" s="355" t="s">
        <v>24</v>
      </c>
      <c r="B187" s="356" t="s">
        <v>317</v>
      </c>
      <c r="C187" s="355" t="s">
        <v>306</v>
      </c>
      <c r="D187" s="230" t="s">
        <v>307</v>
      </c>
      <c r="E187" s="356" t="s">
        <v>308</v>
      </c>
      <c r="F187" s="355" t="s">
        <v>309</v>
      </c>
      <c r="G187" s="230" t="s">
        <v>318</v>
      </c>
      <c r="H187" s="355" t="s">
        <v>319</v>
      </c>
      <c r="I187" s="357" t="s">
        <v>311</v>
      </c>
      <c r="J187" s="9"/>
    </row>
    <row r="188" spans="1:10" ht="38">
      <c r="A188" s="347" t="s">
        <v>57</v>
      </c>
      <c r="B188" s="256">
        <v>17</v>
      </c>
      <c r="C188" s="347" t="s">
        <v>554</v>
      </c>
      <c r="D188" s="10">
        <v>6600</v>
      </c>
      <c r="E188" s="349">
        <v>6</v>
      </c>
      <c r="F188" s="347" t="s">
        <v>393</v>
      </c>
      <c r="G188" s="10">
        <f>D188*E188</f>
        <v>39600</v>
      </c>
      <c r="H188" s="347" t="s">
        <v>314</v>
      </c>
      <c r="I188" s="351" t="s">
        <v>555</v>
      </c>
      <c r="J188" s="9"/>
    </row>
    <row r="189" spans="1:10" ht="95">
      <c r="A189" s="438"/>
      <c r="B189" s="350">
        <v>18</v>
      </c>
      <c r="C189" s="439" t="s">
        <v>554</v>
      </c>
      <c r="D189" s="11">
        <v>36300</v>
      </c>
      <c r="E189" s="350">
        <v>1</v>
      </c>
      <c r="F189" s="348" t="s">
        <v>556</v>
      </c>
      <c r="G189" s="11">
        <f>D189*E189</f>
        <v>36300</v>
      </c>
      <c r="H189" s="348" t="s">
        <v>314</v>
      </c>
      <c r="I189" s="352" t="s">
        <v>557</v>
      </c>
      <c r="J189" s="9"/>
    </row>
    <row r="190" spans="1:10" ht="38">
      <c r="A190" s="348"/>
      <c r="B190" s="440">
        <v>19</v>
      </c>
      <c r="C190" s="134" t="s">
        <v>558</v>
      </c>
      <c r="D190" s="204">
        <v>1500</v>
      </c>
      <c r="E190" s="262">
        <v>1</v>
      </c>
      <c r="F190" s="134" t="s">
        <v>556</v>
      </c>
      <c r="G190" s="215">
        <f t="shared" ref="G190:G194" si="11">D190*E190</f>
        <v>1500</v>
      </c>
      <c r="H190" s="134" t="s">
        <v>559</v>
      </c>
      <c r="I190" s="133" t="s">
        <v>560</v>
      </c>
      <c r="J190" s="9"/>
    </row>
    <row r="191" spans="1:10" ht="19">
      <c r="A191" s="348"/>
      <c r="B191" s="441">
        <v>20</v>
      </c>
      <c r="C191" s="134" t="s">
        <v>561</v>
      </c>
      <c r="D191" s="204">
        <v>4400</v>
      </c>
      <c r="E191" s="262">
        <v>4</v>
      </c>
      <c r="F191" s="134" t="s">
        <v>556</v>
      </c>
      <c r="G191" s="215">
        <f t="shared" si="11"/>
        <v>17600</v>
      </c>
      <c r="H191" s="134" t="s">
        <v>314</v>
      </c>
      <c r="I191" s="133" t="s">
        <v>562</v>
      </c>
      <c r="J191" s="9"/>
    </row>
    <row r="192" spans="1:10" ht="19">
      <c r="A192" s="348"/>
      <c r="B192" s="441">
        <v>21</v>
      </c>
      <c r="C192" s="134" t="s">
        <v>563</v>
      </c>
      <c r="D192" s="204">
        <v>1500</v>
      </c>
      <c r="E192" s="262">
        <v>5</v>
      </c>
      <c r="F192" s="134" t="s">
        <v>556</v>
      </c>
      <c r="G192" s="215">
        <f t="shared" si="11"/>
        <v>7500</v>
      </c>
      <c r="H192" s="134" t="s">
        <v>314</v>
      </c>
      <c r="I192" s="133" t="s">
        <v>562</v>
      </c>
      <c r="J192" s="9"/>
    </row>
    <row r="193" spans="1:10" ht="19">
      <c r="A193" s="348"/>
      <c r="B193" s="441">
        <v>22</v>
      </c>
      <c r="C193" s="141" t="s">
        <v>564</v>
      </c>
      <c r="D193" s="205">
        <v>5000</v>
      </c>
      <c r="E193" s="263">
        <v>1</v>
      </c>
      <c r="F193" s="141" t="s">
        <v>393</v>
      </c>
      <c r="G193" s="215">
        <f t="shared" si="11"/>
        <v>5000</v>
      </c>
      <c r="H193" s="141" t="s">
        <v>314</v>
      </c>
      <c r="I193" s="142" t="s">
        <v>565</v>
      </c>
      <c r="J193" s="9"/>
    </row>
    <row r="194" spans="1:10" ht="20" thickBot="1">
      <c r="A194" s="371"/>
      <c r="B194" s="442">
        <v>23</v>
      </c>
      <c r="C194" s="143" t="s">
        <v>566</v>
      </c>
      <c r="D194" s="224">
        <v>18700</v>
      </c>
      <c r="E194" s="252">
        <v>4</v>
      </c>
      <c r="F194" s="143" t="s">
        <v>556</v>
      </c>
      <c r="G194" s="216">
        <f t="shared" si="11"/>
        <v>74800</v>
      </c>
      <c r="H194" s="143" t="s">
        <v>559</v>
      </c>
      <c r="I194" s="144" t="s">
        <v>567</v>
      </c>
      <c r="J194" s="9"/>
    </row>
    <row r="195" spans="1:10" s="44" customFormat="1" ht="19" thickTop="1">
      <c r="A195" s="353" t="s">
        <v>345</v>
      </c>
      <c r="B195" s="618"/>
      <c r="C195" s="618"/>
      <c r="D195" s="618"/>
      <c r="E195" s="618"/>
      <c r="F195" s="618"/>
      <c r="G195" s="354">
        <f>SUM(G188:G194)</f>
        <v>182300</v>
      </c>
      <c r="H195" s="618"/>
      <c r="I195" s="618"/>
      <c r="J195" s="9"/>
    </row>
    <row r="196" spans="1:10" ht="19" thickBot="1">
      <c r="A196"/>
      <c r="B196" s="378"/>
      <c r="C196"/>
      <c r="E196" s="378"/>
      <c r="F196"/>
      <c r="H196"/>
      <c r="I196" s="50"/>
      <c r="J196" s="9"/>
    </row>
    <row r="197" spans="1:10" ht="20" thickBot="1">
      <c r="A197" s="355" t="s">
        <v>24</v>
      </c>
      <c r="B197" s="356" t="s">
        <v>317</v>
      </c>
      <c r="C197" s="355" t="s">
        <v>306</v>
      </c>
      <c r="D197" s="230" t="s">
        <v>307</v>
      </c>
      <c r="E197" s="356" t="s">
        <v>308</v>
      </c>
      <c r="F197" s="355" t="s">
        <v>309</v>
      </c>
      <c r="G197" s="355" t="s">
        <v>318</v>
      </c>
      <c r="H197" s="355" t="s">
        <v>319</v>
      </c>
      <c r="I197" s="357" t="s">
        <v>311</v>
      </c>
      <c r="J197" s="9"/>
    </row>
    <row r="198" spans="1:10" ht="19" thickBot="1">
      <c r="A198" s="174" t="s">
        <v>107</v>
      </c>
      <c r="B198" s="443">
        <v>24</v>
      </c>
      <c r="C198" s="174" t="s">
        <v>568</v>
      </c>
      <c r="D198" s="444">
        <v>128700</v>
      </c>
      <c r="E198" s="443">
        <v>1</v>
      </c>
      <c r="F198" s="174" t="s">
        <v>376</v>
      </c>
      <c r="G198" s="444">
        <f>D198*E198</f>
        <v>128700</v>
      </c>
      <c r="H198" s="445" t="s">
        <v>502</v>
      </c>
      <c r="I198" s="174" t="s">
        <v>569</v>
      </c>
      <c r="J198" s="9"/>
    </row>
    <row r="199" spans="1:10" ht="19" thickTop="1">
      <c r="A199" s="353" t="s">
        <v>434</v>
      </c>
      <c r="B199" s="618"/>
      <c r="C199" s="618"/>
      <c r="D199" s="618"/>
      <c r="E199" s="618"/>
      <c r="F199" s="618"/>
      <c r="G199" s="354">
        <f>SUM(G198:G198)</f>
        <v>128700</v>
      </c>
      <c r="H199" s="618"/>
      <c r="I199" s="618"/>
      <c r="J199" s="9"/>
    </row>
    <row r="200" spans="1:10" ht="19" thickBot="1">
      <c r="A200"/>
      <c r="B200" s="378"/>
      <c r="C200"/>
      <c r="E200" s="378"/>
      <c r="F200"/>
      <c r="H200"/>
      <c r="I200" s="50"/>
      <c r="J200" s="9"/>
    </row>
    <row r="201" spans="1:10" ht="20" thickBot="1">
      <c r="A201" s="355" t="s">
        <v>24</v>
      </c>
      <c r="B201" s="356" t="s">
        <v>317</v>
      </c>
      <c r="C201" s="355" t="s">
        <v>306</v>
      </c>
      <c r="D201" s="230" t="s">
        <v>307</v>
      </c>
      <c r="E201" s="356" t="s">
        <v>308</v>
      </c>
      <c r="F201" s="355" t="s">
        <v>309</v>
      </c>
      <c r="G201" s="230" t="s">
        <v>318</v>
      </c>
      <c r="H201" s="355" t="s">
        <v>319</v>
      </c>
      <c r="I201" s="357" t="s">
        <v>311</v>
      </c>
      <c r="J201" s="9"/>
    </row>
    <row r="202" spans="1:10" ht="20" thickBot="1">
      <c r="A202" s="347" t="s">
        <v>108</v>
      </c>
      <c r="B202" s="349">
        <v>25</v>
      </c>
      <c r="C202" s="347" t="s">
        <v>570</v>
      </c>
      <c r="D202" s="10">
        <v>3000</v>
      </c>
      <c r="E202" s="349">
        <v>1</v>
      </c>
      <c r="F202" s="347" t="s">
        <v>393</v>
      </c>
      <c r="G202" s="10">
        <f>D202*E202</f>
        <v>3000</v>
      </c>
      <c r="H202" s="347" t="s">
        <v>571</v>
      </c>
      <c r="I202" s="351" t="s">
        <v>572</v>
      </c>
      <c r="J202" s="9"/>
    </row>
    <row r="203" spans="1:10" ht="19" thickTop="1">
      <c r="A203" s="353" t="s">
        <v>438</v>
      </c>
      <c r="B203" s="618"/>
      <c r="C203" s="618"/>
      <c r="D203" s="618"/>
      <c r="E203" s="618"/>
      <c r="F203" s="618"/>
      <c r="G203" s="354">
        <f>SUM(G202:G202)</f>
        <v>3000</v>
      </c>
      <c r="H203" s="618"/>
      <c r="I203" s="618"/>
      <c r="J203" s="9"/>
    </row>
    <row r="204" spans="1:10" ht="19" thickBot="1">
      <c r="A204"/>
      <c r="B204" s="378"/>
      <c r="C204"/>
      <c r="E204" s="378"/>
      <c r="F204"/>
      <c r="H204"/>
      <c r="I204" s="50"/>
      <c r="J204" s="9"/>
    </row>
    <row r="205" spans="1:10" ht="20" thickBot="1">
      <c r="A205" s="355" t="s">
        <v>24</v>
      </c>
      <c r="B205" s="356" t="s">
        <v>317</v>
      </c>
      <c r="C205" s="355" t="s">
        <v>306</v>
      </c>
      <c r="D205" s="230" t="s">
        <v>307</v>
      </c>
      <c r="E205" s="356" t="s">
        <v>308</v>
      </c>
      <c r="F205" s="355" t="s">
        <v>309</v>
      </c>
      <c r="G205" s="230" t="s">
        <v>318</v>
      </c>
      <c r="H205" s="355" t="s">
        <v>319</v>
      </c>
      <c r="I205" s="357" t="s">
        <v>311</v>
      </c>
      <c r="J205" s="9"/>
    </row>
    <row r="206" spans="1:10" ht="19">
      <c r="A206" s="347" t="s">
        <v>62</v>
      </c>
      <c r="B206" s="349">
        <v>26</v>
      </c>
      <c r="C206" s="446" t="s">
        <v>573</v>
      </c>
      <c r="D206" s="10">
        <v>550</v>
      </c>
      <c r="E206" s="349">
        <v>1</v>
      </c>
      <c r="F206" s="347" t="s">
        <v>376</v>
      </c>
      <c r="G206" s="10">
        <f>D206*E206</f>
        <v>550</v>
      </c>
      <c r="H206" s="347" t="s">
        <v>314</v>
      </c>
      <c r="I206" s="351" t="s">
        <v>574</v>
      </c>
      <c r="J206" s="9"/>
    </row>
    <row r="207" spans="1:10" ht="38">
      <c r="A207" s="348"/>
      <c r="B207" s="350">
        <v>27</v>
      </c>
      <c r="C207" s="348" t="s">
        <v>573</v>
      </c>
      <c r="D207" s="11">
        <v>550</v>
      </c>
      <c r="E207" s="350">
        <v>1</v>
      </c>
      <c r="F207" s="348" t="s">
        <v>376</v>
      </c>
      <c r="G207" s="11">
        <f>D207*E207</f>
        <v>550</v>
      </c>
      <c r="H207" s="348" t="s">
        <v>314</v>
      </c>
      <c r="I207" s="352" t="s">
        <v>575</v>
      </c>
      <c r="J207" s="9"/>
    </row>
    <row r="208" spans="1:10" ht="19">
      <c r="A208" s="348"/>
      <c r="B208" s="350">
        <v>28</v>
      </c>
      <c r="C208" s="348" t="s">
        <v>573</v>
      </c>
      <c r="D208" s="11">
        <v>550</v>
      </c>
      <c r="E208" s="350">
        <v>1</v>
      </c>
      <c r="F208" s="348" t="s">
        <v>376</v>
      </c>
      <c r="G208" s="11">
        <f t="shared" ref="G208:G211" si="12">D208*E208</f>
        <v>550</v>
      </c>
      <c r="H208" s="348" t="s">
        <v>314</v>
      </c>
      <c r="I208" s="352" t="s">
        <v>576</v>
      </c>
      <c r="J208" s="9"/>
    </row>
    <row r="209" spans="1:10" ht="19">
      <c r="A209" s="348"/>
      <c r="B209" s="350">
        <v>29</v>
      </c>
      <c r="C209" s="348" t="s">
        <v>577</v>
      </c>
      <c r="D209" s="11">
        <v>550</v>
      </c>
      <c r="E209" s="350">
        <v>1</v>
      </c>
      <c r="F209" s="348" t="s">
        <v>393</v>
      </c>
      <c r="G209" s="11">
        <f t="shared" si="12"/>
        <v>550</v>
      </c>
      <c r="H209" s="348" t="s">
        <v>502</v>
      </c>
      <c r="I209" s="352" t="s">
        <v>578</v>
      </c>
      <c r="J209" s="9"/>
    </row>
    <row r="210" spans="1:10" ht="19">
      <c r="A210" s="348"/>
      <c r="B210" s="350">
        <v>30</v>
      </c>
      <c r="C210" s="348" t="s">
        <v>579</v>
      </c>
      <c r="D210" s="11">
        <v>550</v>
      </c>
      <c r="E210" s="350">
        <v>1</v>
      </c>
      <c r="F210" s="348" t="s">
        <v>393</v>
      </c>
      <c r="G210" s="11">
        <f t="shared" si="12"/>
        <v>550</v>
      </c>
      <c r="H210" s="348" t="s">
        <v>502</v>
      </c>
      <c r="I210" s="352" t="s">
        <v>580</v>
      </c>
      <c r="J210" s="9"/>
    </row>
    <row r="211" spans="1:10" ht="39" thickBot="1">
      <c r="A211" s="371"/>
      <c r="B211" s="376">
        <v>31</v>
      </c>
      <c r="C211" s="371" t="s">
        <v>581</v>
      </c>
      <c r="D211" s="121">
        <v>550</v>
      </c>
      <c r="E211" s="376">
        <v>1</v>
      </c>
      <c r="F211" s="371" t="s">
        <v>393</v>
      </c>
      <c r="G211" s="11">
        <f t="shared" si="12"/>
        <v>550</v>
      </c>
      <c r="H211" s="371" t="s">
        <v>314</v>
      </c>
      <c r="I211" s="382" t="s">
        <v>582</v>
      </c>
      <c r="J211" s="9"/>
    </row>
    <row r="212" spans="1:10" ht="19" thickTop="1">
      <c r="A212" s="353" t="s">
        <v>351</v>
      </c>
      <c r="B212" s="618"/>
      <c r="C212" s="618"/>
      <c r="D212" s="618"/>
      <c r="E212" s="618"/>
      <c r="F212" s="618"/>
      <c r="G212" s="354">
        <f>SUM(G206:G211)</f>
        <v>3300</v>
      </c>
      <c r="H212" s="618"/>
      <c r="I212" s="618"/>
      <c r="J212" s="9"/>
    </row>
    <row r="213" spans="1:10" ht="19" thickBot="1">
      <c r="A213"/>
      <c r="B213" s="378"/>
      <c r="C213"/>
      <c r="E213" s="378"/>
      <c r="F213"/>
      <c r="H213"/>
      <c r="I213" s="50"/>
      <c r="J213" s="9"/>
    </row>
    <row r="214" spans="1:10" ht="20" thickBot="1">
      <c r="A214" s="355" t="s">
        <v>24</v>
      </c>
      <c r="B214" s="356" t="s">
        <v>317</v>
      </c>
      <c r="C214" s="355" t="s">
        <v>306</v>
      </c>
      <c r="D214" s="230" t="s">
        <v>307</v>
      </c>
      <c r="E214" s="356" t="s">
        <v>308</v>
      </c>
      <c r="F214" s="355" t="s">
        <v>309</v>
      </c>
      <c r="G214" s="230" t="s">
        <v>318</v>
      </c>
      <c r="H214" s="355" t="s">
        <v>319</v>
      </c>
      <c r="I214" s="357" t="s">
        <v>311</v>
      </c>
      <c r="J214" s="9"/>
    </row>
    <row r="215" spans="1:10" ht="19">
      <c r="A215" s="347" t="s">
        <v>112</v>
      </c>
      <c r="B215" s="349">
        <v>32</v>
      </c>
      <c r="C215" s="347" t="s">
        <v>583</v>
      </c>
      <c r="D215" s="10">
        <v>2750</v>
      </c>
      <c r="E215" s="349">
        <v>1</v>
      </c>
      <c r="F215" s="347" t="s">
        <v>393</v>
      </c>
      <c r="G215" s="17">
        <f>D215*E215</f>
        <v>2750</v>
      </c>
      <c r="H215" s="347" t="s">
        <v>314</v>
      </c>
      <c r="I215" s="351" t="s">
        <v>584</v>
      </c>
      <c r="J215" s="9"/>
    </row>
    <row r="216" spans="1:10" ht="19">
      <c r="A216" s="348"/>
      <c r="B216" s="350">
        <v>33</v>
      </c>
      <c r="C216" s="348" t="s">
        <v>583</v>
      </c>
      <c r="D216" s="11">
        <v>390</v>
      </c>
      <c r="E216" s="350">
        <v>1</v>
      </c>
      <c r="F216" s="348" t="s">
        <v>393</v>
      </c>
      <c r="G216" s="11">
        <f t="shared" ref="G216:G218" si="13">D216*E216</f>
        <v>390</v>
      </c>
      <c r="H216" s="348" t="s">
        <v>542</v>
      </c>
      <c r="I216" s="352" t="s">
        <v>585</v>
      </c>
      <c r="J216" s="9"/>
    </row>
    <row r="217" spans="1:10" ht="19">
      <c r="A217" s="348"/>
      <c r="B217" s="350">
        <v>34</v>
      </c>
      <c r="C217" s="348" t="s">
        <v>586</v>
      </c>
      <c r="D217" s="11">
        <v>37400</v>
      </c>
      <c r="E217" s="350">
        <v>1</v>
      </c>
      <c r="F217" s="348" t="s">
        <v>376</v>
      </c>
      <c r="G217" s="11">
        <f t="shared" si="13"/>
        <v>37400</v>
      </c>
      <c r="H217" s="348" t="s">
        <v>559</v>
      </c>
      <c r="I217" s="352" t="s">
        <v>587</v>
      </c>
      <c r="J217" s="9"/>
    </row>
    <row r="218" spans="1:10" ht="20" thickBot="1">
      <c r="A218" s="348"/>
      <c r="B218" s="350">
        <v>35</v>
      </c>
      <c r="C218" s="348" t="s">
        <v>583</v>
      </c>
      <c r="D218" s="11">
        <v>650</v>
      </c>
      <c r="E218" s="350">
        <v>1</v>
      </c>
      <c r="F218" s="348" t="s">
        <v>393</v>
      </c>
      <c r="G218" s="17">
        <f t="shared" si="13"/>
        <v>650</v>
      </c>
      <c r="H218" s="348" t="s">
        <v>394</v>
      </c>
      <c r="I218" s="352" t="s">
        <v>588</v>
      </c>
      <c r="J218" s="9"/>
    </row>
    <row r="219" spans="1:10" ht="19" thickTop="1">
      <c r="A219" s="353" t="s">
        <v>358</v>
      </c>
      <c r="B219" s="618"/>
      <c r="C219" s="619"/>
      <c r="D219" s="619"/>
      <c r="E219" s="619"/>
      <c r="F219" s="620"/>
      <c r="G219" s="354">
        <f>SUM(G215:G218)</f>
        <v>41190</v>
      </c>
      <c r="H219" s="618"/>
      <c r="I219" s="620"/>
      <c r="J219" s="9"/>
    </row>
    <row r="220" spans="1:10" ht="19" thickBot="1">
      <c r="A220"/>
      <c r="B220" s="378"/>
      <c r="C220"/>
      <c r="E220" s="378"/>
      <c r="F220"/>
      <c r="H220"/>
      <c r="I220" s="50"/>
      <c r="J220" s="9"/>
    </row>
    <row r="221" spans="1:10" ht="19" thickBot="1">
      <c r="A221" s="372" t="s">
        <v>589</v>
      </c>
      <c r="B221" s="379"/>
      <c r="C221" s="377"/>
      <c r="D221" s="394"/>
      <c r="E221" s="379"/>
      <c r="F221" s="377"/>
      <c r="G221" s="395">
        <f>SUM(G176,G180,G185,G195,G199,G203,G212,G219)</f>
        <v>1784981</v>
      </c>
      <c r="H221"/>
      <c r="I221" s="50"/>
      <c r="J221" s="9"/>
    </row>
    <row r="222" spans="1:10">
      <c r="A222"/>
      <c r="B222" s="378"/>
      <c r="C222"/>
      <c r="E222" s="378"/>
      <c r="F222"/>
      <c r="H222"/>
      <c r="I222" s="50"/>
      <c r="J222" s="9"/>
    </row>
    <row r="223" spans="1:10" ht="19" thickBot="1">
      <c r="A223" s="8" t="s">
        <v>590</v>
      </c>
      <c r="B223" s="378"/>
      <c r="C223"/>
      <c r="E223" s="378"/>
      <c r="F223"/>
      <c r="H223"/>
      <c r="I223" s="50"/>
      <c r="J223" s="9"/>
    </row>
    <row r="224" spans="1:10" ht="20" thickBot="1">
      <c r="A224" s="355" t="s">
        <v>24</v>
      </c>
      <c r="B224" s="356" t="s">
        <v>317</v>
      </c>
      <c r="C224" s="355" t="s">
        <v>306</v>
      </c>
      <c r="D224" s="230" t="s">
        <v>307</v>
      </c>
      <c r="E224" s="356" t="s">
        <v>308</v>
      </c>
      <c r="F224" s="355" t="s">
        <v>309</v>
      </c>
      <c r="G224" s="230" t="s">
        <v>318</v>
      </c>
      <c r="H224" s="355" t="s">
        <v>319</v>
      </c>
      <c r="I224" s="357" t="s">
        <v>311</v>
      </c>
      <c r="J224" s="9"/>
    </row>
    <row r="225" spans="1:10" ht="39" customHeight="1">
      <c r="A225" s="368" t="s">
        <v>361</v>
      </c>
      <c r="B225" s="246">
        <v>1</v>
      </c>
      <c r="C225" s="124" t="s">
        <v>591</v>
      </c>
      <c r="D225" s="196">
        <v>42</v>
      </c>
      <c r="E225" s="246">
        <v>30</v>
      </c>
      <c r="F225" s="124" t="s">
        <v>426</v>
      </c>
      <c r="G225" s="196">
        <f t="shared" ref="G225" si="14">D225*E225</f>
        <v>1260</v>
      </c>
      <c r="H225" s="124" t="s">
        <v>314</v>
      </c>
      <c r="I225" s="125" t="s">
        <v>592</v>
      </c>
      <c r="J225" s="9"/>
    </row>
    <row r="226" spans="1:10" ht="20" thickBot="1">
      <c r="A226" s="522"/>
      <c r="B226" s="443">
        <v>2</v>
      </c>
      <c r="C226" s="174" t="s">
        <v>593</v>
      </c>
      <c r="D226" s="55">
        <v>598</v>
      </c>
      <c r="E226" s="443">
        <v>6</v>
      </c>
      <c r="F226" s="174" t="s">
        <v>366</v>
      </c>
      <c r="G226" s="55">
        <f>D226*E226</f>
        <v>3588</v>
      </c>
      <c r="H226" s="174" t="s">
        <v>594</v>
      </c>
      <c r="I226" s="173" t="s">
        <v>595</v>
      </c>
      <c r="J226" s="9"/>
    </row>
    <row r="227" spans="1:10" ht="19" thickTop="1">
      <c r="A227" s="353" t="s">
        <v>374</v>
      </c>
      <c r="B227" s="618"/>
      <c r="C227" s="619"/>
      <c r="D227" s="619"/>
      <c r="E227" s="619"/>
      <c r="F227" s="620"/>
      <c r="G227" s="354">
        <f>SUM(G225:G226)</f>
        <v>4848</v>
      </c>
      <c r="H227" s="618"/>
      <c r="I227" s="620"/>
      <c r="J227" s="9"/>
    </row>
    <row r="228" spans="1:10" ht="19" thickBot="1">
      <c r="A228"/>
      <c r="B228" s="378"/>
      <c r="C228"/>
      <c r="E228" s="378"/>
      <c r="F228"/>
      <c r="H228"/>
      <c r="I228" s="50"/>
      <c r="J228" s="9"/>
    </row>
    <row r="229" spans="1:10" ht="20" thickBot="1">
      <c r="A229" s="355" t="s">
        <v>24</v>
      </c>
      <c r="B229" s="356" t="s">
        <v>317</v>
      </c>
      <c r="C229" s="355" t="s">
        <v>306</v>
      </c>
      <c r="D229" s="230" t="s">
        <v>307</v>
      </c>
      <c r="E229" s="356" t="s">
        <v>308</v>
      </c>
      <c r="F229" s="355" t="s">
        <v>309</v>
      </c>
      <c r="G229" s="230" t="s">
        <v>318</v>
      </c>
      <c r="H229" s="355" t="s">
        <v>319</v>
      </c>
      <c r="I229" s="357" t="s">
        <v>311</v>
      </c>
      <c r="J229" s="9"/>
    </row>
    <row r="230" spans="1:10" ht="19">
      <c r="A230" s="347" t="s">
        <v>104</v>
      </c>
      <c r="B230" s="447">
        <v>3</v>
      </c>
      <c r="C230" s="448" t="s">
        <v>596</v>
      </c>
      <c r="D230" s="449">
        <v>19920</v>
      </c>
      <c r="E230" s="447">
        <v>1</v>
      </c>
      <c r="F230" s="450" t="s">
        <v>597</v>
      </c>
      <c r="G230" s="449">
        <f>D230*E230</f>
        <v>19920</v>
      </c>
      <c r="H230" s="450" t="s">
        <v>598</v>
      </c>
      <c r="I230" s="451" t="s">
        <v>599</v>
      </c>
      <c r="J230" s="9"/>
    </row>
    <row r="231" spans="1:10" ht="20" thickBot="1">
      <c r="A231" s="348"/>
      <c r="B231" s="452">
        <v>4</v>
      </c>
      <c r="C231" s="448" t="s">
        <v>600</v>
      </c>
      <c r="D231" s="453">
        <v>4980</v>
      </c>
      <c r="E231" s="452">
        <v>6</v>
      </c>
      <c r="F231" s="448" t="s">
        <v>597</v>
      </c>
      <c r="G231" s="453">
        <f t="shared" ref="G231" si="15">D231*E231</f>
        <v>29880</v>
      </c>
      <c r="H231" s="448" t="s">
        <v>424</v>
      </c>
      <c r="I231" s="454" t="s">
        <v>599</v>
      </c>
      <c r="J231" s="9"/>
    </row>
    <row r="232" spans="1:10" ht="19" thickTop="1">
      <c r="A232" s="353" t="s">
        <v>419</v>
      </c>
      <c r="B232" s="618"/>
      <c r="C232" s="619"/>
      <c r="D232" s="619"/>
      <c r="E232" s="619"/>
      <c r="F232" s="620"/>
      <c r="G232" s="354">
        <f>SUM(G230:G231)</f>
        <v>49800</v>
      </c>
      <c r="H232" s="618"/>
      <c r="I232" s="620"/>
      <c r="J232" s="9"/>
    </row>
    <row r="233" spans="1:10" ht="19" thickBot="1">
      <c r="A233"/>
      <c r="B233" s="378"/>
      <c r="C233"/>
      <c r="E233" s="378"/>
      <c r="F233"/>
      <c r="H233"/>
      <c r="I233" s="50"/>
      <c r="J233" s="9"/>
    </row>
    <row r="234" spans="1:10" ht="20" thickBot="1">
      <c r="A234" s="355" t="s">
        <v>24</v>
      </c>
      <c r="B234" s="356" t="s">
        <v>317</v>
      </c>
      <c r="C234" s="355" t="s">
        <v>306</v>
      </c>
      <c r="D234" s="230" t="s">
        <v>307</v>
      </c>
      <c r="E234" s="356" t="s">
        <v>308</v>
      </c>
      <c r="F234" s="355" t="s">
        <v>309</v>
      </c>
      <c r="G234" s="230" t="s">
        <v>318</v>
      </c>
      <c r="H234" s="355" t="s">
        <v>319</v>
      </c>
      <c r="I234" s="357" t="s">
        <v>311</v>
      </c>
      <c r="J234" s="9"/>
    </row>
    <row r="235" spans="1:10" ht="20" thickBot="1">
      <c r="A235" s="347" t="s">
        <v>57</v>
      </c>
      <c r="B235" s="349">
        <v>5</v>
      </c>
      <c r="C235" s="347" t="s">
        <v>601</v>
      </c>
      <c r="D235" s="10">
        <v>18480</v>
      </c>
      <c r="E235" s="349">
        <v>3</v>
      </c>
      <c r="F235" s="347" t="s">
        <v>325</v>
      </c>
      <c r="G235" s="10">
        <f>D235*E235</f>
        <v>55440</v>
      </c>
      <c r="H235" s="347" t="s">
        <v>322</v>
      </c>
      <c r="I235" s="351" t="s">
        <v>602</v>
      </c>
      <c r="J235" s="9"/>
    </row>
    <row r="236" spans="1:10" ht="19" thickTop="1">
      <c r="A236" s="353" t="s">
        <v>345</v>
      </c>
      <c r="B236" s="618"/>
      <c r="C236" s="619"/>
      <c r="D236" s="619"/>
      <c r="E236" s="619"/>
      <c r="F236" s="620"/>
      <c r="G236" s="354">
        <f>SUM(G235:G235)</f>
        <v>55440</v>
      </c>
      <c r="H236" s="618"/>
      <c r="I236" s="620"/>
      <c r="J236" s="9"/>
    </row>
    <row r="237" spans="1:10" ht="19" thickBot="1">
      <c r="A237"/>
      <c r="B237" s="378"/>
      <c r="C237"/>
      <c r="E237" s="378"/>
      <c r="F237"/>
      <c r="H237"/>
      <c r="I237" s="50"/>
      <c r="J237" s="9"/>
    </row>
    <row r="238" spans="1:10" ht="20" thickBot="1">
      <c r="A238" s="355" t="s">
        <v>24</v>
      </c>
      <c r="B238" s="356" t="s">
        <v>317</v>
      </c>
      <c r="C238" s="355" t="s">
        <v>306</v>
      </c>
      <c r="D238" s="230" t="s">
        <v>307</v>
      </c>
      <c r="E238" s="356" t="s">
        <v>308</v>
      </c>
      <c r="F238" s="355" t="s">
        <v>309</v>
      </c>
      <c r="G238" s="355" t="s">
        <v>318</v>
      </c>
      <c r="H238" s="355" t="s">
        <v>319</v>
      </c>
      <c r="I238" s="357" t="s">
        <v>311</v>
      </c>
      <c r="J238" s="9"/>
    </row>
    <row r="239" spans="1:10" ht="19">
      <c r="A239" s="347" t="s">
        <v>58</v>
      </c>
      <c r="B239" s="447">
        <v>6</v>
      </c>
      <c r="C239" s="450" t="s">
        <v>603</v>
      </c>
      <c r="D239" s="449">
        <v>198000</v>
      </c>
      <c r="E239" s="447">
        <v>1</v>
      </c>
      <c r="F239" s="450" t="s">
        <v>353</v>
      </c>
      <c r="G239" s="449">
        <f t="shared" ref="G239:G240" si="16">D239*E239</f>
        <v>198000</v>
      </c>
      <c r="H239" s="450" t="s">
        <v>349</v>
      </c>
      <c r="I239" s="455" t="s">
        <v>604</v>
      </c>
      <c r="J239" s="9"/>
    </row>
    <row r="240" spans="1:10" ht="20" thickBot="1">
      <c r="A240" s="348"/>
      <c r="B240" s="452">
        <v>7</v>
      </c>
      <c r="C240" s="448" t="s">
        <v>605</v>
      </c>
      <c r="D240" s="453">
        <v>100000</v>
      </c>
      <c r="E240" s="452">
        <v>1</v>
      </c>
      <c r="F240" s="448" t="s">
        <v>353</v>
      </c>
      <c r="G240" s="453">
        <f t="shared" si="16"/>
        <v>100000</v>
      </c>
      <c r="H240" s="448" t="s">
        <v>349</v>
      </c>
      <c r="I240" s="454" t="s">
        <v>606</v>
      </c>
      <c r="J240" s="9"/>
    </row>
    <row r="241" spans="1:10" ht="19" thickTop="1">
      <c r="A241" s="353" t="s">
        <v>434</v>
      </c>
      <c r="B241" s="618"/>
      <c r="C241" s="619"/>
      <c r="D241" s="619"/>
      <c r="E241" s="619"/>
      <c r="F241" s="620"/>
      <c r="G241" s="354">
        <f>SUM(G239:G240)</f>
        <v>298000</v>
      </c>
      <c r="H241" s="618"/>
      <c r="I241" s="620"/>
      <c r="J241" s="9"/>
    </row>
    <row r="242" spans="1:10" ht="19" thickBot="1">
      <c r="A242"/>
      <c r="B242" s="378"/>
      <c r="C242"/>
      <c r="E242" s="378"/>
      <c r="F242"/>
      <c r="H242"/>
      <c r="I242" s="50"/>
      <c r="J242" s="9"/>
    </row>
    <row r="243" spans="1:10" ht="20" thickBot="1">
      <c r="A243" s="355" t="s">
        <v>24</v>
      </c>
      <c r="B243" s="356" t="s">
        <v>317</v>
      </c>
      <c r="C243" s="355" t="s">
        <v>306</v>
      </c>
      <c r="D243" s="230" t="s">
        <v>307</v>
      </c>
      <c r="E243" s="356" t="s">
        <v>308</v>
      </c>
      <c r="F243" s="355" t="s">
        <v>309</v>
      </c>
      <c r="G243" s="230" t="s">
        <v>318</v>
      </c>
      <c r="H243" s="355" t="s">
        <v>319</v>
      </c>
      <c r="I243" s="357" t="s">
        <v>311</v>
      </c>
      <c r="J243" s="9"/>
    </row>
    <row r="244" spans="1:10" ht="19">
      <c r="A244" s="347" t="s">
        <v>62</v>
      </c>
      <c r="B244" s="447">
        <v>8</v>
      </c>
      <c r="C244" s="450" t="s">
        <v>607</v>
      </c>
      <c r="D244" s="449">
        <v>550</v>
      </c>
      <c r="E244" s="447">
        <v>1</v>
      </c>
      <c r="F244" s="450" t="s">
        <v>353</v>
      </c>
      <c r="G244" s="449">
        <f t="shared" ref="G244:G245" si="17">D244*E244</f>
        <v>550</v>
      </c>
      <c r="H244" s="450" t="s">
        <v>322</v>
      </c>
      <c r="I244" s="455" t="s">
        <v>608</v>
      </c>
      <c r="J244" s="9"/>
    </row>
    <row r="245" spans="1:10" ht="20" thickBot="1">
      <c r="A245" s="348"/>
      <c r="B245" s="452">
        <v>9</v>
      </c>
      <c r="C245" s="448" t="s">
        <v>609</v>
      </c>
      <c r="D245" s="453">
        <v>550</v>
      </c>
      <c r="E245" s="452">
        <v>1</v>
      </c>
      <c r="F245" s="448" t="s">
        <v>353</v>
      </c>
      <c r="G245" s="453">
        <f t="shared" si="17"/>
        <v>550</v>
      </c>
      <c r="H245" s="448" t="s">
        <v>322</v>
      </c>
      <c r="I245" s="454" t="s">
        <v>610</v>
      </c>
      <c r="J245" s="9"/>
    </row>
    <row r="246" spans="1:10" ht="19" thickTop="1">
      <c r="A246" s="353" t="s">
        <v>351</v>
      </c>
      <c r="B246" s="618"/>
      <c r="C246" s="619"/>
      <c r="D246" s="619"/>
      <c r="E246" s="619"/>
      <c r="F246" s="620"/>
      <c r="G246" s="354">
        <f>SUM(G244:G245)</f>
        <v>1100</v>
      </c>
      <c r="H246" s="618"/>
      <c r="I246" s="620"/>
      <c r="J246" s="9"/>
    </row>
    <row r="247" spans="1:10" ht="19" thickBot="1">
      <c r="A247"/>
      <c r="B247" s="378"/>
      <c r="C247"/>
      <c r="E247" s="378"/>
      <c r="F247"/>
      <c r="H247"/>
      <c r="I247" s="50"/>
      <c r="J247" s="9"/>
    </row>
    <row r="248" spans="1:10" ht="20" thickBot="1">
      <c r="A248" s="355" t="s">
        <v>24</v>
      </c>
      <c r="B248" s="356" t="s">
        <v>317</v>
      </c>
      <c r="C248" s="355" t="s">
        <v>306</v>
      </c>
      <c r="D248" s="230" t="s">
        <v>307</v>
      </c>
      <c r="E248" s="356" t="s">
        <v>308</v>
      </c>
      <c r="F248" s="355" t="s">
        <v>309</v>
      </c>
      <c r="G248" s="230" t="s">
        <v>318</v>
      </c>
      <c r="H248" s="355" t="s">
        <v>319</v>
      </c>
      <c r="I248" s="357" t="s">
        <v>311</v>
      </c>
      <c r="J248" s="9"/>
    </row>
    <row r="249" spans="1:10" ht="20" thickBot="1">
      <c r="A249" s="347" t="s">
        <v>63</v>
      </c>
      <c r="B249" s="349">
        <v>10</v>
      </c>
      <c r="C249" s="347" t="s">
        <v>611</v>
      </c>
      <c r="D249" s="10">
        <v>1500</v>
      </c>
      <c r="E249" s="349">
        <v>1</v>
      </c>
      <c r="F249" s="347" t="s">
        <v>353</v>
      </c>
      <c r="G249" s="10">
        <f>D249*E249</f>
        <v>1500</v>
      </c>
      <c r="H249" s="347" t="s">
        <v>349</v>
      </c>
      <c r="I249" s="351" t="s">
        <v>612</v>
      </c>
      <c r="J249" s="9"/>
    </row>
    <row r="250" spans="1:10" ht="19" thickTop="1">
      <c r="A250" s="353" t="s">
        <v>358</v>
      </c>
      <c r="B250" s="618"/>
      <c r="C250" s="619"/>
      <c r="D250" s="619"/>
      <c r="E250" s="619"/>
      <c r="F250" s="620"/>
      <c r="G250" s="354">
        <f>SUM(G249:G249)</f>
        <v>1500</v>
      </c>
      <c r="H250" s="618"/>
      <c r="I250" s="620"/>
      <c r="J250" s="9"/>
    </row>
    <row r="251" spans="1:10" ht="19" thickBot="1">
      <c r="A251"/>
      <c r="B251" s="378"/>
      <c r="C251"/>
      <c r="E251" s="378"/>
      <c r="F251"/>
      <c r="H251"/>
      <c r="I251" s="50"/>
      <c r="J251" s="9"/>
    </row>
    <row r="252" spans="1:10" ht="19" thickBot="1">
      <c r="A252" s="372" t="s">
        <v>613</v>
      </c>
      <c r="B252" s="379"/>
      <c r="C252" s="377"/>
      <c r="D252" s="394"/>
      <c r="E252" s="379"/>
      <c r="F252" s="377"/>
      <c r="G252" s="395">
        <f>SUM(G227,G232,G236,G241,G246,G250)</f>
        <v>410688</v>
      </c>
      <c r="H252"/>
      <c r="I252" s="50"/>
      <c r="J252" s="9"/>
    </row>
    <row r="253" spans="1:10">
      <c r="A253" s="8"/>
      <c r="B253" s="523"/>
      <c r="C253" s="8"/>
      <c r="D253" s="7"/>
      <c r="E253" s="523"/>
      <c r="F253" s="8"/>
      <c r="G253" s="7"/>
      <c r="H253"/>
      <c r="I253" s="50"/>
      <c r="J253" s="9"/>
    </row>
    <row r="254" spans="1:10" ht="19" thickBot="1">
      <c r="A254" s="8" t="s">
        <v>66</v>
      </c>
      <c r="B254" s="378"/>
      <c r="C254" s="50"/>
      <c r="E254" s="378"/>
      <c r="F254"/>
      <c r="H254"/>
      <c r="I254" s="50"/>
      <c r="J254" s="9"/>
    </row>
    <row r="255" spans="1:10" ht="20" thickBot="1">
      <c r="A255" s="355" t="s">
        <v>24</v>
      </c>
      <c r="B255" s="356" t="s">
        <v>317</v>
      </c>
      <c r="C255" s="357" t="s">
        <v>306</v>
      </c>
      <c r="D255" s="230" t="s">
        <v>307</v>
      </c>
      <c r="E255" s="356" t="s">
        <v>308</v>
      </c>
      <c r="F255" s="355" t="s">
        <v>309</v>
      </c>
      <c r="G255" s="230" t="s">
        <v>318</v>
      </c>
      <c r="H255" s="355" t="s">
        <v>319</v>
      </c>
      <c r="I255" s="357" t="s">
        <v>311</v>
      </c>
      <c r="J255" s="9"/>
    </row>
    <row r="256" spans="1:10" ht="38">
      <c r="A256" s="368" t="s">
        <v>361</v>
      </c>
      <c r="B256" s="373">
        <v>1</v>
      </c>
      <c r="C256" s="380" t="s">
        <v>614</v>
      </c>
      <c r="D256" s="27">
        <v>3300</v>
      </c>
      <c r="E256" s="373">
        <v>1</v>
      </c>
      <c r="F256" s="368" t="s">
        <v>366</v>
      </c>
      <c r="G256" s="41">
        <f t="shared" ref="G256:G265" si="18">D256*E256</f>
        <v>3300</v>
      </c>
      <c r="H256" s="368" t="s">
        <v>615</v>
      </c>
      <c r="I256" s="380" t="s">
        <v>616</v>
      </c>
      <c r="J256" s="9"/>
    </row>
    <row r="257" spans="1:10" ht="19">
      <c r="A257" s="369"/>
      <c r="B257" s="374">
        <v>2</v>
      </c>
      <c r="C257" s="381" t="s">
        <v>617</v>
      </c>
      <c r="D257" s="41">
        <v>9980</v>
      </c>
      <c r="E257" s="374">
        <v>2</v>
      </c>
      <c r="F257" s="369" t="s">
        <v>366</v>
      </c>
      <c r="G257" s="41">
        <f t="shared" si="18"/>
        <v>19960</v>
      </c>
      <c r="H257" s="369" t="s">
        <v>542</v>
      </c>
      <c r="I257" s="381" t="s">
        <v>618</v>
      </c>
      <c r="J257" s="9"/>
    </row>
    <row r="258" spans="1:10" ht="38">
      <c r="A258" s="369"/>
      <c r="B258" s="374">
        <v>3</v>
      </c>
      <c r="C258" s="381" t="s">
        <v>619</v>
      </c>
      <c r="D258" s="41">
        <v>3980</v>
      </c>
      <c r="E258" s="374">
        <v>2</v>
      </c>
      <c r="F258" s="369" t="s">
        <v>366</v>
      </c>
      <c r="G258" s="41">
        <f>D258*E258</f>
        <v>7960</v>
      </c>
      <c r="H258" s="369" t="s">
        <v>542</v>
      </c>
      <c r="I258" s="381" t="s">
        <v>620</v>
      </c>
      <c r="J258" s="9"/>
    </row>
    <row r="259" spans="1:10" ht="19">
      <c r="A259" s="369"/>
      <c r="B259" s="374">
        <v>4</v>
      </c>
      <c r="C259" s="381" t="s">
        <v>621</v>
      </c>
      <c r="D259" s="41">
        <v>7141</v>
      </c>
      <c r="E259" s="374">
        <v>8</v>
      </c>
      <c r="F259" s="369" t="s">
        <v>366</v>
      </c>
      <c r="G259" s="41">
        <f t="shared" si="18"/>
        <v>57128</v>
      </c>
      <c r="H259" s="369" t="s">
        <v>542</v>
      </c>
      <c r="I259" s="381" t="s">
        <v>622</v>
      </c>
      <c r="J259" s="9"/>
    </row>
    <row r="260" spans="1:10" ht="19">
      <c r="A260" s="369"/>
      <c r="B260" s="374">
        <v>5</v>
      </c>
      <c r="C260" s="381" t="s">
        <v>623</v>
      </c>
      <c r="D260" s="41">
        <v>7700</v>
      </c>
      <c r="E260" s="374">
        <v>3</v>
      </c>
      <c r="F260" s="369" t="s">
        <v>556</v>
      </c>
      <c r="G260" s="41">
        <f t="shared" si="18"/>
        <v>23100</v>
      </c>
      <c r="H260" s="369" t="s">
        <v>542</v>
      </c>
      <c r="I260" s="381" t="s">
        <v>624</v>
      </c>
      <c r="J260" s="9"/>
    </row>
    <row r="261" spans="1:10" ht="19">
      <c r="A261" s="369"/>
      <c r="B261" s="374">
        <v>6</v>
      </c>
      <c r="C261" s="381" t="s">
        <v>625</v>
      </c>
      <c r="D261" s="41">
        <v>6000</v>
      </c>
      <c r="E261" s="374">
        <v>2</v>
      </c>
      <c r="F261" s="369" t="s">
        <v>431</v>
      </c>
      <c r="G261" s="41">
        <f t="shared" si="18"/>
        <v>12000</v>
      </c>
      <c r="H261" s="369" t="s">
        <v>542</v>
      </c>
      <c r="I261" s="381" t="s">
        <v>626</v>
      </c>
      <c r="J261" s="9"/>
    </row>
    <row r="262" spans="1:10" ht="19">
      <c r="A262" s="369"/>
      <c r="B262" s="374">
        <v>7</v>
      </c>
      <c r="C262" s="381" t="s">
        <v>627</v>
      </c>
      <c r="D262" s="41">
        <v>2000</v>
      </c>
      <c r="E262" s="374">
        <v>3</v>
      </c>
      <c r="F262" s="369" t="s">
        <v>431</v>
      </c>
      <c r="G262" s="41">
        <f t="shared" si="18"/>
        <v>6000</v>
      </c>
      <c r="H262" s="369" t="s">
        <v>542</v>
      </c>
      <c r="I262" s="381" t="s">
        <v>626</v>
      </c>
      <c r="J262" s="9"/>
    </row>
    <row r="263" spans="1:10" ht="19">
      <c r="A263" s="369"/>
      <c r="B263" s="374">
        <v>8</v>
      </c>
      <c r="C263" s="381" t="s">
        <v>628</v>
      </c>
      <c r="D263" s="41">
        <v>14890</v>
      </c>
      <c r="E263" s="374">
        <v>1</v>
      </c>
      <c r="F263" s="369" t="s">
        <v>366</v>
      </c>
      <c r="G263" s="41">
        <f t="shared" si="18"/>
        <v>14890</v>
      </c>
      <c r="H263" s="369" t="s">
        <v>367</v>
      </c>
      <c r="I263" s="381" t="s">
        <v>629</v>
      </c>
      <c r="J263" s="9"/>
    </row>
    <row r="264" spans="1:10" ht="19">
      <c r="A264" s="369"/>
      <c r="B264" s="374">
        <v>9</v>
      </c>
      <c r="C264" s="381" t="s">
        <v>621</v>
      </c>
      <c r="D264" s="41">
        <v>7141</v>
      </c>
      <c r="E264" s="374">
        <v>2</v>
      </c>
      <c r="F264" s="369" t="s">
        <v>366</v>
      </c>
      <c r="G264" s="41">
        <f>D264*E264</f>
        <v>14282</v>
      </c>
      <c r="H264" s="369" t="s">
        <v>630</v>
      </c>
      <c r="I264" s="381" t="s">
        <v>622</v>
      </c>
      <c r="J264" s="9"/>
    </row>
    <row r="265" spans="1:10" ht="56.25" customHeight="1">
      <c r="A265" s="369"/>
      <c r="B265" s="374">
        <v>10</v>
      </c>
      <c r="C265" s="381" t="s">
        <v>631</v>
      </c>
      <c r="D265" s="41">
        <v>2000</v>
      </c>
      <c r="E265" s="374">
        <v>2</v>
      </c>
      <c r="F265" s="369" t="s">
        <v>366</v>
      </c>
      <c r="G265" s="41">
        <f t="shared" si="18"/>
        <v>4000</v>
      </c>
      <c r="H265" s="369" t="s">
        <v>552</v>
      </c>
      <c r="I265" s="381" t="s">
        <v>632</v>
      </c>
      <c r="J265" s="9"/>
    </row>
    <row r="266" spans="1:10" ht="39" thickBot="1">
      <c r="A266" s="191"/>
      <c r="B266" s="514">
        <v>11</v>
      </c>
      <c r="C266" s="515" t="s">
        <v>633</v>
      </c>
      <c r="D266" s="45">
        <v>145200</v>
      </c>
      <c r="E266" s="514">
        <v>1</v>
      </c>
      <c r="F266" s="191" t="s">
        <v>366</v>
      </c>
      <c r="G266" s="45">
        <f>D266*E266</f>
        <v>145200</v>
      </c>
      <c r="H266" s="191" t="s">
        <v>634</v>
      </c>
      <c r="I266" s="515" t="s">
        <v>626</v>
      </c>
      <c r="J266" s="9"/>
    </row>
    <row r="267" spans="1:10" ht="19" thickTop="1">
      <c r="A267" s="353" t="s">
        <v>374</v>
      </c>
      <c r="B267" s="618"/>
      <c r="C267" s="619"/>
      <c r="D267" s="619"/>
      <c r="E267" s="619"/>
      <c r="F267" s="620"/>
      <c r="G267" s="354">
        <f>SUM(G256:G266)</f>
        <v>307820</v>
      </c>
      <c r="H267" s="618"/>
      <c r="I267" s="620"/>
      <c r="J267" s="9"/>
    </row>
    <row r="268" spans="1:10" ht="19" thickBot="1">
      <c r="A268"/>
      <c r="B268" s="378"/>
      <c r="C268" s="50"/>
      <c r="E268" s="378"/>
      <c r="F268"/>
      <c r="H268"/>
      <c r="I268" s="50"/>
      <c r="J268" s="9"/>
    </row>
    <row r="269" spans="1:10" ht="18" customHeight="1" thickBot="1">
      <c r="A269" s="355" t="s">
        <v>24</v>
      </c>
      <c r="B269" s="356" t="s">
        <v>317</v>
      </c>
      <c r="C269" s="357" t="s">
        <v>306</v>
      </c>
      <c r="D269" s="230" t="s">
        <v>307</v>
      </c>
      <c r="E269" s="356" t="s">
        <v>308</v>
      </c>
      <c r="F269" s="355" t="s">
        <v>309</v>
      </c>
      <c r="G269" s="230" t="s">
        <v>318</v>
      </c>
      <c r="H269" s="355" t="s">
        <v>319</v>
      </c>
      <c r="I269" s="357" t="s">
        <v>311</v>
      </c>
      <c r="J269" s="9"/>
    </row>
    <row r="270" spans="1:10" ht="19">
      <c r="A270" s="347" t="s">
        <v>55</v>
      </c>
      <c r="B270" s="349">
        <v>12</v>
      </c>
      <c r="C270" s="352" t="s">
        <v>635</v>
      </c>
      <c r="D270" s="10">
        <v>1714</v>
      </c>
      <c r="E270" s="349">
        <v>2</v>
      </c>
      <c r="F270" s="347" t="s">
        <v>366</v>
      </c>
      <c r="G270" s="10">
        <f t="shared" ref="G270:G278" si="19">D270*E270</f>
        <v>3428</v>
      </c>
      <c r="H270" s="347" t="s">
        <v>615</v>
      </c>
      <c r="I270" s="351" t="s">
        <v>636</v>
      </c>
      <c r="J270" s="9"/>
    </row>
    <row r="271" spans="1:10" ht="57">
      <c r="A271" s="348"/>
      <c r="B271" s="350">
        <v>13</v>
      </c>
      <c r="C271" s="352" t="s">
        <v>637</v>
      </c>
      <c r="D271" s="11">
        <v>4488</v>
      </c>
      <c r="E271" s="350">
        <v>12</v>
      </c>
      <c r="F271" s="348" t="s">
        <v>638</v>
      </c>
      <c r="G271" s="11">
        <f t="shared" si="19"/>
        <v>53856</v>
      </c>
      <c r="H271" s="348" t="s">
        <v>639</v>
      </c>
      <c r="I271" s="352" t="s">
        <v>640</v>
      </c>
      <c r="J271" s="9"/>
    </row>
    <row r="272" spans="1:10" ht="57">
      <c r="A272" s="348"/>
      <c r="B272" s="350">
        <v>14</v>
      </c>
      <c r="C272" s="352" t="s">
        <v>641</v>
      </c>
      <c r="D272" s="11">
        <v>19800</v>
      </c>
      <c r="E272" s="350">
        <v>10</v>
      </c>
      <c r="F272" s="348" t="s">
        <v>638</v>
      </c>
      <c r="G272" s="11">
        <f t="shared" si="19"/>
        <v>198000</v>
      </c>
      <c r="H272" s="348" t="s">
        <v>642</v>
      </c>
      <c r="I272" s="352" t="s">
        <v>643</v>
      </c>
      <c r="J272" s="9"/>
    </row>
    <row r="273" spans="1:10" ht="19">
      <c r="A273" s="348"/>
      <c r="B273" s="350">
        <v>15</v>
      </c>
      <c r="C273" s="352" t="s">
        <v>644</v>
      </c>
      <c r="D273" s="11">
        <v>4000</v>
      </c>
      <c r="E273" s="350">
        <v>3</v>
      </c>
      <c r="F273" s="348" t="s">
        <v>638</v>
      </c>
      <c r="G273" s="11">
        <f t="shared" si="19"/>
        <v>12000</v>
      </c>
      <c r="H273" s="348" t="s">
        <v>645</v>
      </c>
      <c r="I273" s="352" t="s">
        <v>646</v>
      </c>
      <c r="J273" s="9"/>
    </row>
    <row r="274" spans="1:10" ht="38">
      <c r="A274" s="348"/>
      <c r="B274" s="350">
        <v>16</v>
      </c>
      <c r="C274" s="352" t="s">
        <v>647</v>
      </c>
      <c r="D274" s="11">
        <v>15260</v>
      </c>
      <c r="E274" s="350">
        <v>3</v>
      </c>
      <c r="F274" s="348" t="s">
        <v>597</v>
      </c>
      <c r="G274" s="11">
        <f t="shared" si="19"/>
        <v>45780</v>
      </c>
      <c r="H274" s="348" t="s">
        <v>487</v>
      </c>
      <c r="I274" s="352" t="s">
        <v>648</v>
      </c>
      <c r="J274" s="9"/>
    </row>
    <row r="275" spans="1:10" ht="19">
      <c r="A275" s="348"/>
      <c r="B275" s="350">
        <v>17</v>
      </c>
      <c r="C275" s="352" t="s">
        <v>649</v>
      </c>
      <c r="D275" s="11">
        <v>5450</v>
      </c>
      <c r="E275" s="350">
        <v>3</v>
      </c>
      <c r="F275" s="348" t="s">
        <v>393</v>
      </c>
      <c r="G275" s="11">
        <f t="shared" si="19"/>
        <v>16350</v>
      </c>
      <c r="H275" s="348" t="s">
        <v>487</v>
      </c>
      <c r="I275" s="352" t="s">
        <v>648</v>
      </c>
      <c r="J275" s="9"/>
    </row>
    <row r="276" spans="1:10" ht="19">
      <c r="A276" s="348"/>
      <c r="B276" s="350">
        <v>18</v>
      </c>
      <c r="C276" s="352" t="s">
        <v>650</v>
      </c>
      <c r="D276" s="11">
        <v>12380</v>
      </c>
      <c r="E276" s="350">
        <v>1</v>
      </c>
      <c r="F276" s="348" t="s">
        <v>597</v>
      </c>
      <c r="G276" s="11">
        <f t="shared" si="19"/>
        <v>12380</v>
      </c>
      <c r="H276" s="348" t="s">
        <v>314</v>
      </c>
      <c r="I276" s="352" t="s">
        <v>651</v>
      </c>
      <c r="J276" s="9"/>
    </row>
    <row r="277" spans="1:10" ht="19">
      <c r="A277" s="348"/>
      <c r="B277" s="350">
        <v>19</v>
      </c>
      <c r="C277" s="352" t="s">
        <v>652</v>
      </c>
      <c r="D277" s="11">
        <v>1183</v>
      </c>
      <c r="E277" s="350">
        <v>1</v>
      </c>
      <c r="F277" s="348" t="s">
        <v>638</v>
      </c>
      <c r="G277" s="11">
        <f t="shared" si="19"/>
        <v>1183</v>
      </c>
      <c r="H277" s="348" t="s">
        <v>314</v>
      </c>
      <c r="I277" s="352" t="s">
        <v>653</v>
      </c>
      <c r="J277" s="9"/>
    </row>
    <row r="278" spans="1:10" ht="39" thickBot="1">
      <c r="A278" s="348"/>
      <c r="B278" s="350">
        <v>20</v>
      </c>
      <c r="C278" s="352" t="s">
        <v>654</v>
      </c>
      <c r="D278" s="11">
        <v>2214</v>
      </c>
      <c r="E278" s="350">
        <v>3</v>
      </c>
      <c r="F278" s="348" t="s">
        <v>638</v>
      </c>
      <c r="G278" s="11">
        <f t="shared" si="19"/>
        <v>6642</v>
      </c>
      <c r="H278" s="348" t="s">
        <v>645</v>
      </c>
      <c r="I278" s="352" t="s">
        <v>655</v>
      </c>
      <c r="J278" s="9"/>
    </row>
    <row r="279" spans="1:10" ht="19" thickTop="1">
      <c r="A279" s="353" t="s">
        <v>419</v>
      </c>
      <c r="B279" s="618"/>
      <c r="C279" s="619"/>
      <c r="D279" s="619"/>
      <c r="E279" s="619"/>
      <c r="F279" s="620"/>
      <c r="G279" s="354">
        <f>SUM(G270:G278)</f>
        <v>349619</v>
      </c>
      <c r="H279" s="618"/>
      <c r="I279" s="620"/>
      <c r="J279" s="9"/>
    </row>
    <row r="280" spans="1:10" ht="19" thickBot="1">
      <c r="A280"/>
      <c r="B280" s="378"/>
      <c r="C280" s="50"/>
      <c r="E280" s="378"/>
      <c r="F280"/>
      <c r="H280"/>
      <c r="I280" s="50"/>
      <c r="J280" s="9"/>
    </row>
    <row r="281" spans="1:10" ht="20" thickBot="1">
      <c r="A281" s="355" t="s">
        <v>24</v>
      </c>
      <c r="B281" s="356" t="s">
        <v>317</v>
      </c>
      <c r="C281" s="357" t="s">
        <v>306</v>
      </c>
      <c r="D281" s="230" t="s">
        <v>307</v>
      </c>
      <c r="E281" s="356" t="s">
        <v>308</v>
      </c>
      <c r="F281" s="355" t="s">
        <v>309</v>
      </c>
      <c r="G281" s="230" t="s">
        <v>318</v>
      </c>
      <c r="H281" s="355" t="s">
        <v>319</v>
      </c>
      <c r="I281" s="357" t="s">
        <v>311</v>
      </c>
      <c r="J281" s="9"/>
    </row>
    <row r="282" spans="1:10" ht="19">
      <c r="A282" s="347" t="s">
        <v>57</v>
      </c>
      <c r="B282" s="349">
        <v>21</v>
      </c>
      <c r="C282" s="351" t="s">
        <v>656</v>
      </c>
      <c r="D282" s="10">
        <v>16000</v>
      </c>
      <c r="E282" s="349">
        <v>3</v>
      </c>
      <c r="F282" s="347" t="s">
        <v>556</v>
      </c>
      <c r="G282" s="10">
        <f t="shared" ref="G282:G287" si="20">D282*E282</f>
        <v>48000</v>
      </c>
      <c r="H282" s="347" t="s">
        <v>314</v>
      </c>
      <c r="I282" s="351" t="s">
        <v>657</v>
      </c>
      <c r="J282" s="9"/>
    </row>
    <row r="283" spans="1:10" ht="19">
      <c r="A283" s="360"/>
      <c r="B283" s="359">
        <v>22</v>
      </c>
      <c r="C283" s="352" t="s">
        <v>658</v>
      </c>
      <c r="D283" s="11">
        <v>198000</v>
      </c>
      <c r="E283" s="350">
        <v>2</v>
      </c>
      <c r="F283" s="348" t="s">
        <v>556</v>
      </c>
      <c r="G283" s="11">
        <f t="shared" si="20"/>
        <v>396000</v>
      </c>
      <c r="H283" s="348" t="s">
        <v>314</v>
      </c>
      <c r="I283" s="352" t="s">
        <v>659</v>
      </c>
      <c r="J283" s="9"/>
    </row>
    <row r="284" spans="1:10" ht="19">
      <c r="A284" s="360"/>
      <c r="B284" s="359">
        <v>23</v>
      </c>
      <c r="C284" s="352" t="s">
        <v>660</v>
      </c>
      <c r="D284" s="11">
        <v>25200</v>
      </c>
      <c r="E284" s="350">
        <v>2</v>
      </c>
      <c r="F284" s="348" t="s">
        <v>366</v>
      </c>
      <c r="G284" s="11">
        <f t="shared" si="20"/>
        <v>50400</v>
      </c>
      <c r="H284" s="348" t="s">
        <v>314</v>
      </c>
      <c r="I284" s="352" t="s">
        <v>659</v>
      </c>
      <c r="J284" s="9"/>
    </row>
    <row r="285" spans="1:10" ht="19">
      <c r="A285" s="360"/>
      <c r="B285" s="359">
        <v>24</v>
      </c>
      <c r="C285" s="352" t="s">
        <v>661</v>
      </c>
      <c r="D285" s="11">
        <v>37950</v>
      </c>
      <c r="E285" s="350">
        <v>1</v>
      </c>
      <c r="F285" s="348" t="s">
        <v>662</v>
      </c>
      <c r="G285" s="11">
        <f t="shared" si="20"/>
        <v>37950</v>
      </c>
      <c r="H285" s="348" t="s">
        <v>367</v>
      </c>
      <c r="I285" s="352" t="s">
        <v>663</v>
      </c>
      <c r="J285" s="9"/>
    </row>
    <row r="286" spans="1:10" ht="38">
      <c r="A286" s="360"/>
      <c r="B286" s="359">
        <v>25</v>
      </c>
      <c r="C286" s="352" t="s">
        <v>664</v>
      </c>
      <c r="D286" s="11">
        <v>5225</v>
      </c>
      <c r="E286" s="350">
        <v>1</v>
      </c>
      <c r="F286" s="348" t="s">
        <v>662</v>
      </c>
      <c r="G286" s="11">
        <f t="shared" si="20"/>
        <v>5225</v>
      </c>
      <c r="H286" s="348" t="s">
        <v>367</v>
      </c>
      <c r="I286" s="352" t="s">
        <v>665</v>
      </c>
      <c r="J286" s="9"/>
    </row>
    <row r="287" spans="1:10" ht="38">
      <c r="A287" s="360"/>
      <c r="B287" s="359">
        <v>26</v>
      </c>
      <c r="C287" s="352" t="s">
        <v>666</v>
      </c>
      <c r="D287" s="11">
        <v>4554</v>
      </c>
      <c r="E287" s="350">
        <v>1</v>
      </c>
      <c r="F287" s="348" t="s">
        <v>662</v>
      </c>
      <c r="G287" s="11">
        <f t="shared" si="20"/>
        <v>4554</v>
      </c>
      <c r="H287" s="348" t="s">
        <v>367</v>
      </c>
      <c r="I287" s="352" t="s">
        <v>663</v>
      </c>
      <c r="J287" s="9"/>
    </row>
    <row r="288" spans="1:10" ht="19">
      <c r="A288" s="360"/>
      <c r="B288" s="359">
        <v>27</v>
      </c>
      <c r="C288" s="352" t="s">
        <v>667</v>
      </c>
      <c r="D288" s="11">
        <v>37950</v>
      </c>
      <c r="E288" s="350">
        <v>3</v>
      </c>
      <c r="F288" s="348" t="s">
        <v>662</v>
      </c>
      <c r="G288" s="11">
        <f t="shared" ref="G288" si="21">D288*E288</f>
        <v>113850</v>
      </c>
      <c r="H288" s="348" t="s">
        <v>478</v>
      </c>
      <c r="I288" s="352" t="s">
        <v>668</v>
      </c>
      <c r="J288" s="9"/>
    </row>
    <row r="289" spans="1:10" ht="19">
      <c r="A289" s="360"/>
      <c r="B289" s="359">
        <v>28</v>
      </c>
      <c r="C289" s="352" t="s">
        <v>669</v>
      </c>
      <c r="D289" s="11">
        <v>12000</v>
      </c>
      <c r="E289" s="350">
        <v>4</v>
      </c>
      <c r="F289" s="348" t="s">
        <v>662</v>
      </c>
      <c r="G289" s="11">
        <f t="shared" ref="G289:G297" si="22">D289*E289</f>
        <v>48000</v>
      </c>
      <c r="H289" s="348" t="s">
        <v>314</v>
      </c>
      <c r="I289" s="352" t="s">
        <v>670</v>
      </c>
      <c r="J289" s="9"/>
    </row>
    <row r="290" spans="1:10" ht="19">
      <c r="A290" s="360"/>
      <c r="B290" s="359">
        <v>29</v>
      </c>
      <c r="C290" s="352" t="s">
        <v>671</v>
      </c>
      <c r="D290" s="11">
        <v>19800</v>
      </c>
      <c r="E290" s="350">
        <v>2</v>
      </c>
      <c r="F290" s="348" t="s">
        <v>376</v>
      </c>
      <c r="G290" s="11">
        <f t="shared" si="22"/>
        <v>39600</v>
      </c>
      <c r="H290" s="348" t="s">
        <v>314</v>
      </c>
      <c r="I290" s="352" t="s">
        <v>672</v>
      </c>
      <c r="J290" s="9"/>
    </row>
    <row r="291" spans="1:10" ht="38">
      <c r="A291" s="360"/>
      <c r="B291" s="359">
        <v>30</v>
      </c>
      <c r="C291" s="352" t="s">
        <v>673</v>
      </c>
      <c r="D291" s="11">
        <v>27132</v>
      </c>
      <c r="E291" s="350">
        <v>4</v>
      </c>
      <c r="F291" s="348" t="s">
        <v>662</v>
      </c>
      <c r="G291" s="11">
        <f t="shared" si="22"/>
        <v>108528</v>
      </c>
      <c r="H291" s="348" t="s">
        <v>314</v>
      </c>
      <c r="I291" s="352" t="s">
        <v>674</v>
      </c>
      <c r="J291" s="9"/>
    </row>
    <row r="292" spans="1:10" ht="19">
      <c r="A292" s="360"/>
      <c r="B292" s="359">
        <v>31</v>
      </c>
      <c r="C292" s="352" t="s">
        <v>675</v>
      </c>
      <c r="D292" s="11">
        <v>1600</v>
      </c>
      <c r="E292" s="350">
        <v>4</v>
      </c>
      <c r="F292" s="348" t="s">
        <v>662</v>
      </c>
      <c r="G292" s="11">
        <f t="shared" si="22"/>
        <v>6400</v>
      </c>
      <c r="H292" s="348" t="s">
        <v>314</v>
      </c>
      <c r="I292" s="352" t="s">
        <v>676</v>
      </c>
      <c r="J292" s="9"/>
    </row>
    <row r="293" spans="1:10" ht="19">
      <c r="A293" s="360"/>
      <c r="B293" s="359">
        <v>32</v>
      </c>
      <c r="C293" s="352" t="s">
        <v>677</v>
      </c>
      <c r="D293" s="11">
        <v>24800</v>
      </c>
      <c r="E293" s="350">
        <v>1</v>
      </c>
      <c r="F293" s="348" t="s">
        <v>376</v>
      </c>
      <c r="G293" s="11">
        <f t="shared" si="22"/>
        <v>24800</v>
      </c>
      <c r="H293" s="348" t="s">
        <v>314</v>
      </c>
      <c r="I293" s="352" t="s">
        <v>651</v>
      </c>
      <c r="J293" s="9"/>
    </row>
    <row r="294" spans="1:10" ht="19">
      <c r="A294" s="360"/>
      <c r="B294" s="359">
        <v>33</v>
      </c>
      <c r="C294" s="352" t="s">
        <v>678</v>
      </c>
      <c r="D294" s="11">
        <v>2400</v>
      </c>
      <c r="E294" s="350">
        <v>4</v>
      </c>
      <c r="F294" s="348" t="s">
        <v>662</v>
      </c>
      <c r="G294" s="11">
        <f t="shared" si="22"/>
        <v>9600</v>
      </c>
      <c r="H294" s="348" t="s">
        <v>314</v>
      </c>
      <c r="I294" s="352" t="s">
        <v>679</v>
      </c>
      <c r="J294" s="9"/>
    </row>
    <row r="295" spans="1:10" ht="19">
      <c r="A295" s="360"/>
      <c r="B295" s="359">
        <v>34</v>
      </c>
      <c r="C295" s="352" t="s">
        <v>680</v>
      </c>
      <c r="D295" s="11">
        <v>506</v>
      </c>
      <c r="E295" s="350">
        <v>4</v>
      </c>
      <c r="F295" s="348" t="s">
        <v>662</v>
      </c>
      <c r="G295" s="11">
        <f t="shared" si="22"/>
        <v>2024</v>
      </c>
      <c r="H295" s="348" t="s">
        <v>314</v>
      </c>
      <c r="I295" s="352" t="s">
        <v>657</v>
      </c>
      <c r="J295" s="9"/>
    </row>
    <row r="296" spans="1:10" ht="19">
      <c r="A296" s="348"/>
      <c r="B296" s="359">
        <v>35</v>
      </c>
      <c r="C296" s="352" t="s">
        <v>681</v>
      </c>
      <c r="D296" s="11">
        <v>770</v>
      </c>
      <c r="E296" s="350">
        <v>4</v>
      </c>
      <c r="F296" s="348" t="s">
        <v>662</v>
      </c>
      <c r="G296" s="11">
        <f t="shared" si="22"/>
        <v>3080</v>
      </c>
      <c r="H296" s="348" t="s">
        <v>314</v>
      </c>
      <c r="I296" s="352" t="s">
        <v>682</v>
      </c>
      <c r="J296" s="9"/>
    </row>
    <row r="297" spans="1:10" ht="20" thickBot="1">
      <c r="A297" s="348"/>
      <c r="B297" s="359">
        <v>36</v>
      </c>
      <c r="C297" s="352" t="s">
        <v>683</v>
      </c>
      <c r="D297" s="11">
        <v>6325</v>
      </c>
      <c r="E297" s="350">
        <v>3</v>
      </c>
      <c r="F297" s="348" t="s">
        <v>662</v>
      </c>
      <c r="G297" s="11">
        <f t="shared" si="22"/>
        <v>18975</v>
      </c>
      <c r="H297" s="348" t="s">
        <v>314</v>
      </c>
      <c r="I297" s="352" t="s">
        <v>684</v>
      </c>
      <c r="J297" s="9"/>
    </row>
    <row r="298" spans="1:10" ht="19" thickTop="1">
      <c r="A298" s="353" t="s">
        <v>345</v>
      </c>
      <c r="B298" s="618"/>
      <c r="C298" s="619"/>
      <c r="D298" s="619"/>
      <c r="E298" s="619"/>
      <c r="F298" s="620"/>
      <c r="G298" s="354">
        <f>SUM(G282:G297)</f>
        <v>916986</v>
      </c>
      <c r="H298" s="618"/>
      <c r="I298" s="620"/>
      <c r="J298" s="9"/>
    </row>
    <row r="299" spans="1:10" ht="19" thickBot="1">
      <c r="A299"/>
      <c r="B299" s="378"/>
      <c r="C299" s="50"/>
      <c r="E299" s="378"/>
      <c r="F299"/>
      <c r="H299"/>
      <c r="I299" s="50"/>
      <c r="J299" s="9"/>
    </row>
    <row r="300" spans="1:10" ht="20" thickBot="1">
      <c r="A300" s="355" t="s">
        <v>24</v>
      </c>
      <c r="B300" s="356" t="s">
        <v>317</v>
      </c>
      <c r="C300" s="357" t="s">
        <v>306</v>
      </c>
      <c r="D300" s="230" t="s">
        <v>307</v>
      </c>
      <c r="E300" s="356" t="s">
        <v>308</v>
      </c>
      <c r="F300" s="355" t="s">
        <v>309</v>
      </c>
      <c r="G300" s="230" t="s">
        <v>318</v>
      </c>
      <c r="H300" s="355" t="s">
        <v>319</v>
      </c>
      <c r="I300" s="357" t="s">
        <v>311</v>
      </c>
      <c r="J300" s="9"/>
    </row>
    <row r="301" spans="1:10" ht="19">
      <c r="A301" s="347" t="s">
        <v>62</v>
      </c>
      <c r="B301" s="349">
        <v>37</v>
      </c>
      <c r="C301" s="351" t="s">
        <v>685</v>
      </c>
      <c r="D301" s="10">
        <v>200</v>
      </c>
      <c r="E301" s="349">
        <v>1</v>
      </c>
      <c r="F301" s="347" t="s">
        <v>366</v>
      </c>
      <c r="G301" s="10">
        <f>D301*E301</f>
        <v>200</v>
      </c>
      <c r="H301" s="347" t="s">
        <v>615</v>
      </c>
      <c r="I301" s="351" t="s">
        <v>686</v>
      </c>
      <c r="J301" s="9"/>
    </row>
    <row r="302" spans="1:10" ht="39" thickBot="1">
      <c r="A302" s="348"/>
      <c r="B302" s="350">
        <v>38</v>
      </c>
      <c r="C302" s="352" t="s">
        <v>687</v>
      </c>
      <c r="D302" s="11">
        <v>880</v>
      </c>
      <c r="E302" s="350">
        <v>5</v>
      </c>
      <c r="F302" s="348" t="s">
        <v>393</v>
      </c>
      <c r="G302" s="11">
        <f>D302*E302</f>
        <v>4400</v>
      </c>
      <c r="H302" s="348" t="s">
        <v>521</v>
      </c>
      <c r="I302" s="352" t="s">
        <v>688</v>
      </c>
      <c r="J302" s="9"/>
    </row>
    <row r="303" spans="1:10" ht="19" thickTop="1">
      <c r="A303" s="353" t="s">
        <v>351</v>
      </c>
      <c r="B303" s="618"/>
      <c r="C303" s="619"/>
      <c r="D303" s="619"/>
      <c r="E303" s="619"/>
      <c r="F303" s="620"/>
      <c r="G303" s="354">
        <f>SUM(G301:G302)</f>
        <v>4600</v>
      </c>
      <c r="H303" s="618"/>
      <c r="I303" s="620"/>
      <c r="J303" s="9"/>
    </row>
    <row r="304" spans="1:10" ht="19" thickBot="1">
      <c r="A304"/>
      <c r="B304" s="378"/>
      <c r="C304" s="50"/>
      <c r="E304" s="378"/>
      <c r="F304"/>
      <c r="H304"/>
      <c r="I304" s="50"/>
      <c r="J304" s="9"/>
    </row>
    <row r="305" spans="1:10" ht="20" thickBot="1">
      <c r="A305" s="355" t="s">
        <v>24</v>
      </c>
      <c r="B305" s="356" t="s">
        <v>317</v>
      </c>
      <c r="C305" s="357" t="s">
        <v>306</v>
      </c>
      <c r="D305" s="230" t="s">
        <v>307</v>
      </c>
      <c r="E305" s="356" t="s">
        <v>308</v>
      </c>
      <c r="F305" s="355" t="s">
        <v>309</v>
      </c>
      <c r="G305" s="230" t="s">
        <v>318</v>
      </c>
      <c r="H305" s="355" t="s">
        <v>319</v>
      </c>
      <c r="I305" s="357" t="s">
        <v>311</v>
      </c>
      <c r="J305" s="9"/>
    </row>
    <row r="306" spans="1:10" ht="19">
      <c r="A306" s="347" t="s">
        <v>63</v>
      </c>
      <c r="B306" s="349">
        <v>39</v>
      </c>
      <c r="C306" s="351" t="s">
        <v>689</v>
      </c>
      <c r="D306" s="10">
        <v>200</v>
      </c>
      <c r="E306" s="349">
        <v>15</v>
      </c>
      <c r="F306" s="347" t="s">
        <v>690</v>
      </c>
      <c r="G306" s="10">
        <f t="shared" ref="G306:G316" si="23">D306*E306</f>
        <v>3000</v>
      </c>
      <c r="H306" s="347" t="s">
        <v>691</v>
      </c>
      <c r="I306" s="351" t="s">
        <v>692</v>
      </c>
      <c r="J306" s="9"/>
    </row>
    <row r="307" spans="1:10" ht="19">
      <c r="A307" s="360"/>
      <c r="B307" s="359">
        <v>40</v>
      </c>
      <c r="C307" s="361" t="s">
        <v>693</v>
      </c>
      <c r="D307" s="17">
        <v>3960</v>
      </c>
      <c r="E307" s="359">
        <v>1</v>
      </c>
      <c r="F307" s="360" t="s">
        <v>393</v>
      </c>
      <c r="G307" s="11">
        <f t="shared" si="23"/>
        <v>3960</v>
      </c>
      <c r="H307" s="360" t="s">
        <v>502</v>
      </c>
      <c r="I307" s="361" t="s">
        <v>694</v>
      </c>
      <c r="J307" s="9"/>
    </row>
    <row r="308" spans="1:10" ht="19">
      <c r="A308" s="360"/>
      <c r="B308" s="359">
        <v>41</v>
      </c>
      <c r="C308" s="361" t="s">
        <v>695</v>
      </c>
      <c r="D308" s="17">
        <v>3720</v>
      </c>
      <c r="E308" s="359">
        <v>4</v>
      </c>
      <c r="F308" s="360" t="s">
        <v>393</v>
      </c>
      <c r="G308" s="11">
        <f t="shared" si="23"/>
        <v>14880</v>
      </c>
      <c r="H308" s="360" t="s">
        <v>502</v>
      </c>
      <c r="I308" s="361" t="s">
        <v>696</v>
      </c>
      <c r="J308" s="9"/>
    </row>
    <row r="309" spans="1:10" ht="19">
      <c r="A309" s="360"/>
      <c r="B309" s="359">
        <v>42</v>
      </c>
      <c r="C309" s="361" t="s">
        <v>695</v>
      </c>
      <c r="D309" s="17">
        <v>3720</v>
      </c>
      <c r="E309" s="359">
        <v>4</v>
      </c>
      <c r="F309" s="360" t="s">
        <v>393</v>
      </c>
      <c r="G309" s="11">
        <f t="shared" si="23"/>
        <v>14880</v>
      </c>
      <c r="H309" s="360" t="s">
        <v>502</v>
      </c>
      <c r="I309" s="361" t="s">
        <v>697</v>
      </c>
      <c r="J309" s="9"/>
    </row>
    <row r="310" spans="1:10" ht="19">
      <c r="A310" s="360"/>
      <c r="B310" s="359">
        <v>43</v>
      </c>
      <c r="C310" s="361" t="s">
        <v>698</v>
      </c>
      <c r="D310" s="17">
        <v>5000</v>
      </c>
      <c r="E310" s="359">
        <v>1</v>
      </c>
      <c r="F310" s="360" t="s">
        <v>699</v>
      </c>
      <c r="G310" s="11">
        <f t="shared" si="23"/>
        <v>5000</v>
      </c>
      <c r="H310" s="360" t="s">
        <v>521</v>
      </c>
      <c r="I310" s="361" t="s">
        <v>700</v>
      </c>
      <c r="J310" s="9"/>
    </row>
    <row r="311" spans="1:10" ht="19">
      <c r="A311" s="360"/>
      <c r="B311" s="359">
        <v>44</v>
      </c>
      <c r="C311" s="361" t="s">
        <v>701</v>
      </c>
      <c r="D311" s="17">
        <v>5000</v>
      </c>
      <c r="E311" s="359">
        <v>1</v>
      </c>
      <c r="F311" s="360" t="s">
        <v>699</v>
      </c>
      <c r="G311" s="11">
        <f t="shared" si="23"/>
        <v>5000</v>
      </c>
      <c r="H311" s="360" t="s">
        <v>521</v>
      </c>
      <c r="I311" s="361" t="s">
        <v>700</v>
      </c>
      <c r="J311" s="9"/>
    </row>
    <row r="312" spans="1:10" ht="19">
      <c r="A312" s="360"/>
      <c r="B312" s="359">
        <v>45</v>
      </c>
      <c r="C312" s="361" t="s">
        <v>702</v>
      </c>
      <c r="D312" s="17">
        <v>55000</v>
      </c>
      <c r="E312" s="359">
        <v>1</v>
      </c>
      <c r="F312" s="360" t="s">
        <v>376</v>
      </c>
      <c r="G312" s="11">
        <f t="shared" si="23"/>
        <v>55000</v>
      </c>
      <c r="H312" s="360" t="s">
        <v>521</v>
      </c>
      <c r="I312" s="361" t="s">
        <v>703</v>
      </c>
      <c r="J312" s="9"/>
    </row>
    <row r="313" spans="1:10" ht="19">
      <c r="A313" s="348"/>
      <c r="B313" s="359">
        <v>46</v>
      </c>
      <c r="C313" s="352" t="s">
        <v>704</v>
      </c>
      <c r="D313" s="11">
        <v>978</v>
      </c>
      <c r="E313" s="350">
        <v>1</v>
      </c>
      <c r="F313" s="360" t="s">
        <v>393</v>
      </c>
      <c r="G313" s="11">
        <f t="shared" si="23"/>
        <v>978</v>
      </c>
      <c r="H313" s="348" t="s">
        <v>630</v>
      </c>
      <c r="I313" s="352" t="s">
        <v>705</v>
      </c>
      <c r="J313" s="9"/>
    </row>
    <row r="314" spans="1:10" ht="19">
      <c r="A314" s="348"/>
      <c r="B314" s="359">
        <v>47</v>
      </c>
      <c r="C314" s="352" t="s">
        <v>704</v>
      </c>
      <c r="D314" s="11">
        <v>3795</v>
      </c>
      <c r="E314" s="350">
        <v>1</v>
      </c>
      <c r="F314" s="360" t="s">
        <v>393</v>
      </c>
      <c r="G314" s="11">
        <f t="shared" si="23"/>
        <v>3795</v>
      </c>
      <c r="H314" s="348" t="s">
        <v>340</v>
      </c>
      <c r="I314" s="352" t="s">
        <v>705</v>
      </c>
      <c r="J314" s="9"/>
    </row>
    <row r="315" spans="1:10" ht="19">
      <c r="A315" s="348"/>
      <c r="B315" s="359">
        <v>48</v>
      </c>
      <c r="C315" s="352" t="s">
        <v>695</v>
      </c>
      <c r="D315" s="11">
        <v>3720</v>
      </c>
      <c r="E315" s="350">
        <v>2</v>
      </c>
      <c r="F315" s="360" t="s">
        <v>393</v>
      </c>
      <c r="G315" s="11">
        <f t="shared" si="23"/>
        <v>7440</v>
      </c>
      <c r="H315" s="348" t="s">
        <v>552</v>
      </c>
      <c r="I315" s="352" t="s">
        <v>694</v>
      </c>
      <c r="J315" s="9"/>
    </row>
    <row r="316" spans="1:10" ht="20" thickBot="1">
      <c r="A316" s="348"/>
      <c r="B316" s="359">
        <v>49</v>
      </c>
      <c r="C316" s="352" t="s">
        <v>704</v>
      </c>
      <c r="D316" s="11">
        <v>33251</v>
      </c>
      <c r="E316" s="350">
        <v>1</v>
      </c>
      <c r="F316" s="360" t="s">
        <v>393</v>
      </c>
      <c r="G316" s="11">
        <f t="shared" si="23"/>
        <v>33251</v>
      </c>
      <c r="H316" s="348" t="s">
        <v>552</v>
      </c>
      <c r="I316" s="352" t="s">
        <v>705</v>
      </c>
    </row>
    <row r="317" spans="1:10" ht="19" thickTop="1">
      <c r="A317" s="353" t="s">
        <v>358</v>
      </c>
      <c r="B317" s="618"/>
      <c r="C317" s="619"/>
      <c r="D317" s="619"/>
      <c r="E317" s="619"/>
      <c r="F317" s="620"/>
      <c r="G317" s="354">
        <f>SUM(G306:G316)</f>
        <v>147184</v>
      </c>
      <c r="H317" s="618"/>
      <c r="I317" s="620"/>
    </row>
    <row r="318" spans="1:10" ht="19" thickBot="1">
      <c r="A318"/>
      <c r="B318" s="378"/>
      <c r="C318" s="50"/>
      <c r="E318" s="378"/>
      <c r="F318"/>
      <c r="H318"/>
      <c r="I318" s="50"/>
    </row>
    <row r="319" spans="1:10" ht="19" thickBot="1">
      <c r="A319" s="372" t="s">
        <v>706</v>
      </c>
      <c r="B319" s="379"/>
      <c r="C319" s="456"/>
      <c r="D319" s="394"/>
      <c r="E319" s="379"/>
      <c r="F319" s="377"/>
      <c r="G319" s="395">
        <f>SUM(G267,G279,G298,G303,G317)</f>
        <v>1726209</v>
      </c>
      <c r="H319"/>
      <c r="I319" s="50"/>
    </row>
    <row r="320" spans="1:10">
      <c r="A320"/>
      <c r="B320" s="378"/>
      <c r="C320" s="50"/>
      <c r="E320" s="378"/>
      <c r="F320"/>
      <c r="H320"/>
      <c r="I320" s="50"/>
    </row>
    <row r="321" spans="1:9" ht="19" thickBot="1">
      <c r="A321" s="87" t="s">
        <v>53</v>
      </c>
      <c r="B321" s="36"/>
      <c r="C321" s="36"/>
      <c r="D321" s="36"/>
      <c r="E321" s="36"/>
      <c r="F321" s="36"/>
      <c r="G321" s="457"/>
      <c r="H321" s="36"/>
      <c r="I321" s="36"/>
    </row>
    <row r="322" spans="1:9" ht="20" thickBot="1">
      <c r="A322" s="458" t="s">
        <v>73</v>
      </c>
      <c r="B322" s="458" t="s">
        <v>707</v>
      </c>
      <c r="C322" s="458" t="s">
        <v>400</v>
      </c>
      <c r="D322" s="458" t="s">
        <v>401</v>
      </c>
      <c r="E322" s="458" t="s">
        <v>402</v>
      </c>
      <c r="F322" s="458" t="s">
        <v>403</v>
      </c>
      <c r="G322" s="459" t="s">
        <v>708</v>
      </c>
      <c r="H322" s="458" t="s">
        <v>709</v>
      </c>
      <c r="I322" s="460" t="s">
        <v>405</v>
      </c>
    </row>
    <row r="323" spans="1:9" ht="38">
      <c r="A323" s="122" t="s">
        <v>103</v>
      </c>
      <c r="B323" s="122">
        <v>1</v>
      </c>
      <c r="C323" s="132" t="s">
        <v>710</v>
      </c>
      <c r="D323" s="194">
        <v>749</v>
      </c>
      <c r="E323" s="245">
        <v>1</v>
      </c>
      <c r="F323" s="122" t="s">
        <v>431</v>
      </c>
      <c r="G323" s="203">
        <f>D323*E323</f>
        <v>749</v>
      </c>
      <c r="H323" s="122" t="s">
        <v>542</v>
      </c>
      <c r="I323" s="122" t="s">
        <v>711</v>
      </c>
    </row>
    <row r="324" spans="1:9" ht="39" thickBot="1">
      <c r="A324" s="128"/>
      <c r="B324" s="128">
        <v>2</v>
      </c>
      <c r="C324" s="129" t="s">
        <v>712</v>
      </c>
      <c r="D324" s="197">
        <v>780</v>
      </c>
      <c r="E324" s="244">
        <v>1</v>
      </c>
      <c r="F324" s="181" t="s">
        <v>431</v>
      </c>
      <c r="G324" s="206">
        <f>D324*E324</f>
        <v>780</v>
      </c>
      <c r="H324" s="182" t="s">
        <v>542</v>
      </c>
      <c r="I324" s="128" t="s">
        <v>711</v>
      </c>
    </row>
    <row r="325" spans="1:9" ht="19" thickTop="1">
      <c r="A325" s="131" t="s">
        <v>374</v>
      </c>
      <c r="B325" s="42"/>
      <c r="C325" s="42"/>
      <c r="D325" s="42"/>
      <c r="E325" s="42"/>
      <c r="F325" s="42"/>
      <c r="G325" s="202">
        <f>SUM(G323,G324)</f>
        <v>1529</v>
      </c>
      <c r="H325" s="42"/>
      <c r="I325" s="130"/>
    </row>
    <row r="326" spans="1:9" ht="19" thickBot="1">
      <c r="A326" s="87"/>
      <c r="B326" s="36"/>
      <c r="C326" s="36"/>
      <c r="D326" s="36"/>
      <c r="E326" s="36"/>
      <c r="F326" s="36"/>
      <c r="G326" s="457"/>
      <c r="H326" s="36"/>
      <c r="I326" s="36"/>
    </row>
    <row r="327" spans="1:9" ht="19" thickBot="1">
      <c r="A327" s="461" t="s">
        <v>73</v>
      </c>
      <c r="B327" s="462" t="s">
        <v>399</v>
      </c>
      <c r="C327" s="463" t="s">
        <v>400</v>
      </c>
      <c r="D327" s="462" t="s">
        <v>401</v>
      </c>
      <c r="E327" s="463" t="s">
        <v>402</v>
      </c>
      <c r="F327" s="462" t="s">
        <v>403</v>
      </c>
      <c r="G327" s="464" t="s">
        <v>284</v>
      </c>
      <c r="H327" s="465" t="s">
        <v>404</v>
      </c>
      <c r="I327" s="466" t="s">
        <v>405</v>
      </c>
    </row>
    <row r="328" spans="1:9" ht="19">
      <c r="A328" s="42" t="s">
        <v>105</v>
      </c>
      <c r="B328" s="467">
        <v>3</v>
      </c>
      <c r="C328" s="468" t="s">
        <v>713</v>
      </c>
      <c r="D328" s="195">
        <v>792</v>
      </c>
      <c r="E328" s="248">
        <v>1</v>
      </c>
      <c r="F328" s="42" t="s">
        <v>353</v>
      </c>
      <c r="G328" s="195">
        <f>D328*E328</f>
        <v>792</v>
      </c>
      <c r="H328" s="42" t="s">
        <v>424</v>
      </c>
      <c r="I328" s="130" t="s">
        <v>714</v>
      </c>
    </row>
    <row r="329" spans="1:9" ht="20" thickBot="1">
      <c r="A329" s="469"/>
      <c r="B329" s="469">
        <v>4</v>
      </c>
      <c r="C329" s="183" t="s">
        <v>715</v>
      </c>
      <c r="D329" s="212">
        <v>3000</v>
      </c>
      <c r="E329" s="541">
        <v>3</v>
      </c>
      <c r="F329" s="469" t="s">
        <v>716</v>
      </c>
      <c r="G329" s="212">
        <f>D329*E329</f>
        <v>9000</v>
      </c>
      <c r="H329" s="469" t="s">
        <v>717</v>
      </c>
      <c r="I329" s="274" t="s">
        <v>718</v>
      </c>
    </row>
    <row r="330" spans="1:9" ht="19" thickTop="1">
      <c r="A330" s="131" t="s">
        <v>422</v>
      </c>
      <c r="B330" s="42"/>
      <c r="C330" s="42"/>
      <c r="D330" s="42"/>
      <c r="E330" s="42"/>
      <c r="F330" s="42"/>
      <c r="G330" s="470">
        <f>SUM(G328,G329)</f>
        <v>9792</v>
      </c>
      <c r="H330" s="248"/>
      <c r="I330" s="42"/>
    </row>
    <row r="331" spans="1:9" ht="19" thickBot="1">
      <c r="A331" s="87"/>
      <c r="B331" s="36"/>
      <c r="C331" s="36"/>
      <c r="D331" s="36"/>
      <c r="E331" s="36"/>
      <c r="F331" s="36"/>
      <c r="G331" s="471"/>
      <c r="H331" s="36"/>
      <c r="I331" s="36"/>
    </row>
    <row r="332" spans="1:9" ht="20" thickBot="1">
      <c r="A332" s="355" t="s">
        <v>24</v>
      </c>
      <c r="B332" s="356" t="s">
        <v>317</v>
      </c>
      <c r="C332" s="355" t="s">
        <v>306</v>
      </c>
      <c r="D332" s="230" t="s">
        <v>307</v>
      </c>
      <c r="E332" s="356" t="s">
        <v>308</v>
      </c>
      <c r="F332" s="355" t="s">
        <v>309</v>
      </c>
      <c r="G332" s="230" t="s">
        <v>318</v>
      </c>
      <c r="H332" s="355" t="s">
        <v>319</v>
      </c>
      <c r="I332" s="357" t="s">
        <v>311</v>
      </c>
    </row>
    <row r="333" spans="1:9" ht="36" customHeight="1">
      <c r="A333" s="360" t="s">
        <v>57</v>
      </c>
      <c r="B333" s="347">
        <v>5</v>
      </c>
      <c r="C333" s="360" t="s">
        <v>719</v>
      </c>
      <c r="D333" s="10">
        <v>22000</v>
      </c>
      <c r="E333" s="349">
        <v>4</v>
      </c>
      <c r="F333" s="347" t="s">
        <v>325</v>
      </c>
      <c r="G333" s="10">
        <f>D333*E333</f>
        <v>88000</v>
      </c>
      <c r="H333" s="347" t="s">
        <v>349</v>
      </c>
      <c r="I333" s="351" t="s">
        <v>720</v>
      </c>
    </row>
    <row r="334" spans="1:9" ht="20" thickBot="1">
      <c r="A334" s="378"/>
      <c r="B334" s="360">
        <v>6</v>
      </c>
      <c r="C334" s="360" t="s">
        <v>719</v>
      </c>
      <c r="D334" s="17">
        <v>13200</v>
      </c>
      <c r="E334" s="359">
        <v>4</v>
      </c>
      <c r="F334" s="360" t="s">
        <v>325</v>
      </c>
      <c r="G334" s="17">
        <f>D334*E334</f>
        <v>52800</v>
      </c>
      <c r="H334" s="360" t="s">
        <v>349</v>
      </c>
      <c r="I334" s="361" t="s">
        <v>721</v>
      </c>
    </row>
    <row r="335" spans="1:9" ht="19" thickTop="1">
      <c r="A335" s="353" t="s">
        <v>345</v>
      </c>
      <c r="B335" s="346"/>
      <c r="C335" s="119"/>
      <c r="D335" s="364"/>
      <c r="E335" s="119"/>
      <c r="F335" s="365"/>
      <c r="G335" s="354">
        <f>SUM(G333:G334)</f>
        <v>140800</v>
      </c>
      <c r="H335" s="346"/>
      <c r="I335" s="119"/>
    </row>
    <row r="336" spans="1:9" ht="19" thickBot="1">
      <c r="A336" s="36"/>
      <c r="B336" s="36"/>
      <c r="C336" s="36"/>
      <c r="D336" s="36"/>
      <c r="E336" s="36"/>
      <c r="F336" s="36"/>
      <c r="G336" s="457"/>
      <c r="H336" s="36"/>
      <c r="I336" s="36"/>
    </row>
    <row r="337" spans="1:9" ht="19" thickBot="1">
      <c r="A337" s="461" t="s">
        <v>73</v>
      </c>
      <c r="B337" s="472" t="s">
        <v>399</v>
      </c>
      <c r="C337" s="463" t="s">
        <v>400</v>
      </c>
      <c r="D337" s="472" t="s">
        <v>401</v>
      </c>
      <c r="E337" s="463" t="s">
        <v>402</v>
      </c>
      <c r="F337" s="472" t="s">
        <v>403</v>
      </c>
      <c r="G337" s="513" t="s">
        <v>284</v>
      </c>
      <c r="H337" s="473" t="s">
        <v>404</v>
      </c>
      <c r="I337" s="472" t="s">
        <v>405</v>
      </c>
    </row>
    <row r="338" spans="1:9" ht="19">
      <c r="A338" s="122" t="s">
        <v>107</v>
      </c>
      <c r="B338" s="122">
        <v>7</v>
      </c>
      <c r="C338" s="145" t="s">
        <v>722</v>
      </c>
      <c r="D338" s="337">
        <v>1000000</v>
      </c>
      <c r="E338" s="245">
        <v>1</v>
      </c>
      <c r="F338" s="42" t="s">
        <v>723</v>
      </c>
      <c r="G338" s="195">
        <f t="shared" ref="G338:G347" si="24">D338*E338</f>
        <v>1000000</v>
      </c>
      <c r="H338" s="122" t="s">
        <v>724</v>
      </c>
      <c r="I338" s="123" t="s">
        <v>725</v>
      </c>
    </row>
    <row r="339" spans="1:9" ht="19">
      <c r="A339" s="42"/>
      <c r="B339" s="42">
        <v>8</v>
      </c>
      <c r="C339" s="146" t="s">
        <v>726</v>
      </c>
      <c r="D339" s="195">
        <v>145200</v>
      </c>
      <c r="E339" s="248">
        <v>1</v>
      </c>
      <c r="F339" s="42" t="s">
        <v>723</v>
      </c>
      <c r="G339" s="196">
        <f t="shared" si="24"/>
        <v>145200</v>
      </c>
      <c r="H339" s="42" t="s">
        <v>727</v>
      </c>
      <c r="I339" s="130" t="s">
        <v>728</v>
      </c>
    </row>
    <row r="340" spans="1:9" ht="19">
      <c r="A340" s="42"/>
      <c r="B340" s="42">
        <v>9</v>
      </c>
      <c r="C340" s="42" t="s">
        <v>729</v>
      </c>
      <c r="D340" s="195">
        <v>127380</v>
      </c>
      <c r="E340" s="248">
        <v>1</v>
      </c>
      <c r="F340" s="42" t="s">
        <v>723</v>
      </c>
      <c r="G340" s="196">
        <f t="shared" si="24"/>
        <v>127380</v>
      </c>
      <c r="H340" s="42" t="s">
        <v>727</v>
      </c>
      <c r="I340" s="130" t="s">
        <v>728</v>
      </c>
    </row>
    <row r="341" spans="1:9" ht="19">
      <c r="A341" s="42"/>
      <c r="B341" s="42">
        <v>10</v>
      </c>
      <c r="C341" s="42" t="s">
        <v>730</v>
      </c>
      <c r="D341" s="195">
        <v>35200</v>
      </c>
      <c r="E341" s="248">
        <v>1</v>
      </c>
      <c r="F341" s="42" t="s">
        <v>723</v>
      </c>
      <c r="G341" s="196">
        <f t="shared" si="24"/>
        <v>35200</v>
      </c>
      <c r="H341" s="42" t="s">
        <v>502</v>
      </c>
      <c r="I341" s="130" t="s">
        <v>728</v>
      </c>
    </row>
    <row r="342" spans="1:9" ht="19">
      <c r="A342" s="42"/>
      <c r="B342" s="42">
        <v>11</v>
      </c>
      <c r="C342" s="42" t="s">
        <v>731</v>
      </c>
      <c r="D342" s="195">
        <v>227700</v>
      </c>
      <c r="E342" s="248">
        <v>1</v>
      </c>
      <c r="F342" s="42" t="s">
        <v>723</v>
      </c>
      <c r="G342" s="196">
        <f t="shared" si="24"/>
        <v>227700</v>
      </c>
      <c r="H342" s="42" t="s">
        <v>502</v>
      </c>
      <c r="I342" s="130" t="s">
        <v>728</v>
      </c>
    </row>
    <row r="343" spans="1:9" ht="19">
      <c r="A343" s="42"/>
      <c r="B343" s="42">
        <v>12</v>
      </c>
      <c r="C343" s="42" t="s">
        <v>732</v>
      </c>
      <c r="D343" s="195">
        <v>462000</v>
      </c>
      <c r="E343" s="248">
        <v>1</v>
      </c>
      <c r="F343" s="42" t="s">
        <v>723</v>
      </c>
      <c r="G343" s="196">
        <f t="shared" si="24"/>
        <v>462000</v>
      </c>
      <c r="H343" s="42" t="s">
        <v>502</v>
      </c>
      <c r="I343" s="130" t="s">
        <v>728</v>
      </c>
    </row>
    <row r="344" spans="1:9" ht="19">
      <c r="A344" s="42"/>
      <c r="B344" s="42">
        <v>13</v>
      </c>
      <c r="C344" s="42" t="s">
        <v>733</v>
      </c>
      <c r="D344" s="195">
        <v>801900</v>
      </c>
      <c r="E344" s="248">
        <v>1</v>
      </c>
      <c r="F344" s="42" t="s">
        <v>723</v>
      </c>
      <c r="G344" s="196">
        <f t="shared" si="24"/>
        <v>801900</v>
      </c>
      <c r="H344" s="42" t="s">
        <v>502</v>
      </c>
      <c r="I344" s="130" t="s">
        <v>728</v>
      </c>
    </row>
    <row r="345" spans="1:9" ht="19">
      <c r="A345" s="42"/>
      <c r="B345" s="42">
        <v>14</v>
      </c>
      <c r="C345" s="42" t="s">
        <v>734</v>
      </c>
      <c r="D345" s="195">
        <v>44000</v>
      </c>
      <c r="E345" s="248">
        <v>1</v>
      </c>
      <c r="F345" s="42" t="s">
        <v>723</v>
      </c>
      <c r="G345" s="196">
        <f t="shared" si="24"/>
        <v>44000</v>
      </c>
      <c r="H345" s="42" t="s">
        <v>502</v>
      </c>
      <c r="I345" s="130" t="s">
        <v>728</v>
      </c>
    </row>
    <row r="346" spans="1:9" ht="19">
      <c r="A346" s="42"/>
      <c r="B346" s="42">
        <v>15</v>
      </c>
      <c r="C346" s="146" t="s">
        <v>735</v>
      </c>
      <c r="D346" s="195">
        <v>-109032</v>
      </c>
      <c r="E346" s="248">
        <v>1</v>
      </c>
      <c r="F346" s="42" t="s">
        <v>723</v>
      </c>
      <c r="G346" s="196">
        <f t="shared" si="24"/>
        <v>-109032</v>
      </c>
      <c r="H346" s="42" t="s">
        <v>502</v>
      </c>
      <c r="I346" s="130" t="s">
        <v>728</v>
      </c>
    </row>
    <row r="347" spans="1:9" ht="19">
      <c r="A347" s="42"/>
      <c r="B347" s="42">
        <v>16</v>
      </c>
      <c r="C347" s="42" t="s">
        <v>736</v>
      </c>
      <c r="D347" s="195">
        <v>-55748</v>
      </c>
      <c r="E347" s="248">
        <v>1</v>
      </c>
      <c r="F347" s="42" t="s">
        <v>723</v>
      </c>
      <c r="G347" s="196">
        <f t="shared" si="24"/>
        <v>-55748</v>
      </c>
      <c r="H347" s="42" t="s">
        <v>502</v>
      </c>
      <c r="I347" s="130" t="s">
        <v>728</v>
      </c>
    </row>
    <row r="348" spans="1:9" ht="19">
      <c r="A348" s="42"/>
      <c r="B348" s="42">
        <v>17</v>
      </c>
      <c r="C348" s="42" t="s">
        <v>737</v>
      </c>
      <c r="D348" s="195">
        <v>462000</v>
      </c>
      <c r="E348" s="248">
        <v>1</v>
      </c>
      <c r="F348" s="42" t="s">
        <v>723</v>
      </c>
      <c r="G348" s="196">
        <f t="shared" ref="G348:G352" si="25">D348*E348</f>
        <v>462000</v>
      </c>
      <c r="H348" s="42" t="s">
        <v>502</v>
      </c>
      <c r="I348" s="130" t="s">
        <v>738</v>
      </c>
    </row>
    <row r="349" spans="1:9" ht="19">
      <c r="A349" s="42"/>
      <c r="B349" s="42">
        <v>18</v>
      </c>
      <c r="C349" s="146" t="s">
        <v>739</v>
      </c>
      <c r="D349" s="195">
        <v>797500</v>
      </c>
      <c r="E349" s="248">
        <v>1</v>
      </c>
      <c r="F349" s="42" t="s">
        <v>723</v>
      </c>
      <c r="G349" s="196">
        <f t="shared" si="25"/>
        <v>797500</v>
      </c>
      <c r="H349" s="42" t="s">
        <v>502</v>
      </c>
      <c r="I349" s="130" t="s">
        <v>738</v>
      </c>
    </row>
    <row r="350" spans="1:9" ht="19">
      <c r="A350" s="124"/>
      <c r="B350" s="42">
        <v>19</v>
      </c>
      <c r="C350" s="147" t="s">
        <v>740</v>
      </c>
      <c r="D350" s="196">
        <v>748000</v>
      </c>
      <c r="E350" s="246">
        <v>1</v>
      </c>
      <c r="F350" s="42" t="s">
        <v>723</v>
      </c>
      <c r="G350" s="196">
        <f t="shared" si="25"/>
        <v>748000</v>
      </c>
      <c r="H350" s="42" t="s">
        <v>502</v>
      </c>
      <c r="I350" s="130" t="s">
        <v>738</v>
      </c>
    </row>
    <row r="351" spans="1:9" ht="19">
      <c r="A351" s="124"/>
      <c r="B351" s="42">
        <v>20</v>
      </c>
      <c r="C351" s="147" t="s">
        <v>741</v>
      </c>
      <c r="D351" s="196">
        <v>715000</v>
      </c>
      <c r="E351" s="246">
        <v>1</v>
      </c>
      <c r="F351" s="42" t="s">
        <v>723</v>
      </c>
      <c r="G351" s="196">
        <f t="shared" si="25"/>
        <v>715000</v>
      </c>
      <c r="H351" s="42" t="s">
        <v>502</v>
      </c>
      <c r="I351" s="130" t="s">
        <v>738</v>
      </c>
    </row>
    <row r="352" spans="1:9" ht="20" thickBot="1">
      <c r="A352" s="128"/>
      <c r="B352" s="128">
        <v>21</v>
      </c>
      <c r="C352" s="128" t="s">
        <v>742</v>
      </c>
      <c r="D352" s="197">
        <v>132000</v>
      </c>
      <c r="E352" s="244">
        <v>1</v>
      </c>
      <c r="F352" s="221" t="s">
        <v>723</v>
      </c>
      <c r="G352" s="197">
        <f t="shared" si="25"/>
        <v>132000</v>
      </c>
      <c r="H352" s="128" t="s">
        <v>727</v>
      </c>
      <c r="I352" s="129" t="s">
        <v>743</v>
      </c>
    </row>
    <row r="353" spans="1:9" ht="19" thickTop="1">
      <c r="A353" s="474" t="s">
        <v>434</v>
      </c>
      <c r="B353" s="475"/>
      <c r="C353" s="475"/>
      <c r="D353" s="475"/>
      <c r="E353" s="475"/>
      <c r="F353" s="476"/>
      <c r="G353" s="477">
        <f>SUM(G338:G352)</f>
        <v>5533100</v>
      </c>
      <c r="H353" s="475"/>
      <c r="I353" s="475"/>
    </row>
    <row r="354" spans="1:9" ht="19" thickBot="1">
      <c r="A354" s="478"/>
      <c r="B354" s="479"/>
      <c r="C354" s="479"/>
      <c r="D354" s="479"/>
      <c r="E354" s="479"/>
      <c r="F354" s="479"/>
      <c r="G354" s="480"/>
      <c r="H354" s="479"/>
      <c r="I354" s="479"/>
    </row>
    <row r="355" spans="1:9" ht="19" thickBot="1">
      <c r="A355" s="473" t="s">
        <v>73</v>
      </c>
      <c r="B355" s="472" t="s">
        <v>399</v>
      </c>
      <c r="C355" s="481" t="s">
        <v>400</v>
      </c>
      <c r="D355" s="472" t="s">
        <v>401</v>
      </c>
      <c r="E355" s="481" t="s">
        <v>402</v>
      </c>
      <c r="F355" s="472" t="s">
        <v>403</v>
      </c>
      <c r="G355" s="482" t="s">
        <v>284</v>
      </c>
      <c r="H355" s="473" t="s">
        <v>404</v>
      </c>
      <c r="I355" s="483" t="s">
        <v>405</v>
      </c>
    </row>
    <row r="356" spans="1:9" ht="19">
      <c r="A356" s="122" t="s">
        <v>108</v>
      </c>
      <c r="B356" s="136">
        <v>22</v>
      </c>
      <c r="C356" s="122" t="s">
        <v>744</v>
      </c>
      <c r="D356" s="194">
        <v>600</v>
      </c>
      <c r="E356" s="245">
        <v>3</v>
      </c>
      <c r="F356" s="122" t="s">
        <v>482</v>
      </c>
      <c r="G356" s="203">
        <f t="shared" ref="G356:G364" si="26">D356*E356</f>
        <v>1800</v>
      </c>
      <c r="H356" s="122" t="s">
        <v>502</v>
      </c>
      <c r="I356" s="125" t="s">
        <v>745</v>
      </c>
    </row>
    <row r="357" spans="1:9" ht="19">
      <c r="A357" s="124"/>
      <c r="B357" s="124">
        <v>23</v>
      </c>
      <c r="C357" s="124" t="s">
        <v>746</v>
      </c>
      <c r="D357" s="196">
        <v>2000</v>
      </c>
      <c r="E357" s="246">
        <v>3</v>
      </c>
      <c r="F357" s="124" t="s">
        <v>366</v>
      </c>
      <c r="G357" s="196">
        <f t="shared" si="26"/>
        <v>6000</v>
      </c>
      <c r="H357" s="124" t="s">
        <v>502</v>
      </c>
      <c r="I357" s="125" t="s">
        <v>747</v>
      </c>
    </row>
    <row r="358" spans="1:9" ht="19">
      <c r="A358" s="124"/>
      <c r="B358" s="124">
        <v>24</v>
      </c>
      <c r="C358" s="124" t="s">
        <v>748</v>
      </c>
      <c r="D358" s="196">
        <v>1000</v>
      </c>
      <c r="E358" s="246">
        <v>9</v>
      </c>
      <c r="F358" s="124" t="s">
        <v>749</v>
      </c>
      <c r="G358" s="196">
        <f t="shared" si="26"/>
        <v>9000</v>
      </c>
      <c r="H358" s="124" t="s">
        <v>502</v>
      </c>
      <c r="I358" s="125" t="s">
        <v>750</v>
      </c>
    </row>
    <row r="359" spans="1:9" ht="19">
      <c r="A359" s="124"/>
      <c r="B359" s="124">
        <v>25</v>
      </c>
      <c r="C359" s="124" t="s">
        <v>751</v>
      </c>
      <c r="D359" s="196">
        <v>2000</v>
      </c>
      <c r="E359" s="246">
        <v>2</v>
      </c>
      <c r="F359" s="124" t="s">
        <v>482</v>
      </c>
      <c r="G359" s="196">
        <f t="shared" si="26"/>
        <v>4000</v>
      </c>
      <c r="H359" s="124" t="s">
        <v>727</v>
      </c>
      <c r="I359" s="125" t="s">
        <v>752</v>
      </c>
    </row>
    <row r="360" spans="1:9" ht="19">
      <c r="A360" s="124"/>
      <c r="B360" s="124">
        <v>26</v>
      </c>
      <c r="C360" s="124" t="s">
        <v>753</v>
      </c>
      <c r="D360" s="196">
        <v>2000</v>
      </c>
      <c r="E360" s="246">
        <v>10</v>
      </c>
      <c r="F360" s="124" t="s">
        <v>754</v>
      </c>
      <c r="G360" s="196">
        <f t="shared" si="26"/>
        <v>20000</v>
      </c>
      <c r="H360" s="124" t="s">
        <v>727</v>
      </c>
      <c r="I360" s="125" t="s">
        <v>755</v>
      </c>
    </row>
    <row r="361" spans="1:9" ht="38">
      <c r="A361" s="126"/>
      <c r="B361" s="124">
        <v>27</v>
      </c>
      <c r="C361" s="126" t="s">
        <v>756</v>
      </c>
      <c r="D361" s="267">
        <v>1000</v>
      </c>
      <c r="E361" s="247">
        <v>3</v>
      </c>
      <c r="F361" s="126" t="s">
        <v>482</v>
      </c>
      <c r="G361" s="196">
        <f t="shared" si="26"/>
        <v>3000</v>
      </c>
      <c r="H361" s="126" t="s">
        <v>727</v>
      </c>
      <c r="I361" s="125" t="s">
        <v>757</v>
      </c>
    </row>
    <row r="362" spans="1:9" ht="19">
      <c r="A362" s="126"/>
      <c r="B362" s="124">
        <v>28</v>
      </c>
      <c r="C362" s="126" t="s">
        <v>758</v>
      </c>
      <c r="D362" s="267">
        <v>120000</v>
      </c>
      <c r="E362" s="247">
        <v>1</v>
      </c>
      <c r="F362" s="126" t="s">
        <v>376</v>
      </c>
      <c r="G362" s="196">
        <f t="shared" si="26"/>
        <v>120000</v>
      </c>
      <c r="H362" s="126" t="s">
        <v>727</v>
      </c>
      <c r="I362" s="125" t="s">
        <v>759</v>
      </c>
    </row>
    <row r="363" spans="1:9" ht="38">
      <c r="A363" s="484"/>
      <c r="B363" s="124">
        <v>29</v>
      </c>
      <c r="C363" s="484" t="s">
        <v>760</v>
      </c>
      <c r="D363" s="485">
        <v>4000</v>
      </c>
      <c r="E363" s="542">
        <v>1</v>
      </c>
      <c r="F363" s="484" t="s">
        <v>761</v>
      </c>
      <c r="G363" s="196">
        <f t="shared" si="26"/>
        <v>4000</v>
      </c>
      <c r="H363" s="484" t="s">
        <v>502</v>
      </c>
      <c r="I363" s="127" t="s">
        <v>762</v>
      </c>
    </row>
    <row r="364" spans="1:9" ht="20" thickBot="1">
      <c r="A364" s="376"/>
      <c r="B364" s="371">
        <v>30</v>
      </c>
      <c r="C364" s="371" t="s">
        <v>763</v>
      </c>
      <c r="D364" s="121">
        <v>500</v>
      </c>
      <c r="E364" s="376">
        <v>3</v>
      </c>
      <c r="F364" s="486" t="s">
        <v>325</v>
      </c>
      <c r="G364" s="121">
        <f t="shared" si="26"/>
        <v>1500</v>
      </c>
      <c r="H364" s="382" t="s">
        <v>349</v>
      </c>
      <c r="I364" s="382" t="s">
        <v>764</v>
      </c>
    </row>
    <row r="365" spans="1:9" ht="19" thickTop="1">
      <c r="A365" s="131" t="s">
        <v>438</v>
      </c>
      <c r="B365" s="42"/>
      <c r="C365" s="42"/>
      <c r="D365" s="42"/>
      <c r="E365" s="42"/>
      <c r="F365" s="42"/>
      <c r="G365" s="470">
        <f>SUM(G356:G364)</f>
        <v>169300</v>
      </c>
      <c r="H365" s="42"/>
      <c r="I365" s="42"/>
    </row>
    <row r="366" spans="1:9" ht="19" thickBot="1">
      <c r="A366" s="87"/>
      <c r="B366" s="36"/>
      <c r="C366" s="36"/>
      <c r="D366" s="36"/>
      <c r="E366" s="36"/>
      <c r="F366" s="36"/>
      <c r="G366" s="86"/>
      <c r="H366" s="36"/>
      <c r="I366" s="36"/>
    </row>
    <row r="367" spans="1:9" ht="19" thickBot="1">
      <c r="A367" s="461" t="s">
        <v>73</v>
      </c>
      <c r="B367" s="472" t="s">
        <v>399</v>
      </c>
      <c r="C367" s="463" t="s">
        <v>400</v>
      </c>
      <c r="D367" s="472" t="s">
        <v>401</v>
      </c>
      <c r="E367" s="463" t="s">
        <v>402</v>
      </c>
      <c r="F367" s="472" t="s">
        <v>403</v>
      </c>
      <c r="G367" s="464" t="s">
        <v>284</v>
      </c>
      <c r="H367" s="473" t="s">
        <v>404</v>
      </c>
      <c r="I367" s="472" t="s">
        <v>405</v>
      </c>
    </row>
    <row r="368" spans="1:9" ht="19">
      <c r="A368" s="122" t="s">
        <v>111</v>
      </c>
      <c r="B368" s="122">
        <v>31</v>
      </c>
      <c r="C368" s="122" t="s">
        <v>765</v>
      </c>
      <c r="D368" s="194">
        <v>7900</v>
      </c>
      <c r="E368" s="245">
        <v>1</v>
      </c>
      <c r="F368" s="122" t="s">
        <v>766</v>
      </c>
      <c r="G368" s="203">
        <f t="shared" ref="G368:G373" si="27">D368*E368</f>
        <v>7900</v>
      </c>
      <c r="H368" s="122" t="s">
        <v>717</v>
      </c>
      <c r="I368" s="123" t="s">
        <v>767</v>
      </c>
    </row>
    <row r="369" spans="1:10" ht="19">
      <c r="A369" s="124"/>
      <c r="B369" s="124">
        <v>32</v>
      </c>
      <c r="C369" s="124" t="s">
        <v>768</v>
      </c>
      <c r="D369" s="196">
        <v>550</v>
      </c>
      <c r="E369" s="246">
        <v>1</v>
      </c>
      <c r="F369" s="137" t="s">
        <v>766</v>
      </c>
      <c r="G369" s="205">
        <f t="shared" si="27"/>
        <v>550</v>
      </c>
      <c r="H369" s="151" t="s">
        <v>727</v>
      </c>
      <c r="I369" s="125" t="s">
        <v>769</v>
      </c>
    </row>
    <row r="370" spans="1:10" ht="19">
      <c r="A370" s="126"/>
      <c r="B370" s="124">
        <v>33</v>
      </c>
      <c r="C370" s="126" t="s">
        <v>770</v>
      </c>
      <c r="D370" s="267">
        <v>330</v>
      </c>
      <c r="E370" s="247">
        <v>1</v>
      </c>
      <c r="F370" s="186" t="s">
        <v>393</v>
      </c>
      <c r="G370" s="205">
        <f t="shared" si="27"/>
        <v>330</v>
      </c>
      <c r="H370" s="151" t="s">
        <v>727</v>
      </c>
      <c r="I370" s="125" t="s">
        <v>771</v>
      </c>
    </row>
    <row r="371" spans="1:10" ht="19">
      <c r="A371" s="126"/>
      <c r="B371" s="124">
        <v>34</v>
      </c>
      <c r="C371" s="126" t="s">
        <v>772</v>
      </c>
      <c r="D371" s="267">
        <v>275</v>
      </c>
      <c r="E371" s="247">
        <v>1</v>
      </c>
      <c r="F371" s="186" t="s">
        <v>393</v>
      </c>
      <c r="G371" s="205">
        <f t="shared" si="27"/>
        <v>275</v>
      </c>
      <c r="H371" s="151" t="s">
        <v>727</v>
      </c>
      <c r="I371" s="125" t="s">
        <v>773</v>
      </c>
    </row>
    <row r="372" spans="1:10" ht="38">
      <c r="A372" s="126"/>
      <c r="B372" s="124">
        <v>35</v>
      </c>
      <c r="C372" s="126" t="s">
        <v>772</v>
      </c>
      <c r="D372" s="267">
        <v>550</v>
      </c>
      <c r="E372" s="247">
        <v>1</v>
      </c>
      <c r="F372" s="186" t="s">
        <v>393</v>
      </c>
      <c r="G372" s="196">
        <f t="shared" si="27"/>
        <v>550</v>
      </c>
      <c r="H372" s="151" t="s">
        <v>727</v>
      </c>
      <c r="I372" s="125" t="s">
        <v>774</v>
      </c>
    </row>
    <row r="373" spans="1:10" ht="20" thickBot="1">
      <c r="A373" s="128"/>
      <c r="B373" s="128">
        <v>36</v>
      </c>
      <c r="C373" s="149" t="s">
        <v>775</v>
      </c>
      <c r="D373" s="197">
        <v>1100</v>
      </c>
      <c r="E373" s="244">
        <v>1</v>
      </c>
      <c r="F373" s="128" t="s">
        <v>520</v>
      </c>
      <c r="G373" s="212">
        <f t="shared" si="27"/>
        <v>1100</v>
      </c>
      <c r="H373" s="128" t="s">
        <v>727</v>
      </c>
      <c r="I373" s="129" t="s">
        <v>776</v>
      </c>
    </row>
    <row r="374" spans="1:10" ht="19" thickTop="1">
      <c r="A374" s="131" t="s">
        <v>351</v>
      </c>
      <c r="B374" s="175"/>
      <c r="C374" s="46"/>
      <c r="D374" s="46"/>
      <c r="E374" s="46"/>
      <c r="F374" s="46"/>
      <c r="G374" s="487">
        <f>SUM(G368:G373)</f>
        <v>10705</v>
      </c>
      <c r="H374" s="135"/>
      <c r="I374" s="221"/>
    </row>
    <row r="375" spans="1:10" ht="19" thickBot="1">
      <c r="A375" s="87"/>
      <c r="B375" s="36"/>
      <c r="C375" s="36"/>
      <c r="D375" s="36"/>
      <c r="E375" s="36"/>
      <c r="F375" s="36"/>
      <c r="G375" s="86"/>
      <c r="H375" s="36"/>
      <c r="I375" s="282"/>
    </row>
    <row r="376" spans="1:10" ht="19" thickBot="1">
      <c r="A376" s="488" t="s">
        <v>73</v>
      </c>
      <c r="B376" s="489" t="s">
        <v>399</v>
      </c>
      <c r="C376" s="463" t="s">
        <v>400</v>
      </c>
      <c r="D376" s="489" t="s">
        <v>401</v>
      </c>
      <c r="E376" s="463" t="s">
        <v>402</v>
      </c>
      <c r="F376" s="489" t="s">
        <v>403</v>
      </c>
      <c r="G376" s="464" t="s">
        <v>284</v>
      </c>
      <c r="H376" s="490" t="s">
        <v>404</v>
      </c>
      <c r="I376" s="489" t="s">
        <v>405</v>
      </c>
      <c r="J376" s="9"/>
    </row>
    <row r="377" spans="1:10" ht="19">
      <c r="A377" s="122" t="s">
        <v>112</v>
      </c>
      <c r="B377" s="122">
        <v>37</v>
      </c>
      <c r="C377" s="145" t="s">
        <v>777</v>
      </c>
      <c r="D377" s="194">
        <v>4950</v>
      </c>
      <c r="E377" s="245">
        <v>3</v>
      </c>
      <c r="F377" s="122" t="s">
        <v>778</v>
      </c>
      <c r="G377" s="203">
        <f>D377*E377</f>
        <v>14850</v>
      </c>
      <c r="H377" s="136" t="s">
        <v>779</v>
      </c>
      <c r="I377" s="123" t="s">
        <v>780</v>
      </c>
      <c r="J377" s="9"/>
    </row>
    <row r="378" spans="1:10" ht="20" thickBot="1">
      <c r="A378" s="168"/>
      <c r="B378" s="168">
        <v>38</v>
      </c>
      <c r="C378" s="168" t="s">
        <v>781</v>
      </c>
      <c r="D378" s="198">
        <v>10505</v>
      </c>
      <c r="E378" s="265">
        <v>3</v>
      </c>
      <c r="F378" s="172" t="s">
        <v>778</v>
      </c>
      <c r="G378" s="206">
        <f>D378*E378</f>
        <v>31515</v>
      </c>
      <c r="H378" s="491" t="s">
        <v>779</v>
      </c>
      <c r="I378" s="274" t="s">
        <v>780</v>
      </c>
      <c r="J378" s="36"/>
    </row>
    <row r="379" spans="1:10" ht="19" thickTop="1">
      <c r="A379" s="131" t="s">
        <v>358</v>
      </c>
      <c r="B379" s="42"/>
      <c r="C379" s="42"/>
      <c r="D379" s="42"/>
      <c r="E379" s="42"/>
      <c r="F379" s="42"/>
      <c r="G379" s="470">
        <f>SUM(G377:G378)</f>
        <v>46365</v>
      </c>
      <c r="H379" s="42"/>
      <c r="I379" s="42"/>
      <c r="J379" s="36"/>
    </row>
    <row r="380" spans="1:10" ht="19" thickBot="1">
      <c r="A380" s="36"/>
      <c r="B380" s="36"/>
      <c r="C380" s="36"/>
      <c r="D380" s="36"/>
      <c r="E380" s="36"/>
      <c r="F380" s="36"/>
      <c r="G380" s="457"/>
      <c r="H380" s="36"/>
      <c r="I380" s="36"/>
      <c r="J380" s="36"/>
    </row>
    <row r="381" spans="1:10" ht="19" thickBot="1">
      <c r="A381" s="492" t="s">
        <v>782</v>
      </c>
      <c r="B381" s="493"/>
      <c r="C381" s="493"/>
      <c r="D381" s="493"/>
      <c r="E381" s="493"/>
      <c r="F381" s="493"/>
      <c r="G381" s="494">
        <f>SUM(G325,G330,G335,G353,G365,G374,G379)</f>
        <v>5911591</v>
      </c>
      <c r="H381" s="36"/>
      <c r="I381" s="36"/>
      <c r="J381" s="36"/>
    </row>
    <row r="382" spans="1:10">
      <c r="A382" s="87"/>
      <c r="B382" s="36"/>
      <c r="C382" s="36"/>
      <c r="D382" s="36"/>
      <c r="E382" s="36"/>
      <c r="F382" s="36"/>
      <c r="G382" s="471"/>
      <c r="H382" s="36"/>
      <c r="I382" s="36"/>
      <c r="J382" s="9"/>
    </row>
    <row r="383" spans="1:10">
      <c r="A383" s="8" t="s">
        <v>783</v>
      </c>
      <c r="C383"/>
      <c r="D383"/>
      <c r="E383"/>
      <c r="F383"/>
      <c r="H383"/>
      <c r="I383"/>
      <c r="J383" s="9"/>
    </row>
    <row r="384" spans="1:10" ht="19" thickBot="1">
      <c r="A384" s="8" t="s">
        <v>784</v>
      </c>
      <c r="B384" s="378"/>
      <c r="C384"/>
      <c r="E384" s="378"/>
      <c r="F384"/>
      <c r="H384"/>
      <c r="I384" s="50"/>
      <c r="J384" s="9"/>
    </row>
    <row r="385" spans="1:10" ht="20" thickBot="1">
      <c r="A385" s="355" t="s">
        <v>24</v>
      </c>
      <c r="B385" s="356" t="s">
        <v>317</v>
      </c>
      <c r="C385" s="355" t="s">
        <v>306</v>
      </c>
      <c r="D385" s="230" t="s">
        <v>307</v>
      </c>
      <c r="E385" s="356" t="s">
        <v>308</v>
      </c>
      <c r="F385" s="355" t="s">
        <v>309</v>
      </c>
      <c r="G385" s="230" t="s">
        <v>318</v>
      </c>
      <c r="H385" s="355" t="s">
        <v>319</v>
      </c>
      <c r="I385" s="357" t="s">
        <v>311</v>
      </c>
      <c r="J385" s="9"/>
    </row>
    <row r="386" spans="1:10" ht="38">
      <c r="A386" s="122" t="s">
        <v>103</v>
      </c>
      <c r="B386" s="495">
        <v>1</v>
      </c>
      <c r="C386" s="124" t="s">
        <v>785</v>
      </c>
      <c r="D386" s="196">
        <v>1000</v>
      </c>
      <c r="E386" s="246">
        <v>15</v>
      </c>
      <c r="F386" s="124" t="s">
        <v>366</v>
      </c>
      <c r="G386" s="196">
        <f>D386*E386</f>
        <v>15000</v>
      </c>
      <c r="H386" s="124" t="s">
        <v>502</v>
      </c>
      <c r="I386" s="125" t="s">
        <v>786</v>
      </c>
      <c r="J386" s="36"/>
    </row>
    <row r="387" spans="1:10" ht="38">
      <c r="A387" s="124"/>
      <c r="B387" s="495">
        <v>2</v>
      </c>
      <c r="C387" s="124" t="s">
        <v>787</v>
      </c>
      <c r="D387" s="196">
        <v>3000</v>
      </c>
      <c r="E387" s="246">
        <v>1</v>
      </c>
      <c r="F387" s="124" t="s">
        <v>749</v>
      </c>
      <c r="G387" s="196">
        <f>D387*E387</f>
        <v>3000</v>
      </c>
      <c r="H387" s="124" t="s">
        <v>314</v>
      </c>
      <c r="I387" s="125" t="s">
        <v>786</v>
      </c>
      <c r="J387" s="9"/>
    </row>
    <row r="388" spans="1:10" ht="38">
      <c r="A388" s="124"/>
      <c r="B388" s="495">
        <v>3</v>
      </c>
      <c r="C388" s="124" t="s">
        <v>788</v>
      </c>
      <c r="D388" s="196">
        <v>120</v>
      </c>
      <c r="E388" s="246">
        <v>5</v>
      </c>
      <c r="F388" s="124" t="s">
        <v>431</v>
      </c>
      <c r="G388" s="196">
        <f>D388*E388</f>
        <v>600</v>
      </c>
      <c r="H388" s="124" t="s">
        <v>314</v>
      </c>
      <c r="I388" s="125" t="s">
        <v>786</v>
      </c>
      <c r="J388" s="9"/>
    </row>
    <row r="389" spans="1:10" ht="39" thickBot="1">
      <c r="A389" s="126"/>
      <c r="B389" s="516">
        <v>4</v>
      </c>
      <c r="C389" s="126" t="s">
        <v>789</v>
      </c>
      <c r="D389" s="267">
        <v>250</v>
      </c>
      <c r="E389" s="247">
        <v>2</v>
      </c>
      <c r="F389" s="126" t="s">
        <v>790</v>
      </c>
      <c r="G389" s="267">
        <f>D389*E389</f>
        <v>500</v>
      </c>
      <c r="H389" s="126" t="s">
        <v>314</v>
      </c>
      <c r="I389" s="127" t="s">
        <v>786</v>
      </c>
      <c r="J389" s="9"/>
    </row>
    <row r="390" spans="1:10" ht="19" thickTop="1">
      <c r="A390" s="353" t="s">
        <v>374</v>
      </c>
      <c r="B390" s="618"/>
      <c r="C390" s="619"/>
      <c r="D390" s="619"/>
      <c r="E390" s="619"/>
      <c r="F390" s="620"/>
      <c r="G390" s="354">
        <f>SUM(G386:G389)</f>
        <v>19100</v>
      </c>
      <c r="H390" s="618"/>
      <c r="I390" s="620"/>
      <c r="J390" s="36"/>
    </row>
    <row r="391" spans="1:10" ht="19" thickBot="1">
      <c r="A391"/>
      <c r="B391" s="378"/>
      <c r="C391"/>
      <c r="E391" s="378"/>
      <c r="F391"/>
      <c r="H391"/>
      <c r="I391" s="50"/>
      <c r="J391" s="9"/>
    </row>
    <row r="392" spans="1:10" ht="20" thickBot="1">
      <c r="A392" s="355" t="s">
        <v>24</v>
      </c>
      <c r="B392" s="356" t="s">
        <v>317</v>
      </c>
      <c r="C392" s="355" t="s">
        <v>306</v>
      </c>
      <c r="D392" s="230" t="s">
        <v>307</v>
      </c>
      <c r="E392" s="356" t="s">
        <v>308</v>
      </c>
      <c r="F392" s="355" t="s">
        <v>309</v>
      </c>
      <c r="G392" s="230" t="s">
        <v>318</v>
      </c>
      <c r="H392" s="355" t="s">
        <v>319</v>
      </c>
      <c r="I392" s="357" t="s">
        <v>311</v>
      </c>
      <c r="J392" s="9"/>
    </row>
    <row r="393" spans="1:10" ht="39" thickBot="1">
      <c r="A393" s="122" t="s">
        <v>108</v>
      </c>
      <c r="B393" s="245">
        <v>5</v>
      </c>
      <c r="C393" s="122" t="s">
        <v>791</v>
      </c>
      <c r="D393" s="337">
        <v>1600000</v>
      </c>
      <c r="E393" s="496">
        <v>1</v>
      </c>
      <c r="F393" s="122" t="s">
        <v>393</v>
      </c>
      <c r="G393" s="337">
        <f>D393*E393</f>
        <v>1600000</v>
      </c>
      <c r="H393" s="122" t="s">
        <v>792</v>
      </c>
      <c r="I393" s="123" t="s">
        <v>793</v>
      </c>
      <c r="J393" s="36"/>
    </row>
    <row r="394" spans="1:10" ht="19" thickTop="1">
      <c r="A394" s="353" t="s">
        <v>438</v>
      </c>
      <c r="B394" s="618"/>
      <c r="C394" s="619"/>
      <c r="D394" s="619"/>
      <c r="E394" s="619"/>
      <c r="F394" s="620"/>
      <c r="G394" s="354">
        <f>SUM(G393:G393)</f>
        <v>1600000</v>
      </c>
      <c r="H394" s="618"/>
      <c r="I394" s="620"/>
      <c r="J394" s="36"/>
    </row>
    <row r="395" spans="1:10" ht="19" thickBot="1">
      <c r="A395"/>
      <c r="B395" s="378"/>
      <c r="C395"/>
      <c r="E395" s="378"/>
      <c r="F395"/>
      <c r="H395"/>
      <c r="I395" s="50"/>
      <c r="J395" s="36"/>
    </row>
    <row r="396" spans="1:10" ht="20" thickBot="1">
      <c r="A396" s="355" t="s">
        <v>24</v>
      </c>
      <c r="B396" s="356" t="s">
        <v>317</v>
      </c>
      <c r="C396" s="355" t="s">
        <v>306</v>
      </c>
      <c r="D396" s="230" t="s">
        <v>307</v>
      </c>
      <c r="E396" s="356" t="s">
        <v>308</v>
      </c>
      <c r="F396" s="355" t="s">
        <v>309</v>
      </c>
      <c r="G396" s="230" t="s">
        <v>318</v>
      </c>
      <c r="H396" s="355" t="s">
        <v>319</v>
      </c>
      <c r="I396" s="357" t="s">
        <v>311</v>
      </c>
      <c r="J396" s="9"/>
    </row>
    <row r="397" spans="1:10" ht="39" thickBot="1">
      <c r="A397" s="122" t="s">
        <v>111</v>
      </c>
      <c r="B397" s="245">
        <v>6</v>
      </c>
      <c r="C397" s="122" t="s">
        <v>794</v>
      </c>
      <c r="D397" s="337">
        <v>550</v>
      </c>
      <c r="E397" s="496">
        <v>1</v>
      </c>
      <c r="F397" s="122" t="s">
        <v>376</v>
      </c>
      <c r="G397" s="337">
        <f>D397*E397</f>
        <v>550</v>
      </c>
      <c r="H397" s="122" t="s">
        <v>792</v>
      </c>
      <c r="I397" s="123" t="s">
        <v>795</v>
      </c>
      <c r="J397" s="9"/>
    </row>
    <row r="398" spans="1:10" ht="19" thickTop="1">
      <c r="A398" s="353" t="s">
        <v>351</v>
      </c>
      <c r="B398" s="618"/>
      <c r="C398" s="619"/>
      <c r="D398" s="619"/>
      <c r="E398" s="619"/>
      <c r="F398" s="620"/>
      <c r="G398" s="354">
        <f>SUM(G397:G397)</f>
        <v>550</v>
      </c>
      <c r="H398" s="618"/>
      <c r="I398" s="620"/>
      <c r="J398" s="9"/>
    </row>
    <row r="399" spans="1:10" ht="19" thickBot="1">
      <c r="A399"/>
      <c r="B399" s="378"/>
      <c r="C399"/>
      <c r="E399" s="378"/>
      <c r="F399"/>
      <c r="H399"/>
      <c r="I399" s="50"/>
      <c r="J399" s="9"/>
    </row>
    <row r="400" spans="1:10" ht="20" thickBot="1">
      <c r="A400" s="355" t="s">
        <v>24</v>
      </c>
      <c r="B400" s="356" t="s">
        <v>317</v>
      </c>
      <c r="C400" s="355" t="s">
        <v>306</v>
      </c>
      <c r="D400" s="230" t="s">
        <v>307</v>
      </c>
      <c r="E400" s="356" t="s">
        <v>308</v>
      </c>
      <c r="F400" s="355" t="s">
        <v>309</v>
      </c>
      <c r="G400" s="230" t="s">
        <v>318</v>
      </c>
      <c r="H400" s="355" t="s">
        <v>319</v>
      </c>
      <c r="I400" s="357" t="s">
        <v>311</v>
      </c>
      <c r="J400" s="9"/>
    </row>
    <row r="401" spans="1:10" ht="38">
      <c r="A401" s="122" t="s">
        <v>112</v>
      </c>
      <c r="B401" s="245">
        <v>7</v>
      </c>
      <c r="C401" s="124" t="s">
        <v>796</v>
      </c>
      <c r="D401" s="397">
        <v>490</v>
      </c>
      <c r="E401" s="495">
        <v>1</v>
      </c>
      <c r="F401" s="124" t="s">
        <v>766</v>
      </c>
      <c r="G401" s="397">
        <f t="shared" ref="G401:G407" si="28">D401*E401</f>
        <v>490</v>
      </c>
      <c r="H401" s="497" t="s">
        <v>792</v>
      </c>
      <c r="I401" s="125" t="s">
        <v>797</v>
      </c>
      <c r="J401" s="9"/>
    </row>
    <row r="402" spans="1:10" ht="38">
      <c r="A402" s="124"/>
      <c r="B402" s="246">
        <v>8</v>
      </c>
      <c r="C402" s="124" t="s">
        <v>798</v>
      </c>
      <c r="D402" s="196">
        <v>40000</v>
      </c>
      <c r="E402" s="495">
        <v>1</v>
      </c>
      <c r="F402" s="124" t="s">
        <v>766</v>
      </c>
      <c r="G402" s="397">
        <f t="shared" si="28"/>
        <v>40000</v>
      </c>
      <c r="H402" s="497" t="s">
        <v>502</v>
      </c>
      <c r="I402" s="125" t="s">
        <v>799</v>
      </c>
      <c r="J402" s="9"/>
    </row>
    <row r="403" spans="1:10" ht="38">
      <c r="A403" s="124"/>
      <c r="B403" s="248">
        <v>9</v>
      </c>
      <c r="C403" s="124" t="s">
        <v>800</v>
      </c>
      <c r="D403" s="397">
        <v>400</v>
      </c>
      <c r="E403" s="495">
        <v>1</v>
      </c>
      <c r="F403" s="124" t="s">
        <v>393</v>
      </c>
      <c r="G403" s="397">
        <f t="shared" si="28"/>
        <v>400</v>
      </c>
      <c r="H403" s="497" t="s">
        <v>792</v>
      </c>
      <c r="I403" s="125" t="s">
        <v>801</v>
      </c>
    </row>
    <row r="404" spans="1:10" ht="38">
      <c r="A404" s="360"/>
      <c r="B404" s="246">
        <v>10</v>
      </c>
      <c r="C404" s="348" t="s">
        <v>802</v>
      </c>
      <c r="D404" s="17">
        <v>3500</v>
      </c>
      <c r="E404" s="498">
        <v>2</v>
      </c>
      <c r="F404" s="360" t="s">
        <v>353</v>
      </c>
      <c r="G404" s="397">
        <f t="shared" si="28"/>
        <v>7000</v>
      </c>
      <c r="H404" s="499" t="s">
        <v>634</v>
      </c>
      <c r="I404" s="352" t="s">
        <v>803</v>
      </c>
      <c r="J404" s="9"/>
    </row>
    <row r="405" spans="1:10" ht="38">
      <c r="A405" s="348"/>
      <c r="B405" s="248">
        <v>11</v>
      </c>
      <c r="C405" s="89" t="s">
        <v>802</v>
      </c>
      <c r="D405" s="11">
        <v>2000</v>
      </c>
      <c r="E405" s="257">
        <v>2</v>
      </c>
      <c r="F405" s="348" t="s">
        <v>353</v>
      </c>
      <c r="G405" s="397">
        <f t="shared" si="28"/>
        <v>4000</v>
      </c>
      <c r="H405" s="366" t="s">
        <v>804</v>
      </c>
      <c r="I405" s="352" t="s">
        <v>805</v>
      </c>
      <c r="J405" s="9"/>
    </row>
    <row r="406" spans="1:10" ht="36" customHeight="1">
      <c r="A406" s="348"/>
      <c r="B406" s="246">
        <v>12</v>
      </c>
      <c r="C406" s="348" t="s">
        <v>802</v>
      </c>
      <c r="D406" s="11">
        <v>3500</v>
      </c>
      <c r="E406" s="498">
        <v>2</v>
      </c>
      <c r="F406" s="348" t="s">
        <v>353</v>
      </c>
      <c r="G406" s="397">
        <f t="shared" si="28"/>
        <v>7000</v>
      </c>
      <c r="H406" s="366" t="s">
        <v>806</v>
      </c>
      <c r="I406" s="361" t="s">
        <v>807</v>
      </c>
      <c r="J406" s="9"/>
    </row>
    <row r="407" spans="1:10" ht="36" customHeight="1" thickBot="1">
      <c r="A407" s="89"/>
      <c r="B407" s="248">
        <v>13</v>
      </c>
      <c r="C407" s="124" t="s">
        <v>808</v>
      </c>
      <c r="D407" s="196">
        <v>10000</v>
      </c>
      <c r="E407" s="495">
        <v>1</v>
      </c>
      <c r="F407" s="124" t="s">
        <v>376</v>
      </c>
      <c r="G407" s="397">
        <f t="shared" si="28"/>
        <v>10000</v>
      </c>
      <c r="H407" s="497" t="s">
        <v>809</v>
      </c>
      <c r="I407" s="125" t="s">
        <v>810</v>
      </c>
      <c r="J407" s="9"/>
    </row>
    <row r="408" spans="1:10" ht="19" thickTop="1">
      <c r="A408" s="353" t="s">
        <v>358</v>
      </c>
      <c r="B408" s="618"/>
      <c r="C408" s="619"/>
      <c r="D408" s="619"/>
      <c r="E408" s="619"/>
      <c r="F408" s="620"/>
      <c r="G408" s="354">
        <f>SUM(G401:G407)</f>
        <v>68890</v>
      </c>
      <c r="H408" s="618"/>
      <c r="I408" s="620"/>
      <c r="J408" s="9"/>
    </row>
    <row r="409" spans="1:10" ht="19" thickBot="1">
      <c r="A409"/>
      <c r="B409" s="378"/>
      <c r="C409"/>
      <c r="E409" s="378"/>
      <c r="F409"/>
      <c r="H409"/>
      <c r="I409" s="50"/>
      <c r="J409" s="9"/>
    </row>
    <row r="410" spans="1:10" ht="19" thickBot="1">
      <c r="A410" s="372" t="s">
        <v>811</v>
      </c>
      <c r="B410" s="379"/>
      <c r="C410" s="377"/>
      <c r="D410" s="394"/>
      <c r="E410" s="379"/>
      <c r="F410" s="377"/>
      <c r="G410" s="395">
        <f>SUM(G390,G394,G398,G408)</f>
        <v>1688540</v>
      </c>
      <c r="H410"/>
      <c r="I410" s="50"/>
      <c r="J410" s="9"/>
    </row>
    <row r="411" spans="1:10">
      <c r="J411" s="36"/>
    </row>
    <row r="412" spans="1:10" ht="19" thickBot="1">
      <c r="A412" s="8" t="s">
        <v>812</v>
      </c>
      <c r="B412" s="378"/>
      <c r="C412"/>
      <c r="E412" s="378"/>
      <c r="F412"/>
      <c r="H412"/>
      <c r="I412" s="50"/>
      <c r="J412" s="9"/>
    </row>
    <row r="413" spans="1:10" ht="20" thickBot="1">
      <c r="A413" s="355" t="s">
        <v>24</v>
      </c>
      <c r="B413" s="356" t="s">
        <v>317</v>
      </c>
      <c r="C413" s="355" t="s">
        <v>306</v>
      </c>
      <c r="D413" s="230" t="s">
        <v>307</v>
      </c>
      <c r="E413" s="356" t="s">
        <v>308</v>
      </c>
      <c r="F413" s="355" t="s">
        <v>309</v>
      </c>
      <c r="G413" s="230" t="s">
        <v>318</v>
      </c>
      <c r="H413" s="355" t="s">
        <v>319</v>
      </c>
      <c r="I413" s="357" t="s">
        <v>311</v>
      </c>
      <c r="J413" s="9"/>
    </row>
    <row r="414" spans="1:10" ht="19">
      <c r="A414" s="368" t="s">
        <v>361</v>
      </c>
      <c r="B414" s="248">
        <v>1</v>
      </c>
      <c r="C414" s="122" t="s">
        <v>813</v>
      </c>
      <c r="D414" s="405">
        <v>800</v>
      </c>
      <c r="E414" s="496">
        <v>10</v>
      </c>
      <c r="F414" s="42" t="s">
        <v>366</v>
      </c>
      <c r="G414" s="397">
        <f>D414*E414</f>
        <v>8000</v>
      </c>
      <c r="H414" s="42" t="s">
        <v>814</v>
      </c>
      <c r="I414" s="130" t="s">
        <v>815</v>
      </c>
      <c r="J414" s="9"/>
    </row>
    <row r="415" spans="1:10" ht="19">
      <c r="A415" s="369"/>
      <c r="B415" s="500">
        <v>2</v>
      </c>
      <c r="C415" s="124" t="s">
        <v>816</v>
      </c>
      <c r="D415" s="397">
        <v>2000</v>
      </c>
      <c r="E415" s="495">
        <v>1</v>
      </c>
      <c r="F415" s="124" t="s">
        <v>817</v>
      </c>
      <c r="G415" s="397">
        <f>D415*E415</f>
        <v>2000</v>
      </c>
      <c r="H415" s="124" t="s">
        <v>818</v>
      </c>
      <c r="I415" s="125" t="s">
        <v>815</v>
      </c>
      <c r="J415" s="9"/>
    </row>
    <row r="416" spans="1:10">
      <c r="A416" s="148" t="s">
        <v>374</v>
      </c>
      <c r="B416" s="621"/>
      <c r="C416" s="623"/>
      <c r="D416" s="623"/>
      <c r="E416" s="623"/>
      <c r="F416" s="624"/>
      <c r="G416" s="16">
        <f>SUM(G414:G415)</f>
        <v>10000</v>
      </c>
      <c r="H416" s="621"/>
      <c r="I416" s="624"/>
      <c r="J416" s="9"/>
    </row>
    <row r="417" spans="1:10" ht="19" thickBot="1">
      <c r="A417"/>
      <c r="B417" s="378"/>
      <c r="C417"/>
      <c r="E417" s="378"/>
      <c r="F417"/>
      <c r="H417"/>
      <c r="I417" s="50"/>
      <c r="J417" s="9"/>
    </row>
    <row r="418" spans="1:10" ht="20" thickBot="1">
      <c r="A418" s="355" t="s">
        <v>24</v>
      </c>
      <c r="B418" s="356" t="s">
        <v>317</v>
      </c>
      <c r="C418" s="355" t="s">
        <v>306</v>
      </c>
      <c r="D418" s="230" t="s">
        <v>307</v>
      </c>
      <c r="E418" s="356" t="s">
        <v>308</v>
      </c>
      <c r="F418" s="355" t="s">
        <v>309</v>
      </c>
      <c r="G418" s="230" t="s">
        <v>318</v>
      </c>
      <c r="H418" s="355" t="s">
        <v>319</v>
      </c>
      <c r="I418" s="357" t="s">
        <v>311</v>
      </c>
      <c r="J418" s="9"/>
    </row>
    <row r="419" spans="1:10" ht="39" thickBot="1">
      <c r="A419" s="122" t="s">
        <v>105</v>
      </c>
      <c r="B419" s="245">
        <v>3</v>
      </c>
      <c r="C419" s="122" t="s">
        <v>819</v>
      </c>
      <c r="D419" s="194">
        <v>10000</v>
      </c>
      <c r="E419" s="245">
        <v>1</v>
      </c>
      <c r="F419" s="122" t="s">
        <v>376</v>
      </c>
      <c r="G419" s="194">
        <f>D419*E419</f>
        <v>10000</v>
      </c>
      <c r="H419" s="122" t="s">
        <v>314</v>
      </c>
      <c r="I419" s="123" t="s">
        <v>820</v>
      </c>
      <c r="J419" s="9"/>
    </row>
    <row r="420" spans="1:10" ht="19" thickTop="1">
      <c r="A420" s="353" t="s">
        <v>422</v>
      </c>
      <c r="B420" s="618"/>
      <c r="C420" s="619"/>
      <c r="D420" s="619"/>
      <c r="E420" s="619"/>
      <c r="F420" s="620"/>
      <c r="G420" s="354">
        <f>SUM(G419:G419)</f>
        <v>10000</v>
      </c>
      <c r="H420" s="618"/>
      <c r="I420" s="620"/>
      <c r="J420" s="9"/>
    </row>
    <row r="421" spans="1:10" ht="19" thickBot="1">
      <c r="A421"/>
      <c r="B421" s="378"/>
      <c r="C421"/>
      <c r="E421" s="378"/>
      <c r="F421"/>
      <c r="H421"/>
      <c r="I421" s="50"/>
      <c r="J421" s="9"/>
    </row>
    <row r="422" spans="1:10" ht="20" thickBot="1">
      <c r="A422" s="355" t="s">
        <v>24</v>
      </c>
      <c r="B422" s="356" t="s">
        <v>317</v>
      </c>
      <c r="C422" s="355" t="s">
        <v>306</v>
      </c>
      <c r="D422" s="230" t="s">
        <v>307</v>
      </c>
      <c r="E422" s="356" t="s">
        <v>308</v>
      </c>
      <c r="F422" s="355" t="s">
        <v>309</v>
      </c>
      <c r="G422" s="230" t="s">
        <v>318</v>
      </c>
      <c r="H422" s="355" t="s">
        <v>319</v>
      </c>
      <c r="I422" s="357" t="s">
        <v>311</v>
      </c>
      <c r="J422" s="9"/>
    </row>
    <row r="423" spans="1:10" ht="20" thickBot="1">
      <c r="A423" s="347" t="s">
        <v>63</v>
      </c>
      <c r="B423" s="245">
        <v>4</v>
      </c>
      <c r="C423" s="122" t="s">
        <v>821</v>
      </c>
      <c r="D423" s="337">
        <v>5000</v>
      </c>
      <c r="E423" s="496">
        <v>1</v>
      </c>
      <c r="F423" s="122" t="s">
        <v>393</v>
      </c>
      <c r="G423" s="337">
        <f>D423*E423</f>
        <v>5000</v>
      </c>
      <c r="H423" s="122" t="s">
        <v>822</v>
      </c>
      <c r="I423" s="123" t="s">
        <v>823</v>
      </c>
      <c r="J423" s="9"/>
    </row>
    <row r="424" spans="1:10" ht="19" thickTop="1">
      <c r="A424" s="353" t="s">
        <v>358</v>
      </c>
      <c r="B424" s="618"/>
      <c r="C424" s="619"/>
      <c r="D424" s="619"/>
      <c r="E424" s="619"/>
      <c r="F424" s="620"/>
      <c r="G424" s="354">
        <f>SUM(G423:G423)</f>
        <v>5000</v>
      </c>
      <c r="H424" s="618"/>
      <c r="I424" s="620"/>
      <c r="J424" s="9"/>
    </row>
    <row r="425" spans="1:10" ht="19" thickBot="1">
      <c r="A425"/>
      <c r="B425" s="378"/>
      <c r="C425"/>
      <c r="E425" s="378"/>
      <c r="F425"/>
      <c r="H425"/>
      <c r="I425" s="50"/>
      <c r="J425" s="9"/>
    </row>
    <row r="426" spans="1:10" ht="19" thickBot="1">
      <c r="A426" s="372" t="s">
        <v>824</v>
      </c>
      <c r="B426" s="379"/>
      <c r="C426" s="377"/>
      <c r="D426" s="394"/>
      <c r="E426" s="379"/>
      <c r="F426" s="377"/>
      <c r="G426" s="395">
        <f>SUM(G416,G420,G424)</f>
        <v>25000</v>
      </c>
      <c r="H426"/>
      <c r="I426" s="50"/>
      <c r="J426" s="9"/>
    </row>
    <row r="427" spans="1:10">
      <c r="A427"/>
      <c r="B427" s="378"/>
      <c r="C427"/>
      <c r="E427" s="378"/>
      <c r="F427"/>
      <c r="H427"/>
      <c r="I427" s="50"/>
      <c r="J427" s="9"/>
    </row>
    <row r="428" spans="1:10" ht="19" thickBot="1">
      <c r="A428" s="8" t="s">
        <v>825</v>
      </c>
      <c r="B428" s="378"/>
      <c r="C428"/>
      <c r="E428" s="378"/>
      <c r="F428"/>
      <c r="H428"/>
      <c r="I428" s="50"/>
      <c r="J428" s="9"/>
    </row>
    <row r="429" spans="1:10" ht="20" thickBot="1">
      <c r="A429" s="355" t="s">
        <v>24</v>
      </c>
      <c r="B429" s="356" t="s">
        <v>317</v>
      </c>
      <c r="C429" s="355" t="s">
        <v>306</v>
      </c>
      <c r="D429" s="230" t="s">
        <v>307</v>
      </c>
      <c r="E429" s="356" t="s">
        <v>308</v>
      </c>
      <c r="F429" s="355" t="s">
        <v>309</v>
      </c>
      <c r="G429" s="230" t="s">
        <v>318</v>
      </c>
      <c r="H429" s="355" t="s">
        <v>319</v>
      </c>
      <c r="I429" s="357" t="s">
        <v>311</v>
      </c>
      <c r="J429" s="9"/>
    </row>
    <row r="430" spans="1:10" ht="19">
      <c r="A430" s="368" t="s">
        <v>361</v>
      </c>
      <c r="B430" s="373">
        <v>1</v>
      </c>
      <c r="C430" s="368" t="s">
        <v>826</v>
      </c>
      <c r="D430" s="27">
        <v>110</v>
      </c>
      <c r="E430" s="373">
        <v>5</v>
      </c>
      <c r="F430" s="368" t="s">
        <v>827</v>
      </c>
      <c r="G430" s="27">
        <f t="shared" ref="G430:G442" si="29">D430*E430</f>
        <v>550</v>
      </c>
      <c r="H430" s="501" t="s">
        <v>828</v>
      </c>
      <c r="I430" s="380" t="s">
        <v>829</v>
      </c>
      <c r="J430" s="9"/>
    </row>
    <row r="431" spans="1:10" ht="19">
      <c r="A431" s="369"/>
      <c r="B431" s="374">
        <v>2</v>
      </c>
      <c r="C431" s="369" t="s">
        <v>830</v>
      </c>
      <c r="D431" s="41">
        <v>1740</v>
      </c>
      <c r="E431" s="374">
        <v>2</v>
      </c>
      <c r="F431" s="369" t="s">
        <v>831</v>
      </c>
      <c r="G431" s="41">
        <f t="shared" si="29"/>
        <v>3480</v>
      </c>
      <c r="H431" s="185" t="s">
        <v>828</v>
      </c>
      <c r="I431" s="381" t="s">
        <v>832</v>
      </c>
      <c r="J431" s="9"/>
    </row>
    <row r="432" spans="1:10" ht="19">
      <c r="A432" s="369"/>
      <c r="B432" s="374">
        <v>3</v>
      </c>
      <c r="C432" s="369" t="s">
        <v>833</v>
      </c>
      <c r="D432" s="41">
        <v>308</v>
      </c>
      <c r="E432" s="374">
        <v>1</v>
      </c>
      <c r="F432" s="369" t="s">
        <v>827</v>
      </c>
      <c r="G432" s="41">
        <f t="shared" si="29"/>
        <v>308</v>
      </c>
      <c r="H432" s="89" t="s">
        <v>828</v>
      </c>
      <c r="I432" s="381" t="s">
        <v>832</v>
      </c>
      <c r="J432" s="9"/>
    </row>
    <row r="433" spans="1:10" ht="19">
      <c r="A433" s="369"/>
      <c r="B433" s="374">
        <v>4</v>
      </c>
      <c r="C433" s="369" t="s">
        <v>834</v>
      </c>
      <c r="D433" s="41">
        <v>1950</v>
      </c>
      <c r="E433" s="374">
        <v>3</v>
      </c>
      <c r="F433" s="369" t="s">
        <v>835</v>
      </c>
      <c r="G433" s="41">
        <f t="shared" si="29"/>
        <v>5850</v>
      </c>
      <c r="H433" s="369" t="s">
        <v>340</v>
      </c>
      <c r="I433" s="381" t="s">
        <v>832</v>
      </c>
      <c r="J433" s="9"/>
    </row>
    <row r="434" spans="1:10" ht="19">
      <c r="A434" s="369"/>
      <c r="B434" s="374">
        <v>5</v>
      </c>
      <c r="C434" s="369" t="s">
        <v>836</v>
      </c>
      <c r="D434" s="41">
        <v>1780</v>
      </c>
      <c r="E434" s="374">
        <v>1</v>
      </c>
      <c r="F434" s="369" t="s">
        <v>835</v>
      </c>
      <c r="G434" s="41">
        <f t="shared" si="29"/>
        <v>1780</v>
      </c>
      <c r="H434" s="369" t="s">
        <v>340</v>
      </c>
      <c r="I434" s="381" t="s">
        <v>832</v>
      </c>
      <c r="J434" s="9"/>
    </row>
    <row r="435" spans="1:10" ht="19">
      <c r="A435" s="369"/>
      <c r="B435" s="374">
        <v>6</v>
      </c>
      <c r="C435" s="369" t="s">
        <v>837</v>
      </c>
      <c r="D435" s="41">
        <v>898</v>
      </c>
      <c r="E435" s="374">
        <v>2</v>
      </c>
      <c r="F435" s="369" t="s">
        <v>835</v>
      </c>
      <c r="G435" s="41">
        <f t="shared" si="29"/>
        <v>1796</v>
      </c>
      <c r="H435" s="369" t="s">
        <v>340</v>
      </c>
      <c r="I435" s="381" t="s">
        <v>832</v>
      </c>
      <c r="J435" s="9"/>
    </row>
    <row r="436" spans="1:10" ht="19">
      <c r="A436" s="369"/>
      <c r="B436" s="374">
        <v>7</v>
      </c>
      <c r="C436" s="369" t="s">
        <v>838</v>
      </c>
      <c r="D436" s="41">
        <v>110</v>
      </c>
      <c r="E436" s="374">
        <v>1</v>
      </c>
      <c r="F436" s="369" t="s">
        <v>839</v>
      </c>
      <c r="G436" s="41">
        <f t="shared" si="29"/>
        <v>110</v>
      </c>
      <c r="H436" s="369" t="s">
        <v>340</v>
      </c>
      <c r="I436" s="381" t="s">
        <v>832</v>
      </c>
      <c r="J436" s="9"/>
    </row>
    <row r="437" spans="1:10" ht="19">
      <c r="A437" s="369"/>
      <c r="B437" s="374">
        <v>8</v>
      </c>
      <c r="C437" s="369" t="s">
        <v>840</v>
      </c>
      <c r="D437" s="41">
        <v>1980</v>
      </c>
      <c r="E437" s="374">
        <v>1</v>
      </c>
      <c r="F437" s="369" t="s">
        <v>841</v>
      </c>
      <c r="G437" s="41">
        <f t="shared" si="29"/>
        <v>1980</v>
      </c>
      <c r="H437" s="369" t="s">
        <v>340</v>
      </c>
      <c r="I437" s="381" t="s">
        <v>832</v>
      </c>
      <c r="J437" s="9"/>
    </row>
    <row r="438" spans="1:10" ht="19">
      <c r="A438" s="369"/>
      <c r="B438" s="374">
        <v>9</v>
      </c>
      <c r="C438" s="369" t="s">
        <v>842</v>
      </c>
      <c r="D438" s="41">
        <v>1980</v>
      </c>
      <c r="E438" s="374">
        <v>1</v>
      </c>
      <c r="F438" s="369" t="s">
        <v>841</v>
      </c>
      <c r="G438" s="41">
        <f t="shared" si="29"/>
        <v>1980</v>
      </c>
      <c r="H438" s="369" t="s">
        <v>340</v>
      </c>
      <c r="I438" s="381" t="s">
        <v>832</v>
      </c>
      <c r="J438" s="9"/>
    </row>
    <row r="439" spans="1:10" ht="19">
      <c r="A439" s="369"/>
      <c r="B439" s="374">
        <v>10</v>
      </c>
      <c r="C439" s="369" t="s">
        <v>843</v>
      </c>
      <c r="D439" s="41">
        <v>1980</v>
      </c>
      <c r="E439" s="374">
        <v>1</v>
      </c>
      <c r="F439" s="369" t="s">
        <v>841</v>
      </c>
      <c r="G439" s="41">
        <f t="shared" si="29"/>
        <v>1980</v>
      </c>
      <c r="H439" s="369" t="s">
        <v>340</v>
      </c>
      <c r="I439" s="381" t="s">
        <v>832</v>
      </c>
      <c r="J439" s="9"/>
    </row>
    <row r="440" spans="1:10" ht="19">
      <c r="A440" s="369"/>
      <c r="B440" s="374">
        <v>11</v>
      </c>
      <c r="C440" s="369" t="s">
        <v>844</v>
      </c>
      <c r="D440" s="41">
        <v>1980</v>
      </c>
      <c r="E440" s="374">
        <v>1</v>
      </c>
      <c r="F440" s="369" t="s">
        <v>841</v>
      </c>
      <c r="G440" s="41">
        <f t="shared" si="29"/>
        <v>1980</v>
      </c>
      <c r="H440" s="369" t="s">
        <v>340</v>
      </c>
      <c r="I440" s="381" t="s">
        <v>832</v>
      </c>
      <c r="J440" s="9"/>
    </row>
    <row r="441" spans="1:10" ht="19">
      <c r="A441" s="369"/>
      <c r="B441" s="374">
        <v>12</v>
      </c>
      <c r="C441" s="502" t="s">
        <v>845</v>
      </c>
      <c r="D441" s="41">
        <v>298</v>
      </c>
      <c r="E441" s="374">
        <v>2</v>
      </c>
      <c r="F441" s="369" t="s">
        <v>841</v>
      </c>
      <c r="G441" s="41">
        <f t="shared" si="29"/>
        <v>596</v>
      </c>
      <c r="H441" s="369" t="s">
        <v>340</v>
      </c>
      <c r="I441" s="381" t="s">
        <v>832</v>
      </c>
      <c r="J441" s="9"/>
    </row>
    <row r="442" spans="1:10" ht="20" thickBot="1">
      <c r="A442" s="370"/>
      <c r="B442" s="375">
        <v>13</v>
      </c>
      <c r="C442" s="370" t="s">
        <v>846</v>
      </c>
      <c r="D442" s="184">
        <v>278</v>
      </c>
      <c r="E442" s="375">
        <v>2</v>
      </c>
      <c r="F442" s="503" t="s">
        <v>841</v>
      </c>
      <c r="G442" s="184">
        <f t="shared" si="29"/>
        <v>556</v>
      </c>
      <c r="H442" s="370" t="s">
        <v>340</v>
      </c>
      <c r="I442" s="504" t="s">
        <v>832</v>
      </c>
      <c r="J442" s="9"/>
    </row>
    <row r="443" spans="1:10" ht="19" thickTop="1">
      <c r="A443" s="148" t="s">
        <v>374</v>
      </c>
      <c r="B443" s="621"/>
      <c r="C443" s="623"/>
      <c r="D443" s="623"/>
      <c r="E443" s="623"/>
      <c r="F443" s="624"/>
      <c r="G443" s="16">
        <f>SUM(G430:G442)</f>
        <v>22946</v>
      </c>
      <c r="H443" s="621"/>
      <c r="I443" s="624"/>
      <c r="J443" s="9"/>
    </row>
    <row r="444" spans="1:10" ht="19" thickBot="1">
      <c r="A444"/>
      <c r="B444" s="378"/>
      <c r="C444"/>
      <c r="E444" s="378"/>
      <c r="F444"/>
      <c r="H444"/>
      <c r="I444" s="50"/>
      <c r="J444" s="9"/>
    </row>
    <row r="445" spans="1:10" ht="20" thickBot="1">
      <c r="A445" s="355" t="s">
        <v>24</v>
      </c>
      <c r="B445" s="356" t="s">
        <v>317</v>
      </c>
      <c r="C445" s="355" t="s">
        <v>306</v>
      </c>
      <c r="D445" s="230" t="s">
        <v>307</v>
      </c>
      <c r="E445" s="356" t="s">
        <v>308</v>
      </c>
      <c r="F445" s="355" t="s">
        <v>309</v>
      </c>
      <c r="G445" s="230" t="s">
        <v>318</v>
      </c>
      <c r="H445" s="355" t="s">
        <v>319</v>
      </c>
      <c r="I445" s="357" t="s">
        <v>311</v>
      </c>
      <c r="J445" s="9"/>
    </row>
    <row r="446" spans="1:10" ht="20" thickBot="1">
      <c r="A446" s="347" t="s">
        <v>56</v>
      </c>
      <c r="B446" s="349">
        <v>14</v>
      </c>
      <c r="C446" s="347" t="s">
        <v>847</v>
      </c>
      <c r="D446" s="10">
        <v>20000</v>
      </c>
      <c r="E446" s="349">
        <v>1</v>
      </c>
      <c r="F446" s="347" t="s">
        <v>436</v>
      </c>
      <c r="G446" s="10">
        <f>D446*E446</f>
        <v>20000</v>
      </c>
      <c r="H446" s="347" t="s">
        <v>848</v>
      </c>
      <c r="I446" s="351" t="s">
        <v>849</v>
      </c>
      <c r="J446" s="9"/>
    </row>
    <row r="447" spans="1:10" ht="19" thickTop="1">
      <c r="A447" s="353" t="s">
        <v>422</v>
      </c>
      <c r="B447" s="618"/>
      <c r="C447" s="619"/>
      <c r="D447" s="619"/>
      <c r="E447" s="619"/>
      <c r="F447" s="620"/>
      <c r="G447" s="354">
        <f>SUM(G446:G446)</f>
        <v>20000</v>
      </c>
      <c r="H447" s="618"/>
      <c r="I447" s="620"/>
      <c r="J447" s="9"/>
    </row>
    <row r="448" spans="1:10" ht="19" thickBot="1">
      <c r="A448"/>
      <c r="B448" s="378"/>
      <c r="C448"/>
      <c r="E448" s="378"/>
      <c r="F448"/>
      <c r="H448"/>
      <c r="I448" s="50"/>
      <c r="J448" s="9"/>
    </row>
    <row r="449" spans="1:10" ht="20" thickBot="1">
      <c r="A449" s="355" t="s">
        <v>24</v>
      </c>
      <c r="B449" s="356" t="s">
        <v>317</v>
      </c>
      <c r="C449" s="355" t="s">
        <v>306</v>
      </c>
      <c r="D449" s="230" t="s">
        <v>307</v>
      </c>
      <c r="E449" s="356" t="s">
        <v>308</v>
      </c>
      <c r="F449" s="355" t="s">
        <v>309</v>
      </c>
      <c r="G449" s="230" t="s">
        <v>318</v>
      </c>
      <c r="H449" s="355" t="s">
        <v>319</v>
      </c>
      <c r="I449" s="357" t="s">
        <v>311</v>
      </c>
      <c r="J449" s="9"/>
    </row>
    <row r="450" spans="1:10" ht="20" thickBot="1">
      <c r="A450" s="347" t="s">
        <v>59</v>
      </c>
      <c r="B450" s="349">
        <v>15</v>
      </c>
      <c r="C450" s="347" t="s">
        <v>850</v>
      </c>
      <c r="D450" s="10">
        <v>30000</v>
      </c>
      <c r="E450" s="349">
        <v>1</v>
      </c>
      <c r="F450" s="347" t="s">
        <v>436</v>
      </c>
      <c r="G450" s="10">
        <f>D450*E450</f>
        <v>30000</v>
      </c>
      <c r="H450" s="347" t="s">
        <v>848</v>
      </c>
      <c r="I450" s="351" t="s">
        <v>851</v>
      </c>
      <c r="J450" s="9"/>
    </row>
    <row r="451" spans="1:10" ht="19" thickTop="1">
      <c r="A451" s="353" t="s">
        <v>438</v>
      </c>
      <c r="B451" s="618"/>
      <c r="C451" s="619"/>
      <c r="D451" s="619"/>
      <c r="E451" s="619"/>
      <c r="F451" s="620"/>
      <c r="G451" s="354">
        <f>SUM(G450:G450)</f>
        <v>30000</v>
      </c>
      <c r="H451" s="618"/>
      <c r="I451" s="620"/>
      <c r="J451" s="9"/>
    </row>
    <row r="452" spans="1:10" ht="19" thickBot="1">
      <c r="A452"/>
      <c r="B452" s="378"/>
      <c r="C452"/>
      <c r="E452" s="378"/>
      <c r="F452"/>
      <c r="H452"/>
      <c r="I452" s="50"/>
      <c r="J452" s="9"/>
    </row>
    <row r="453" spans="1:10" ht="20" thickBot="1">
      <c r="A453" s="355" t="s">
        <v>24</v>
      </c>
      <c r="B453" s="356" t="s">
        <v>317</v>
      </c>
      <c r="C453" s="355" t="s">
        <v>306</v>
      </c>
      <c r="D453" s="230" t="s">
        <v>307</v>
      </c>
      <c r="E453" s="356" t="s">
        <v>308</v>
      </c>
      <c r="F453" s="355" t="s">
        <v>309</v>
      </c>
      <c r="G453" s="230" t="s">
        <v>318</v>
      </c>
      <c r="H453" s="355" t="s">
        <v>319</v>
      </c>
      <c r="I453" s="357" t="s">
        <v>311</v>
      </c>
      <c r="J453" s="9"/>
    </row>
    <row r="454" spans="1:10" ht="19">
      <c r="A454" s="347" t="s">
        <v>63</v>
      </c>
      <c r="B454" s="349">
        <v>16</v>
      </c>
      <c r="C454" s="347" t="s">
        <v>852</v>
      </c>
      <c r="D454" s="10">
        <v>110</v>
      </c>
      <c r="E454" s="349">
        <v>20</v>
      </c>
      <c r="F454" s="347" t="s">
        <v>853</v>
      </c>
      <c r="G454" s="10">
        <f>D454*E454</f>
        <v>2200</v>
      </c>
      <c r="H454" s="347" t="s">
        <v>854</v>
      </c>
      <c r="I454" s="351" t="s">
        <v>855</v>
      </c>
      <c r="J454" s="9"/>
    </row>
    <row r="455" spans="1:10" ht="19">
      <c r="A455" s="348"/>
      <c r="B455" s="350">
        <v>17</v>
      </c>
      <c r="C455" s="348" t="s">
        <v>856</v>
      </c>
      <c r="D455" s="11">
        <v>550</v>
      </c>
      <c r="E455" s="350">
        <v>13</v>
      </c>
      <c r="F455" s="348" t="s">
        <v>857</v>
      </c>
      <c r="G455" s="11">
        <f>D455*E455</f>
        <v>7150</v>
      </c>
      <c r="H455" s="348" t="s">
        <v>858</v>
      </c>
      <c r="I455" s="352" t="s">
        <v>859</v>
      </c>
      <c r="J455" s="9"/>
    </row>
    <row r="456" spans="1:10" ht="19">
      <c r="A456" s="348"/>
      <c r="B456" s="350">
        <v>18</v>
      </c>
      <c r="C456" s="348" t="s">
        <v>860</v>
      </c>
      <c r="D456" s="11">
        <v>25000</v>
      </c>
      <c r="E456" s="350">
        <v>1</v>
      </c>
      <c r="F456" s="348" t="s">
        <v>436</v>
      </c>
      <c r="G456" s="11">
        <f>D456*E456</f>
        <v>25000</v>
      </c>
      <c r="H456" s="348" t="s">
        <v>861</v>
      </c>
      <c r="I456" s="352" t="s">
        <v>862</v>
      </c>
      <c r="J456" s="9"/>
    </row>
    <row r="457" spans="1:10" ht="19">
      <c r="A457" s="348"/>
      <c r="B457" s="350">
        <v>19</v>
      </c>
      <c r="C457" s="348" t="s">
        <v>863</v>
      </c>
      <c r="D457" s="11">
        <v>2000</v>
      </c>
      <c r="E457" s="350">
        <v>1</v>
      </c>
      <c r="F457" s="348" t="s">
        <v>436</v>
      </c>
      <c r="G457" s="11">
        <f>D457*E457</f>
        <v>2000</v>
      </c>
      <c r="H457" s="348" t="s">
        <v>854</v>
      </c>
      <c r="I457" s="352" t="s">
        <v>864</v>
      </c>
      <c r="J457" s="9"/>
    </row>
    <row r="458" spans="1:10" ht="20" thickBot="1">
      <c r="A458" s="348"/>
      <c r="B458" s="350">
        <v>20</v>
      </c>
      <c r="C458" s="348" t="s">
        <v>865</v>
      </c>
      <c r="D458" s="11">
        <v>22082</v>
      </c>
      <c r="E458" s="350">
        <v>1</v>
      </c>
      <c r="F458" s="348" t="s">
        <v>436</v>
      </c>
      <c r="G458" s="11">
        <f>D458*E458</f>
        <v>22082</v>
      </c>
      <c r="H458" s="348" t="s">
        <v>861</v>
      </c>
      <c r="I458" s="505" t="s">
        <v>866</v>
      </c>
      <c r="J458" s="9"/>
    </row>
    <row r="459" spans="1:10" ht="19" thickTop="1">
      <c r="A459" s="353" t="s">
        <v>358</v>
      </c>
      <c r="B459" s="618"/>
      <c r="C459" s="619"/>
      <c r="D459" s="619"/>
      <c r="E459" s="619"/>
      <c r="F459" s="620"/>
      <c r="G459" s="354">
        <f>SUM(G454:G458)</f>
        <v>58432</v>
      </c>
      <c r="H459" s="618"/>
      <c r="I459" s="620"/>
      <c r="J459" s="9"/>
    </row>
    <row r="460" spans="1:10" ht="19" thickBot="1">
      <c r="A460"/>
      <c r="B460" s="378"/>
      <c r="C460"/>
      <c r="E460" s="378"/>
      <c r="F460"/>
      <c r="H460"/>
      <c r="I460" s="50"/>
      <c r="J460" s="9"/>
    </row>
    <row r="461" spans="1:10" ht="19" thickBot="1">
      <c r="A461" s="372" t="s">
        <v>867</v>
      </c>
      <c r="B461" s="379"/>
      <c r="C461" s="377"/>
      <c r="D461" s="394"/>
      <c r="E461" s="379"/>
      <c r="F461" s="377"/>
      <c r="G461" s="395">
        <f>SUM(G443,G447,G451,G459)</f>
        <v>131378</v>
      </c>
      <c r="H461"/>
      <c r="I461" s="50"/>
      <c r="J461" s="9"/>
    </row>
    <row r="462" spans="1:10">
      <c r="A462"/>
      <c r="B462" s="378"/>
      <c r="C462"/>
      <c r="E462" s="378"/>
      <c r="F462"/>
      <c r="H462"/>
      <c r="I462" s="50"/>
      <c r="J462" s="9"/>
    </row>
    <row r="463" spans="1:10" ht="19" thickBot="1">
      <c r="A463" s="8" t="s">
        <v>868</v>
      </c>
      <c r="B463" s="378"/>
      <c r="C463"/>
      <c r="E463" s="378"/>
      <c r="F463"/>
      <c r="H463"/>
      <c r="I463" s="50"/>
      <c r="J463" s="9"/>
    </row>
    <row r="464" spans="1:10" ht="20" thickBot="1">
      <c r="A464" s="355" t="s">
        <v>24</v>
      </c>
      <c r="B464" s="356" t="s">
        <v>317</v>
      </c>
      <c r="C464" s="355" t="s">
        <v>306</v>
      </c>
      <c r="D464" s="230" t="s">
        <v>307</v>
      </c>
      <c r="E464" s="356" t="s">
        <v>308</v>
      </c>
      <c r="F464" s="355" t="s">
        <v>309</v>
      </c>
      <c r="G464" s="230" t="s">
        <v>318</v>
      </c>
      <c r="H464" s="355" t="s">
        <v>319</v>
      </c>
      <c r="I464" s="357" t="s">
        <v>311</v>
      </c>
      <c r="J464" s="9"/>
    </row>
    <row r="465" spans="1:10" ht="38">
      <c r="A465" s="368" t="s">
        <v>361</v>
      </c>
      <c r="B465" s="373">
        <v>1</v>
      </c>
      <c r="C465" s="122" t="s">
        <v>869</v>
      </c>
      <c r="D465" s="27">
        <v>3000</v>
      </c>
      <c r="E465" s="506">
        <v>2</v>
      </c>
      <c r="F465" s="368" t="s">
        <v>870</v>
      </c>
      <c r="G465" s="27">
        <f t="shared" ref="G465:G477" si="30">D465*E465</f>
        <v>6000</v>
      </c>
      <c r="H465" s="122" t="s">
        <v>502</v>
      </c>
      <c r="I465" s="123" t="s">
        <v>871</v>
      </c>
      <c r="J465" s="9"/>
    </row>
    <row r="466" spans="1:10" ht="38">
      <c r="A466" s="369"/>
      <c r="B466" s="374">
        <v>2</v>
      </c>
      <c r="C466" s="369" t="s">
        <v>872</v>
      </c>
      <c r="D466" s="41">
        <v>2000</v>
      </c>
      <c r="E466" s="507">
        <v>2</v>
      </c>
      <c r="F466" s="369" t="s">
        <v>870</v>
      </c>
      <c r="G466" s="41">
        <f t="shared" si="30"/>
        <v>4000</v>
      </c>
      <c r="H466" s="124" t="s">
        <v>502</v>
      </c>
      <c r="I466" s="125" t="s">
        <v>873</v>
      </c>
      <c r="J466" s="9"/>
    </row>
    <row r="467" spans="1:10" ht="38">
      <c r="A467" s="369"/>
      <c r="B467" s="374">
        <v>3</v>
      </c>
      <c r="C467" s="369" t="s">
        <v>874</v>
      </c>
      <c r="D467" s="41">
        <v>500</v>
      </c>
      <c r="E467" s="507">
        <v>4</v>
      </c>
      <c r="F467" s="369" t="s">
        <v>870</v>
      </c>
      <c r="G467" s="41">
        <f t="shared" si="30"/>
        <v>2000</v>
      </c>
      <c r="H467" s="124" t="s">
        <v>502</v>
      </c>
      <c r="I467" s="125" t="s">
        <v>875</v>
      </c>
      <c r="J467" s="9"/>
    </row>
    <row r="468" spans="1:10" ht="57">
      <c r="A468" s="369"/>
      <c r="B468" s="374">
        <v>4</v>
      </c>
      <c r="C468" s="369" t="s">
        <v>876</v>
      </c>
      <c r="D468" s="11">
        <v>5000</v>
      </c>
      <c r="E468" s="507">
        <v>1</v>
      </c>
      <c r="F468" s="369" t="s">
        <v>870</v>
      </c>
      <c r="G468" s="41">
        <f t="shared" si="30"/>
        <v>5000</v>
      </c>
      <c r="H468" s="124" t="s">
        <v>502</v>
      </c>
      <c r="I468" s="352" t="s">
        <v>877</v>
      </c>
      <c r="J468" s="9"/>
    </row>
    <row r="469" spans="1:10" ht="57">
      <c r="A469" s="369"/>
      <c r="B469" s="374">
        <v>5</v>
      </c>
      <c r="C469" s="369" t="s">
        <v>878</v>
      </c>
      <c r="D469" s="11">
        <v>4000</v>
      </c>
      <c r="E469" s="507">
        <v>1</v>
      </c>
      <c r="F469" s="369" t="s">
        <v>870</v>
      </c>
      <c r="G469" s="41">
        <f t="shared" si="30"/>
        <v>4000</v>
      </c>
      <c r="H469" s="124" t="s">
        <v>502</v>
      </c>
      <c r="I469" s="352" t="s">
        <v>879</v>
      </c>
      <c r="J469" s="9"/>
    </row>
    <row r="470" spans="1:10" ht="57">
      <c r="A470" s="369"/>
      <c r="B470" s="374">
        <v>6</v>
      </c>
      <c r="C470" s="369" t="s">
        <v>880</v>
      </c>
      <c r="D470" s="453">
        <v>3000</v>
      </c>
      <c r="E470" s="507">
        <v>1</v>
      </c>
      <c r="F470" s="369" t="s">
        <v>870</v>
      </c>
      <c r="G470" s="41">
        <f t="shared" si="30"/>
        <v>3000</v>
      </c>
      <c r="H470" s="124" t="s">
        <v>502</v>
      </c>
      <c r="I470" s="352" t="s">
        <v>881</v>
      </c>
      <c r="J470" s="9"/>
    </row>
    <row r="471" spans="1:10" ht="57">
      <c r="A471" s="369"/>
      <c r="B471" s="374">
        <v>7</v>
      </c>
      <c r="C471" s="369" t="s">
        <v>882</v>
      </c>
      <c r="D471" s="11">
        <v>2000</v>
      </c>
      <c r="E471" s="507">
        <v>3</v>
      </c>
      <c r="F471" s="369" t="s">
        <v>870</v>
      </c>
      <c r="G471" s="41">
        <f t="shared" si="30"/>
        <v>6000</v>
      </c>
      <c r="H471" s="124" t="s">
        <v>502</v>
      </c>
      <c r="I471" s="352" t="s">
        <v>883</v>
      </c>
      <c r="J471" s="9"/>
    </row>
    <row r="472" spans="1:10" ht="57">
      <c r="A472" s="369"/>
      <c r="B472" s="374">
        <v>8</v>
      </c>
      <c r="C472" s="124" t="s">
        <v>884</v>
      </c>
      <c r="D472" s="196">
        <v>4000</v>
      </c>
      <c r="E472" s="246">
        <v>2</v>
      </c>
      <c r="F472" s="124" t="s">
        <v>366</v>
      </c>
      <c r="G472" s="41">
        <f t="shared" si="30"/>
        <v>8000</v>
      </c>
      <c r="H472" s="369" t="s">
        <v>885</v>
      </c>
      <c r="I472" s="125" t="s">
        <v>886</v>
      </c>
      <c r="J472" s="9"/>
    </row>
    <row r="473" spans="1:10" ht="38">
      <c r="A473" s="369"/>
      <c r="B473" s="374">
        <v>9</v>
      </c>
      <c r="C473" s="124" t="s">
        <v>887</v>
      </c>
      <c r="D473" s="196">
        <v>1000</v>
      </c>
      <c r="E473" s="246">
        <v>2</v>
      </c>
      <c r="F473" s="124" t="s">
        <v>366</v>
      </c>
      <c r="G473" s="41">
        <f t="shared" si="30"/>
        <v>2000</v>
      </c>
      <c r="H473" s="369" t="s">
        <v>885</v>
      </c>
      <c r="I473" s="125" t="s">
        <v>888</v>
      </c>
      <c r="J473" s="9"/>
    </row>
    <row r="474" spans="1:10" ht="57">
      <c r="A474" s="369"/>
      <c r="B474" s="374">
        <v>10</v>
      </c>
      <c r="C474" s="124" t="s">
        <v>889</v>
      </c>
      <c r="D474" s="508">
        <v>8000</v>
      </c>
      <c r="E474" s="247">
        <v>1</v>
      </c>
      <c r="F474" s="126" t="s">
        <v>366</v>
      </c>
      <c r="G474" s="41">
        <f t="shared" si="30"/>
        <v>8000</v>
      </c>
      <c r="H474" s="126" t="s">
        <v>314</v>
      </c>
      <c r="I474" s="127" t="s">
        <v>890</v>
      </c>
      <c r="J474" s="9"/>
    </row>
    <row r="475" spans="1:10" ht="57">
      <c r="A475" s="369"/>
      <c r="B475" s="374">
        <v>11</v>
      </c>
      <c r="C475" s="126" t="s">
        <v>891</v>
      </c>
      <c r="D475" s="267">
        <v>6000</v>
      </c>
      <c r="E475" s="247">
        <v>1</v>
      </c>
      <c r="F475" s="126" t="s">
        <v>366</v>
      </c>
      <c r="G475" s="41">
        <f t="shared" si="30"/>
        <v>6000</v>
      </c>
      <c r="H475" s="126" t="s">
        <v>818</v>
      </c>
      <c r="I475" s="127" t="s">
        <v>892</v>
      </c>
      <c r="J475" s="9"/>
    </row>
    <row r="476" spans="1:10" ht="57">
      <c r="A476" s="369"/>
      <c r="B476" s="374">
        <v>12</v>
      </c>
      <c r="C476" s="126" t="s">
        <v>893</v>
      </c>
      <c r="D476" s="267">
        <v>4000</v>
      </c>
      <c r="E476" s="247">
        <v>1</v>
      </c>
      <c r="F476" s="126" t="s">
        <v>366</v>
      </c>
      <c r="G476" s="41">
        <f t="shared" si="30"/>
        <v>4000</v>
      </c>
      <c r="H476" s="509" t="s">
        <v>314</v>
      </c>
      <c r="I476" s="127" t="s">
        <v>894</v>
      </c>
      <c r="J476" s="9"/>
    </row>
    <row r="477" spans="1:10" ht="58" thickBot="1">
      <c r="A477" s="192"/>
      <c r="B477" s="510">
        <v>13</v>
      </c>
      <c r="C477" s="128" t="s">
        <v>895</v>
      </c>
      <c r="D477" s="197">
        <v>1000</v>
      </c>
      <c r="E477" s="244">
        <v>4</v>
      </c>
      <c r="F477" s="128" t="s">
        <v>366</v>
      </c>
      <c r="G477" s="511">
        <f t="shared" si="30"/>
        <v>4000</v>
      </c>
      <c r="H477" s="128" t="s">
        <v>314</v>
      </c>
      <c r="I477" s="129" t="s">
        <v>896</v>
      </c>
      <c r="J477" s="9"/>
    </row>
    <row r="478" spans="1:10" ht="19" thickTop="1">
      <c r="A478" s="148" t="s">
        <v>374</v>
      </c>
      <c r="B478" s="621"/>
      <c r="C478" s="623"/>
      <c r="D478" s="623"/>
      <c r="E478" s="623"/>
      <c r="F478" s="624"/>
      <c r="G478" s="16">
        <f>SUM(G465:G477)</f>
        <v>62000</v>
      </c>
      <c r="H478" s="621"/>
      <c r="I478" s="624"/>
      <c r="J478" s="9"/>
    </row>
    <row r="479" spans="1:10" ht="19" thickBot="1">
      <c r="A479"/>
      <c r="B479" s="378"/>
      <c r="C479"/>
      <c r="E479" s="378"/>
      <c r="F479"/>
      <c r="H479"/>
      <c r="I479" s="50"/>
      <c r="J479" s="9"/>
    </row>
    <row r="480" spans="1:10" ht="20" thickBot="1">
      <c r="A480" s="355" t="s">
        <v>24</v>
      </c>
      <c r="B480" s="356" t="s">
        <v>317</v>
      </c>
      <c r="C480" s="355" t="s">
        <v>306</v>
      </c>
      <c r="D480" s="230" t="s">
        <v>307</v>
      </c>
      <c r="E480" s="356" t="s">
        <v>308</v>
      </c>
      <c r="F480" s="355" t="s">
        <v>309</v>
      </c>
      <c r="G480" s="230" t="s">
        <v>318</v>
      </c>
      <c r="H480" s="355" t="s">
        <v>319</v>
      </c>
      <c r="I480" s="357" t="s">
        <v>311</v>
      </c>
      <c r="J480" s="9"/>
    </row>
    <row r="481" spans="1:10" ht="57">
      <c r="A481" s="347" t="s">
        <v>56</v>
      </c>
      <c r="B481" s="349">
        <v>14</v>
      </c>
      <c r="C481" s="348" t="s">
        <v>897</v>
      </c>
      <c r="D481" s="11">
        <v>2378</v>
      </c>
      <c r="E481" s="350">
        <v>10</v>
      </c>
      <c r="F481" s="348" t="s">
        <v>393</v>
      </c>
      <c r="G481" s="10">
        <f t="shared" ref="G481:G487" si="31">D481*E481</f>
        <v>23780</v>
      </c>
      <c r="H481" s="348" t="s">
        <v>898</v>
      </c>
      <c r="I481" s="352" t="s">
        <v>899</v>
      </c>
      <c r="J481" s="9"/>
    </row>
    <row r="482" spans="1:10" ht="38">
      <c r="A482" s="348"/>
      <c r="B482" s="350">
        <v>15</v>
      </c>
      <c r="C482" s="348" t="s">
        <v>900</v>
      </c>
      <c r="D482" s="11">
        <v>3500</v>
      </c>
      <c r="E482" s="350">
        <v>1</v>
      </c>
      <c r="F482" s="348" t="s">
        <v>353</v>
      </c>
      <c r="G482" s="11">
        <f t="shared" si="31"/>
        <v>3500</v>
      </c>
      <c r="H482" s="348" t="s">
        <v>848</v>
      </c>
      <c r="I482" s="352" t="s">
        <v>901</v>
      </c>
      <c r="J482" s="9"/>
    </row>
    <row r="483" spans="1:10" ht="38">
      <c r="A483" s="360"/>
      <c r="B483" s="359">
        <v>16</v>
      </c>
      <c r="C483" s="360" t="s">
        <v>902</v>
      </c>
      <c r="D483" s="17">
        <v>2378</v>
      </c>
      <c r="E483" s="359">
        <v>6</v>
      </c>
      <c r="F483" s="360" t="s">
        <v>393</v>
      </c>
      <c r="G483" s="17">
        <f t="shared" si="31"/>
        <v>14268</v>
      </c>
      <c r="H483" s="42" t="s">
        <v>571</v>
      </c>
      <c r="I483" s="361" t="s">
        <v>903</v>
      </c>
      <c r="J483" s="9"/>
    </row>
    <row r="484" spans="1:10" ht="57">
      <c r="A484" s="348"/>
      <c r="B484" s="350">
        <v>17</v>
      </c>
      <c r="C484" s="348" t="s">
        <v>904</v>
      </c>
      <c r="D484" s="11">
        <v>2378</v>
      </c>
      <c r="E484" s="350">
        <v>4</v>
      </c>
      <c r="F484" s="348" t="s">
        <v>393</v>
      </c>
      <c r="G484" s="11">
        <f t="shared" si="31"/>
        <v>9512</v>
      </c>
      <c r="H484" s="126" t="s">
        <v>571</v>
      </c>
      <c r="I484" s="352" t="s">
        <v>905</v>
      </c>
      <c r="J484" s="9"/>
    </row>
    <row r="485" spans="1:10" ht="38">
      <c r="A485" s="360"/>
      <c r="B485" s="359">
        <v>18</v>
      </c>
      <c r="C485" s="89" t="s">
        <v>906</v>
      </c>
      <c r="D485" s="18">
        <v>3000</v>
      </c>
      <c r="E485" s="358">
        <v>7</v>
      </c>
      <c r="F485" s="348" t="s">
        <v>393</v>
      </c>
      <c r="G485" s="11">
        <f t="shared" si="31"/>
        <v>21000</v>
      </c>
      <c r="H485" s="126" t="s">
        <v>424</v>
      </c>
      <c r="I485" s="512" t="s">
        <v>907</v>
      </c>
      <c r="J485" s="9"/>
    </row>
    <row r="486" spans="1:10" ht="38">
      <c r="A486" s="348"/>
      <c r="B486" s="350">
        <v>19</v>
      </c>
      <c r="C486" s="348" t="s">
        <v>908</v>
      </c>
      <c r="D486" s="18">
        <v>3000</v>
      </c>
      <c r="E486" s="358">
        <v>2</v>
      </c>
      <c r="F486" s="348" t="s">
        <v>393</v>
      </c>
      <c r="G486" s="11">
        <f t="shared" si="31"/>
        <v>6000</v>
      </c>
      <c r="H486" s="126" t="s">
        <v>424</v>
      </c>
      <c r="I486" s="512" t="s">
        <v>907</v>
      </c>
      <c r="J486" s="9"/>
    </row>
    <row r="487" spans="1:10" ht="39" thickBot="1">
      <c r="A487" s="360"/>
      <c r="B487" s="359">
        <v>20</v>
      </c>
      <c r="C487" s="89" t="s">
        <v>713</v>
      </c>
      <c r="D487" s="18">
        <v>3500</v>
      </c>
      <c r="E487" s="358">
        <v>1</v>
      </c>
      <c r="F487" s="363" t="s">
        <v>353</v>
      </c>
      <c r="G487" s="11">
        <f t="shared" si="31"/>
        <v>3500</v>
      </c>
      <c r="H487" s="126" t="s">
        <v>349</v>
      </c>
      <c r="I487" s="512" t="s">
        <v>909</v>
      </c>
      <c r="J487" s="9"/>
    </row>
    <row r="488" spans="1:10" ht="19" thickTop="1">
      <c r="A488" s="353" t="s">
        <v>422</v>
      </c>
      <c r="B488" s="618"/>
      <c r="C488" s="619"/>
      <c r="D488" s="619"/>
      <c r="E488" s="619"/>
      <c r="F488" s="620"/>
      <c r="G488" s="354">
        <f>SUM(G481:G487)</f>
        <v>81560</v>
      </c>
      <c r="H488" s="618"/>
      <c r="I488" s="620"/>
      <c r="J488" s="9"/>
    </row>
    <row r="489" spans="1:10" ht="19" thickBot="1">
      <c r="A489"/>
      <c r="B489" s="378"/>
      <c r="C489"/>
      <c r="E489" s="378"/>
      <c r="F489"/>
      <c r="H489"/>
      <c r="I489" s="50"/>
      <c r="J489" s="9"/>
    </row>
    <row r="490" spans="1:10" ht="20" thickBot="1">
      <c r="A490" s="355" t="s">
        <v>24</v>
      </c>
      <c r="B490" s="356" t="s">
        <v>317</v>
      </c>
      <c r="C490" s="355" t="s">
        <v>306</v>
      </c>
      <c r="D490" s="230" t="s">
        <v>307</v>
      </c>
      <c r="E490" s="356" t="s">
        <v>308</v>
      </c>
      <c r="F490" s="355" t="s">
        <v>309</v>
      </c>
      <c r="G490" s="230" t="s">
        <v>318</v>
      </c>
      <c r="H490" s="355" t="s">
        <v>319</v>
      </c>
      <c r="I490" s="357" t="s">
        <v>311</v>
      </c>
      <c r="J490" s="9"/>
    </row>
    <row r="491" spans="1:10" ht="38">
      <c r="A491" s="347" t="s">
        <v>59</v>
      </c>
      <c r="B491" s="349">
        <v>21</v>
      </c>
      <c r="C491" s="347" t="s">
        <v>910</v>
      </c>
      <c r="D491" s="194">
        <v>700000</v>
      </c>
      <c r="E491" s="259">
        <v>1</v>
      </c>
      <c r="F491" s="368" t="s">
        <v>353</v>
      </c>
      <c r="G491" s="10">
        <f>D491*E491</f>
        <v>700000</v>
      </c>
      <c r="H491" s="122" t="s">
        <v>792</v>
      </c>
      <c r="I491" s="123" t="s">
        <v>911</v>
      </c>
      <c r="J491" s="9"/>
    </row>
    <row r="492" spans="1:10" ht="38">
      <c r="A492" s="348"/>
      <c r="B492" s="350">
        <v>22</v>
      </c>
      <c r="C492" s="124" t="s">
        <v>912</v>
      </c>
      <c r="D492" s="196">
        <v>15000</v>
      </c>
      <c r="E492" s="246">
        <v>1</v>
      </c>
      <c r="F492" s="348" t="s">
        <v>353</v>
      </c>
      <c r="G492" s="11">
        <f>D492*E492</f>
        <v>15000</v>
      </c>
      <c r="H492" s="124" t="s">
        <v>314</v>
      </c>
      <c r="I492" s="125" t="s">
        <v>913</v>
      </c>
      <c r="J492" s="9"/>
    </row>
    <row r="493" spans="1:10" ht="39" thickBot="1">
      <c r="A493" s="348"/>
      <c r="B493" s="350">
        <v>23</v>
      </c>
      <c r="C493" s="124" t="s">
        <v>914</v>
      </c>
      <c r="D493" s="196">
        <v>15000</v>
      </c>
      <c r="E493" s="248">
        <v>1</v>
      </c>
      <c r="F493" s="360" t="s">
        <v>353</v>
      </c>
      <c r="G493" s="11">
        <f>D493*E493</f>
        <v>15000</v>
      </c>
      <c r="H493" s="124" t="s">
        <v>502</v>
      </c>
      <c r="I493" s="125" t="s">
        <v>915</v>
      </c>
      <c r="J493" s="9"/>
    </row>
    <row r="494" spans="1:10" ht="19" thickTop="1">
      <c r="A494" s="353" t="s">
        <v>438</v>
      </c>
      <c r="B494" s="618"/>
      <c r="C494" s="619"/>
      <c r="D494" s="619"/>
      <c r="E494" s="619"/>
      <c r="F494" s="620"/>
      <c r="G494" s="354">
        <f>SUM(G491:G493)</f>
        <v>730000</v>
      </c>
      <c r="H494" s="618"/>
      <c r="I494" s="620"/>
      <c r="J494" s="9"/>
    </row>
    <row r="495" spans="1:10" ht="19" thickBot="1">
      <c r="A495"/>
      <c r="B495" s="378"/>
      <c r="C495"/>
      <c r="E495" s="378"/>
      <c r="F495"/>
      <c r="H495"/>
      <c r="I495" s="50"/>
      <c r="J495" s="9"/>
    </row>
    <row r="496" spans="1:10" ht="20" thickBot="1">
      <c r="A496" s="355" t="s">
        <v>24</v>
      </c>
      <c r="B496" s="356" t="s">
        <v>317</v>
      </c>
      <c r="C496" s="355" t="s">
        <v>306</v>
      </c>
      <c r="D496" s="230" t="s">
        <v>307</v>
      </c>
      <c r="E496" s="356" t="s">
        <v>308</v>
      </c>
      <c r="F496" s="355" t="s">
        <v>309</v>
      </c>
      <c r="G496" s="230" t="s">
        <v>318</v>
      </c>
      <c r="H496" s="355" t="s">
        <v>319</v>
      </c>
      <c r="I496" s="357" t="s">
        <v>311</v>
      </c>
      <c r="J496" s="9"/>
    </row>
    <row r="497" spans="1:10" ht="39" thickBot="1">
      <c r="A497" s="347" t="s">
        <v>62</v>
      </c>
      <c r="B497" s="349">
        <v>24</v>
      </c>
      <c r="C497" s="124" t="s">
        <v>916</v>
      </c>
      <c r="D497" s="10">
        <v>550</v>
      </c>
      <c r="E497" s="246">
        <v>1</v>
      </c>
      <c r="F497" s="124" t="s">
        <v>520</v>
      </c>
      <c r="G497" s="10">
        <f>D497*E497</f>
        <v>550</v>
      </c>
      <c r="H497" s="122" t="s">
        <v>792</v>
      </c>
      <c r="I497" s="123" t="s">
        <v>917</v>
      </c>
      <c r="J497" s="9"/>
    </row>
    <row r="498" spans="1:10" ht="19" thickTop="1">
      <c r="A498" s="353" t="s">
        <v>351</v>
      </c>
      <c r="B498" s="618"/>
      <c r="C498" s="619"/>
      <c r="D498" s="619"/>
      <c r="E498" s="619"/>
      <c r="F498" s="620"/>
      <c r="G498" s="354">
        <f>SUM(G497:G497)</f>
        <v>550</v>
      </c>
      <c r="H498" s="618"/>
      <c r="I498" s="620"/>
      <c r="J498" s="9"/>
    </row>
    <row r="499" spans="1:10" ht="19" thickBot="1">
      <c r="A499"/>
      <c r="B499" s="378"/>
      <c r="C499"/>
      <c r="E499" s="378"/>
      <c r="F499"/>
      <c r="H499"/>
      <c r="I499" s="50"/>
      <c r="J499" s="9"/>
    </row>
    <row r="500" spans="1:10" ht="20" thickBot="1">
      <c r="A500" s="355" t="s">
        <v>24</v>
      </c>
      <c r="B500" s="356" t="s">
        <v>317</v>
      </c>
      <c r="C500" s="355" t="s">
        <v>306</v>
      </c>
      <c r="D500" s="230" t="s">
        <v>307</v>
      </c>
      <c r="E500" s="356" t="s">
        <v>308</v>
      </c>
      <c r="F500" s="355" t="s">
        <v>309</v>
      </c>
      <c r="G500" s="230" t="s">
        <v>318</v>
      </c>
      <c r="H500" s="355" t="s">
        <v>319</v>
      </c>
      <c r="I500" s="357" t="s">
        <v>311</v>
      </c>
      <c r="J500" s="9"/>
    </row>
    <row r="501" spans="1:10" ht="38">
      <c r="A501" s="347" t="s">
        <v>63</v>
      </c>
      <c r="B501" s="349">
        <v>25</v>
      </c>
      <c r="C501" s="347" t="s">
        <v>918</v>
      </c>
      <c r="D501" s="10">
        <v>1250</v>
      </c>
      <c r="E501" s="349">
        <v>7</v>
      </c>
      <c r="F501" s="347" t="s">
        <v>919</v>
      </c>
      <c r="G501" s="10">
        <f>D501*E501</f>
        <v>8750</v>
      </c>
      <c r="H501" s="347" t="s">
        <v>349</v>
      </c>
      <c r="I501" s="367" t="s">
        <v>920</v>
      </c>
      <c r="J501" s="9"/>
    </row>
    <row r="502" spans="1:10" ht="38">
      <c r="A502" s="348"/>
      <c r="B502" s="350">
        <v>26</v>
      </c>
      <c r="C502" s="348" t="s">
        <v>921</v>
      </c>
      <c r="D502" s="11">
        <v>490</v>
      </c>
      <c r="E502" s="350">
        <v>1</v>
      </c>
      <c r="F502" s="348" t="s">
        <v>393</v>
      </c>
      <c r="G502" s="11">
        <f>D502*E502</f>
        <v>490</v>
      </c>
      <c r="H502" s="141" t="s">
        <v>367</v>
      </c>
      <c r="I502" s="142" t="s">
        <v>922</v>
      </c>
      <c r="J502" s="9"/>
    </row>
    <row r="503" spans="1:10" ht="19">
      <c r="A503" s="348"/>
      <c r="B503" s="350">
        <v>27</v>
      </c>
      <c r="C503" s="124" t="s">
        <v>796</v>
      </c>
      <c r="D503" s="196">
        <v>490</v>
      </c>
      <c r="E503" s="246">
        <v>1</v>
      </c>
      <c r="F503" s="124" t="s">
        <v>520</v>
      </c>
      <c r="G503" s="11">
        <f t="shared" ref="G503:G505" si="32">D503*E503</f>
        <v>490</v>
      </c>
      <c r="H503" s="141" t="s">
        <v>792</v>
      </c>
      <c r="I503" s="142" t="s">
        <v>923</v>
      </c>
    </row>
    <row r="504" spans="1:10" ht="38">
      <c r="A504" s="348"/>
      <c r="B504" s="359">
        <v>28</v>
      </c>
      <c r="C504" s="124" t="s">
        <v>924</v>
      </c>
      <c r="D504" s="196">
        <v>1500</v>
      </c>
      <c r="E504" s="246">
        <v>1</v>
      </c>
      <c r="F504" s="124" t="s">
        <v>393</v>
      </c>
      <c r="G504" s="11">
        <f t="shared" si="32"/>
        <v>1500</v>
      </c>
      <c r="H504" s="124" t="s">
        <v>502</v>
      </c>
      <c r="I504" s="125" t="s">
        <v>925</v>
      </c>
    </row>
    <row r="505" spans="1:10" ht="38">
      <c r="A505" s="348"/>
      <c r="B505" s="350">
        <v>29</v>
      </c>
      <c r="C505" s="126" t="s">
        <v>926</v>
      </c>
      <c r="D505" s="267">
        <v>1000</v>
      </c>
      <c r="E505" s="247">
        <v>1</v>
      </c>
      <c r="F505" s="126" t="s">
        <v>927</v>
      </c>
      <c r="G505" s="11">
        <f t="shared" si="32"/>
        <v>1000</v>
      </c>
      <c r="H505" s="141" t="s">
        <v>928</v>
      </c>
      <c r="I505" s="142" t="s">
        <v>929</v>
      </c>
    </row>
    <row r="506" spans="1:10" ht="20" thickBot="1">
      <c r="A506" s="371"/>
      <c r="B506" s="350">
        <v>30</v>
      </c>
      <c r="C506" s="124" t="s">
        <v>930</v>
      </c>
      <c r="D506" s="196">
        <v>200</v>
      </c>
      <c r="E506" s="246">
        <v>1</v>
      </c>
      <c r="F506" s="124" t="s">
        <v>690</v>
      </c>
      <c r="G506" s="121">
        <f>D506*E506</f>
        <v>200</v>
      </c>
      <c r="H506" s="124" t="s">
        <v>931</v>
      </c>
      <c r="I506" s="125" t="s">
        <v>932</v>
      </c>
    </row>
    <row r="507" spans="1:10" ht="19" thickTop="1">
      <c r="A507" s="353" t="s">
        <v>358</v>
      </c>
      <c r="B507" s="618"/>
      <c r="C507" s="619"/>
      <c r="D507" s="619"/>
      <c r="E507" s="619"/>
      <c r="F507" s="620"/>
      <c r="G507" s="354">
        <f>SUM(G501:G506)</f>
        <v>12430</v>
      </c>
      <c r="H507" s="618"/>
      <c r="I507" s="620"/>
    </row>
    <row r="508" spans="1:10" ht="19" thickBot="1">
      <c r="A508"/>
      <c r="B508" s="378"/>
      <c r="C508"/>
      <c r="E508" s="378"/>
      <c r="F508"/>
      <c r="H508"/>
      <c r="I508" s="50"/>
    </row>
    <row r="509" spans="1:10" ht="19" thickBot="1">
      <c r="A509" s="372" t="s">
        <v>933</v>
      </c>
      <c r="B509" s="379"/>
      <c r="C509" s="377"/>
      <c r="D509" s="394"/>
      <c r="E509" s="379"/>
      <c r="F509" s="377"/>
      <c r="G509" s="395">
        <f>SUM(G478,G488,G494,G498,G507)</f>
        <v>886540</v>
      </c>
      <c r="H509"/>
      <c r="I509" s="50"/>
    </row>
    <row r="510" spans="1:10" ht="19" thickBot="1">
      <c r="A510"/>
      <c r="B510" s="378"/>
      <c r="C510"/>
      <c r="E510" s="378"/>
      <c r="F510"/>
      <c r="H510"/>
      <c r="I510" s="50"/>
    </row>
    <row r="511" spans="1:10" ht="19" thickBot="1">
      <c r="A511" s="372" t="s">
        <v>934</v>
      </c>
      <c r="B511" s="379"/>
      <c r="C511" s="377"/>
      <c r="D511" s="394"/>
      <c r="E511" s="379"/>
      <c r="F511" s="377"/>
      <c r="G511" s="395">
        <f>SUM(G410,G426,G461,G509)</f>
        <v>2731458</v>
      </c>
    </row>
    <row r="513" spans="1:7" ht="19" thickBot="1"/>
    <row r="514" spans="1:7" ht="19" thickBot="1">
      <c r="A514" s="372" t="s">
        <v>935</v>
      </c>
      <c r="B514" s="379"/>
      <c r="C514" s="377"/>
      <c r="D514" s="394"/>
      <c r="E514" s="379"/>
      <c r="F514" s="377"/>
      <c r="G514" s="395">
        <f>SUM(G34,G63,G116,G159,G221,G252,G319,G381,G511)</f>
        <v>23631647</v>
      </c>
    </row>
  </sheetData>
  <mergeCells count="100">
    <mergeCell ref="B303:F303"/>
    <mergeCell ref="H303:I303"/>
    <mergeCell ref="B317:F317"/>
    <mergeCell ref="H317:I317"/>
    <mergeCell ref="B498:F498"/>
    <mergeCell ref="H498:I498"/>
    <mergeCell ref="B459:F459"/>
    <mergeCell ref="H459:I459"/>
    <mergeCell ref="B478:F478"/>
    <mergeCell ref="H478:I478"/>
    <mergeCell ref="B451:F451"/>
    <mergeCell ref="H451:I451"/>
    <mergeCell ref="B424:F424"/>
    <mergeCell ref="H424:I424"/>
    <mergeCell ref="B443:F443"/>
    <mergeCell ref="H443:I443"/>
    <mergeCell ref="B507:F507"/>
    <mergeCell ref="H507:I507"/>
    <mergeCell ref="B494:F494"/>
    <mergeCell ref="H494:I494"/>
    <mergeCell ref="B488:F488"/>
    <mergeCell ref="H488:I488"/>
    <mergeCell ref="B447:F447"/>
    <mergeCell ref="H447:I447"/>
    <mergeCell ref="B420:F420"/>
    <mergeCell ref="H420:I420"/>
    <mergeCell ref="B408:F408"/>
    <mergeCell ref="H408:I408"/>
    <mergeCell ref="B416:F416"/>
    <mergeCell ref="H416:I416"/>
    <mergeCell ref="B398:F398"/>
    <mergeCell ref="H398:I398"/>
    <mergeCell ref="B394:F394"/>
    <mergeCell ref="H394:I394"/>
    <mergeCell ref="B390:F390"/>
    <mergeCell ref="H390:I390"/>
    <mergeCell ref="B298:F298"/>
    <mergeCell ref="H298:I298"/>
    <mergeCell ref="B246:F246"/>
    <mergeCell ref="H246:I246"/>
    <mergeCell ref="B250:F250"/>
    <mergeCell ref="H250:I250"/>
    <mergeCell ref="B267:F267"/>
    <mergeCell ref="H267:I267"/>
    <mergeCell ref="B279:F279"/>
    <mergeCell ref="H279:I279"/>
    <mergeCell ref="B236:F236"/>
    <mergeCell ref="H236:I236"/>
    <mergeCell ref="B241:F241"/>
    <mergeCell ref="H241:I241"/>
    <mergeCell ref="B219:F219"/>
    <mergeCell ref="H219:I219"/>
    <mergeCell ref="B227:F227"/>
    <mergeCell ref="H227:I227"/>
    <mergeCell ref="B232:F232"/>
    <mergeCell ref="H232:I232"/>
    <mergeCell ref="B212:F212"/>
    <mergeCell ref="H212:I212"/>
    <mergeCell ref="B195:F195"/>
    <mergeCell ref="H195:I195"/>
    <mergeCell ref="B199:F199"/>
    <mergeCell ref="H199:I199"/>
    <mergeCell ref="B203:F203"/>
    <mergeCell ref="H203:I203"/>
    <mergeCell ref="B176:F176"/>
    <mergeCell ref="H176:I176"/>
    <mergeCell ref="B180:F180"/>
    <mergeCell ref="H180:I180"/>
    <mergeCell ref="B185:F185"/>
    <mergeCell ref="H185:I185"/>
    <mergeCell ref="B143:F143"/>
    <mergeCell ref="H143:I143"/>
    <mergeCell ref="B157:F157"/>
    <mergeCell ref="H157:I157"/>
    <mergeCell ref="B135:F135"/>
    <mergeCell ref="H135:I135"/>
    <mergeCell ref="B130:F130"/>
    <mergeCell ref="H130:I130"/>
    <mergeCell ref="B109:F109"/>
    <mergeCell ref="H109:I109"/>
    <mergeCell ref="B114:F114"/>
    <mergeCell ref="H114:I114"/>
    <mergeCell ref="B125:F125"/>
    <mergeCell ref="H125:I125"/>
    <mergeCell ref="B91:F91"/>
    <mergeCell ref="H91:I91"/>
    <mergeCell ref="B102:F102"/>
    <mergeCell ref="H102:I102"/>
    <mergeCell ref="B74:F74"/>
    <mergeCell ref="H74:I74"/>
    <mergeCell ref="B87:F87"/>
    <mergeCell ref="H87:I87"/>
    <mergeCell ref="B70:F70"/>
    <mergeCell ref="H70:I70"/>
    <mergeCell ref="B22:F22"/>
    <mergeCell ref="H22:I22"/>
    <mergeCell ref="B27:F27"/>
    <mergeCell ref="H27:I27"/>
    <mergeCell ref="B32:F32"/>
    <mergeCell ref="H32:I32"/>
  </mergeCells>
  <phoneticPr fontId="1"/>
  <pageMargins left="0.7" right="0.7" top="0.75" bottom="0.75" header="0.3" footer="0.3"/>
  <pageSetup paperSize="9" scale="10" orientation="landscape" horizontalDpi="4294967293" r:id="rId1"/>
  <rowBreaks count="1" manualBreakCount="1">
    <brk id="9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946816FFA87146BE6EDC5DF7A85DF5" ma:contentTypeVersion="20" ma:contentTypeDescription="新しいドキュメントを作成します。" ma:contentTypeScope="" ma:versionID="8862393660f640b69de7116624fb75f8">
  <xsd:schema xmlns:xsd="http://www.w3.org/2001/XMLSchema" xmlns:xs="http://www.w3.org/2001/XMLSchema" xmlns:p="http://schemas.microsoft.com/office/2006/metadata/properties" xmlns:ns2="cebf745d-e51e-41ef-a1f1-27fce0363cfd" xmlns:ns3="741f8599-2caa-4da6-a5b0-7d6ff7a9f30b" targetNamespace="http://schemas.microsoft.com/office/2006/metadata/properties" ma:root="true" ma:fieldsID="f3c499f9fda1db0b8d0727180212ada0" ns2:_="" ns3:_="">
    <xsd:import namespace="cebf745d-e51e-41ef-a1f1-27fce0363cfd"/>
    <xsd:import namespace="741f8599-2caa-4da6-a5b0-7d6ff7a9f3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f745d-e51e-41ef-a1f1-27fce0363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8599-2caa-4da6-a5b0-7d6ff7a9f30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b090ee5-1db8-4ebd-a56f-cce81bd03d54}" ma:internalName="TaxCatchAll" ma:showField="CatchAllData" ma:web="741f8599-2caa-4da6-a5b0-7d6ff7a9f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bf745d-e51e-41ef-a1f1-27fce0363cfd">
      <Terms xmlns="http://schemas.microsoft.com/office/infopath/2007/PartnerControls"/>
    </lcf76f155ced4ddcb4097134ff3c332f>
    <TaxCatchAll xmlns="741f8599-2caa-4da6-a5b0-7d6ff7a9f30b" xsi:nil="true"/>
  </documentManagement>
</p:properties>
</file>

<file path=customXml/itemProps1.xml><?xml version="1.0" encoding="utf-8"?>
<ds:datastoreItem xmlns:ds="http://schemas.openxmlformats.org/officeDocument/2006/customXml" ds:itemID="{F623D774-D7E3-4D12-A9FE-6E0FDB331695}">
  <ds:schemaRefs>
    <ds:schemaRef ds:uri="http://schemas.microsoft.com/sharepoint/v3/contenttype/forms"/>
  </ds:schemaRefs>
</ds:datastoreItem>
</file>

<file path=customXml/itemProps2.xml><?xml version="1.0" encoding="utf-8"?>
<ds:datastoreItem xmlns:ds="http://schemas.openxmlformats.org/officeDocument/2006/customXml" ds:itemID="{45B1E495-5D79-4F1C-B95A-7EADFD9B0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f745d-e51e-41ef-a1f1-27fce0363cfd"/>
    <ds:schemaRef ds:uri="741f8599-2caa-4da6-a5b0-7d6ff7a9f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BF66DC-6ED8-4991-B743-633511DE6A25}">
  <ds:schemaRefs>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741f8599-2caa-4da6-a5b0-7d6ff7a9f30b"/>
    <ds:schemaRef ds:uri="cebf745d-e51e-41ef-a1f1-27fce0363cf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10</vt:i4>
      </vt:variant>
    </vt:vector>
  </HeadingPairs>
  <TitlesOfParts>
    <vt:vector size="10" baseType="lpstr">
      <vt:lpstr>表紙</vt:lpstr>
      <vt:lpstr>目次</vt:lpstr>
      <vt:lpstr>1.　二次予算クロス集計</vt:lpstr>
      <vt:lpstr>2.　一次予算クロス集計</vt:lpstr>
      <vt:lpstr>3．前年度決算クロス集計</vt:lpstr>
      <vt:lpstr>4．一次予算との比較</vt:lpstr>
      <vt:lpstr>5．前年度決算との比較</vt:lpstr>
      <vt:lpstr>6．二次予算詳細収入の部</vt:lpstr>
      <vt:lpstr>7．二次予算詳細支出の部</vt:lpstr>
      <vt:lpstr>8.雨天時変更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2023-07-24T01:06:18Z</dcterms:created>
  <dcterms:modified xsi:type="dcterms:W3CDTF">2026-01-07T19:00:32Z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0x0101008F946816FFA87146BE6EDC5DF7A85DF5</vt:lpwstr>
  </property>
  <property fmtid="{D5CDD505-2E9C-101B-9397-08002B2CF9AE}" pid="3" name="MediaServiceImageTags">
    <vt:lpwstr/>
  </property>
</Properties>
</file>