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o365tsukuba.sharepoint.com/sites/25751/Shared Documents/General/決算/決算書(バージョン管理)/"/>
    </mc:Choice>
  </mc:AlternateContent>
  <xr:revisionPtr revIDLastSave="0" documentId="8_{22510C5E-4A4E-4B50-BF05-BF7A11F37318}" xr6:coauthVersionLast="47" xr6:coauthVersionMax="47" xr10:uidLastSave="{00000000-0000-0000-0000-000000000000}"/>
  <bookViews>
    <workbookView xWindow="-120" yWindow="-120" windowWidth="20700" windowHeight="8850" firstSheet="5" activeTab="5" xr2:uid="{00000000-000D-0000-FFFF-FFFF00000000}"/>
  </bookViews>
  <sheets>
    <sheet name="表紙" sheetId="1" r:id="rId1"/>
    <sheet name="目次" sheetId="2" r:id="rId2"/>
    <sheet name="1.クロス集計" sheetId="3" r:id="rId3"/>
    <sheet name="2.今年度予算との比較" sheetId="4" r:id="rId4"/>
    <sheet name="3.前年度決算との比較" sheetId="9" r:id="rId5"/>
    <sheet name="4.収入詳細" sheetId="5" r:id="rId6"/>
    <sheet name="5.支出詳細" sheetId="6" r:id="rId7"/>
    <sheet name="別表1" sheetId="7" r:id="rId8"/>
  </sheets>
  <definedNames>
    <definedName name="_xlnm.Print_Area" localSheetId="4">'3.前年度決算との比較'!$A$1:$E$93</definedName>
    <definedName name="_xlnm.Print_Area" localSheetId="5">'4.収入詳細'!$A$1:$V$129</definedName>
    <definedName name="_xlnm.Print_Area" localSheetId="6">'5.支出詳細'!$A$2:$N$570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fFy9bEvLdSmnu0oy190pIaGP/MzDndgaDToyN+c3Anc="/>
    </ext>
  </extLst>
</workbook>
</file>

<file path=xl/calcChain.xml><?xml version="1.0" encoding="utf-8"?>
<calcChain xmlns="http://schemas.openxmlformats.org/spreadsheetml/2006/main">
  <c r="D78" i="5" l="1"/>
  <c r="C6" i="3"/>
  <c r="N113" i="5"/>
  <c r="G256" i="6" l="1"/>
  <c r="G114" i="6"/>
  <c r="G258" i="6"/>
  <c r="G257" i="6"/>
  <c r="G200" i="6"/>
  <c r="G201" i="6"/>
  <c r="G207" i="6"/>
  <c r="F29" i="7"/>
  <c r="F31" i="7"/>
  <c r="F30" i="7"/>
  <c r="F28" i="7"/>
  <c r="F27" i="7"/>
  <c r="F26" i="7"/>
  <c r="F25" i="7"/>
  <c r="F24" i="7"/>
  <c r="F23" i="7"/>
  <c r="F22" i="7"/>
  <c r="F21" i="7"/>
  <c r="F20" i="7"/>
  <c r="F19" i="7"/>
  <c r="F18" i="7"/>
  <c r="F17" i="7"/>
  <c r="F16" i="7"/>
  <c r="F15" i="7"/>
  <c r="F14" i="7"/>
  <c r="F13" i="7"/>
  <c r="F12" i="7"/>
  <c r="F11" i="7"/>
  <c r="F10" i="7"/>
  <c r="F9" i="7"/>
  <c r="F8" i="7"/>
  <c r="F7" i="7"/>
  <c r="F6" i="7"/>
  <c r="F5" i="7"/>
  <c r="F4" i="7"/>
  <c r="G560" i="6"/>
  <c r="G559" i="6"/>
  <c r="G558" i="6"/>
  <c r="G557" i="6"/>
  <c r="G556" i="6"/>
  <c r="G555" i="6"/>
  <c r="G561" i="6" s="1"/>
  <c r="G282" i="6"/>
  <c r="G281" i="6"/>
  <c r="G283" i="6" s="1"/>
  <c r="G277" i="6"/>
  <c r="G276" i="6"/>
  <c r="G278" i="6" s="1"/>
  <c r="G272" i="6"/>
  <c r="G271" i="6"/>
  <c r="G267" i="6"/>
  <c r="G268" i="6" s="1"/>
  <c r="G263" i="6"/>
  <c r="G262" i="6"/>
  <c r="G264" i="6" s="1"/>
  <c r="G259" i="6"/>
  <c r="G249" i="6"/>
  <c r="G248" i="6"/>
  <c r="G247" i="6"/>
  <c r="G246" i="6"/>
  <c r="G250" i="6" s="1"/>
  <c r="G242" i="6"/>
  <c r="G241" i="6"/>
  <c r="G240" i="6"/>
  <c r="G239" i="6"/>
  <c r="G238" i="6"/>
  <c r="G237" i="6"/>
  <c r="G233" i="6"/>
  <c r="G234" i="6" s="1"/>
  <c r="G229" i="6"/>
  <c r="G230" i="6" s="1"/>
  <c r="G225" i="6"/>
  <c r="G224" i="6"/>
  <c r="G223" i="6"/>
  <c r="G222" i="6"/>
  <c r="G221" i="6"/>
  <c r="G220" i="6"/>
  <c r="G219" i="6"/>
  <c r="G226" i="6" s="1"/>
  <c r="C10" i="3"/>
  <c r="G195" i="6"/>
  <c r="G194" i="6"/>
  <c r="G193" i="6"/>
  <c r="G192" i="6"/>
  <c r="G191" i="6"/>
  <c r="G190" i="6"/>
  <c r="G189" i="6"/>
  <c r="G188" i="6"/>
  <c r="G187" i="6"/>
  <c r="G210" i="6"/>
  <c r="G211" i="6" s="1"/>
  <c r="G199" i="6"/>
  <c r="G180" i="6"/>
  <c r="G179" i="6"/>
  <c r="G178" i="6"/>
  <c r="G177" i="6"/>
  <c r="G176" i="6"/>
  <c r="G175" i="6"/>
  <c r="G174" i="6"/>
  <c r="G173" i="6"/>
  <c r="G172" i="6"/>
  <c r="G171" i="6"/>
  <c r="G170" i="6"/>
  <c r="G169" i="6"/>
  <c r="G168" i="6"/>
  <c r="G167" i="6"/>
  <c r="G166" i="6"/>
  <c r="G165" i="6"/>
  <c r="G152" i="6"/>
  <c r="G151" i="6"/>
  <c r="G153" i="6" s="1"/>
  <c r="G147" i="6"/>
  <c r="G146" i="6"/>
  <c r="G148" i="6" s="1"/>
  <c r="G142" i="6"/>
  <c r="G141" i="6"/>
  <c r="G140" i="6"/>
  <c r="G139" i="6"/>
  <c r="G138" i="6"/>
  <c r="G137" i="6"/>
  <c r="G136" i="6"/>
  <c r="G135" i="6"/>
  <c r="G134" i="6"/>
  <c r="G133" i="6"/>
  <c r="G143" i="6" s="1"/>
  <c r="G120" i="6"/>
  <c r="G119" i="6"/>
  <c r="G118" i="6"/>
  <c r="G117" i="6"/>
  <c r="C20" i="9"/>
  <c r="D12" i="9"/>
  <c r="G67" i="6"/>
  <c r="G66" i="6"/>
  <c r="G65" i="6"/>
  <c r="G68" i="6" s="1"/>
  <c r="G52" i="6"/>
  <c r="G61" i="6"/>
  <c r="G60" i="6"/>
  <c r="G59" i="6"/>
  <c r="G57" i="6"/>
  <c r="G56" i="6"/>
  <c r="D58" i="6"/>
  <c r="G58" i="6" s="1"/>
  <c r="C4" i="3"/>
  <c r="L4" i="3" s="1"/>
  <c r="G51" i="6"/>
  <c r="G50" i="6"/>
  <c r="G49" i="6"/>
  <c r="G53" i="6" s="1"/>
  <c r="G36" i="6"/>
  <c r="G243" i="6" l="1"/>
  <c r="G32" i="3" s="1"/>
  <c r="G273" i="6"/>
  <c r="H28" i="3" s="1"/>
  <c r="G62" i="6"/>
  <c r="C31" i="3" s="1"/>
  <c r="L31" i="3" s="1"/>
  <c r="G285" i="6"/>
  <c r="D106" i="6"/>
  <c r="G106" i="6" s="1"/>
  <c r="G113" i="6"/>
  <c r="G78" i="6"/>
  <c r="E12" i="9"/>
  <c r="E19" i="4"/>
  <c r="D20" i="9"/>
  <c r="C66" i="9"/>
  <c r="C21" i="9"/>
  <c r="C20" i="4"/>
  <c r="G41" i="6"/>
  <c r="G43" i="6" s="1"/>
  <c r="B33" i="3" s="1"/>
  <c r="G442" i="6"/>
  <c r="G443" i="6" s="1"/>
  <c r="K28" i="3" s="1"/>
  <c r="G446" i="6"/>
  <c r="G447" i="6" s="1"/>
  <c r="G437" i="6"/>
  <c r="G438" i="6"/>
  <c r="G436" i="6"/>
  <c r="G434" i="6"/>
  <c r="G435" i="6"/>
  <c r="G416" i="6"/>
  <c r="K18" i="3"/>
  <c r="F18" i="3"/>
  <c r="L18" i="3" s="1"/>
  <c r="D19" i="4"/>
  <c r="L6" i="3"/>
  <c r="K15" i="3"/>
  <c r="L15" i="3" s="1"/>
  <c r="K14" i="3"/>
  <c r="K17" i="3"/>
  <c r="L17" i="3" s="1"/>
  <c r="R42" i="5"/>
  <c r="R43" i="5"/>
  <c r="R41" i="5"/>
  <c r="R44" i="5"/>
  <c r="J16" i="3" s="1"/>
  <c r="I19" i="3"/>
  <c r="F5" i="3"/>
  <c r="C9" i="3"/>
  <c r="L9" i="3" s="1"/>
  <c r="C5" i="3"/>
  <c r="G451" i="6"/>
  <c r="G417" i="6"/>
  <c r="G365" i="6"/>
  <c r="G363" i="6"/>
  <c r="G364" i="6"/>
  <c r="G366" i="6"/>
  <c r="G388" i="6"/>
  <c r="G389" i="6"/>
  <c r="G390" i="6"/>
  <c r="G391" i="6"/>
  <c r="G392" i="6"/>
  <c r="G393" i="6"/>
  <c r="G381" i="6"/>
  <c r="G371" i="6"/>
  <c r="G354" i="6"/>
  <c r="G334" i="6"/>
  <c r="G333" i="6"/>
  <c r="E21" i="9"/>
  <c r="E20" i="9"/>
  <c r="T32" i="5"/>
  <c r="G339" i="6"/>
  <c r="N23" i="5"/>
  <c r="I6" i="5" s="1"/>
  <c r="I82" i="5"/>
  <c r="I5" i="5" s="1"/>
  <c r="D325" i="6"/>
  <c r="G325" i="6"/>
  <c r="G317" i="6"/>
  <c r="G295" i="6"/>
  <c r="G294" i="6"/>
  <c r="G292" i="6"/>
  <c r="G290" i="6"/>
  <c r="G206" i="6"/>
  <c r="G205" i="6"/>
  <c r="G203" i="6"/>
  <c r="G204" i="6"/>
  <c r="G202" i="6"/>
  <c r="G527" i="6"/>
  <c r="G529" i="6"/>
  <c r="G530" i="6"/>
  <c r="G531" i="6"/>
  <c r="G524" i="6"/>
  <c r="G520" i="6"/>
  <c r="G521" i="6"/>
  <c r="G495" i="6"/>
  <c r="G496" i="6"/>
  <c r="G491" i="6"/>
  <c r="G492" i="6"/>
  <c r="G493" i="6"/>
  <c r="G494" i="6"/>
  <c r="G490" i="6"/>
  <c r="G487" i="6"/>
  <c r="G433" i="6"/>
  <c r="G431" i="6"/>
  <c r="G160" i="6"/>
  <c r="N117" i="5"/>
  <c r="G159" i="6"/>
  <c r="G125" i="6"/>
  <c r="G108" i="6"/>
  <c r="G10" i="6"/>
  <c r="G11" i="6"/>
  <c r="G42" i="6"/>
  <c r="G473" i="6"/>
  <c r="G474" i="6"/>
  <c r="G477" i="6"/>
  <c r="G478" i="6"/>
  <c r="G484" i="6"/>
  <c r="G485" i="6"/>
  <c r="G486" i="6"/>
  <c r="G488" i="6"/>
  <c r="G489" i="6"/>
  <c r="G500" i="6"/>
  <c r="G501" i="6" s="1"/>
  <c r="G504" i="6"/>
  <c r="G505" i="6"/>
  <c r="G508" i="6"/>
  <c r="G509" i="6"/>
  <c r="G511" i="6"/>
  <c r="G512" i="6"/>
  <c r="G519" i="6"/>
  <c r="G522" i="6"/>
  <c r="G523" i="6"/>
  <c r="G525" i="6"/>
  <c r="G526" i="6"/>
  <c r="G528" i="6"/>
  <c r="G535" i="6"/>
  <c r="G536" i="6"/>
  <c r="G537" i="6"/>
  <c r="G538" i="6"/>
  <c r="G539" i="6"/>
  <c r="G540" i="6"/>
  <c r="G541" i="6"/>
  <c r="G545" i="6"/>
  <c r="G546" i="6"/>
  <c r="G547" i="6"/>
  <c r="G551" i="6"/>
  <c r="G552" i="6"/>
  <c r="G455" i="6"/>
  <c r="G456" i="6"/>
  <c r="G457" i="6"/>
  <c r="G458" i="6"/>
  <c r="G459" i="6"/>
  <c r="G460" i="6"/>
  <c r="G461" i="6"/>
  <c r="G468" i="6"/>
  <c r="G469" i="6"/>
  <c r="G450" i="6"/>
  <c r="G156" i="6"/>
  <c r="G157" i="6"/>
  <c r="G158" i="6"/>
  <c r="G164" i="6"/>
  <c r="G181" i="6" s="1"/>
  <c r="F33" i="3" s="1"/>
  <c r="G196" i="6"/>
  <c r="G197" i="6"/>
  <c r="G198" i="6"/>
  <c r="G25" i="3"/>
  <c r="G214" i="6"/>
  <c r="G215" i="6"/>
  <c r="G289" i="6"/>
  <c r="G291" i="6"/>
  <c r="G293" i="6"/>
  <c r="G296" i="6"/>
  <c r="G297" i="6"/>
  <c r="G298" i="6"/>
  <c r="G299" i="6"/>
  <c r="G300" i="6"/>
  <c r="G301" i="6"/>
  <c r="G305" i="6"/>
  <c r="G306" i="6"/>
  <c r="G307" i="6"/>
  <c r="G308" i="6"/>
  <c r="G309" i="6"/>
  <c r="G310" i="6"/>
  <c r="G311" i="6"/>
  <c r="G312" i="6"/>
  <c r="G313" i="6"/>
  <c r="G318" i="6"/>
  <c r="G319" i="6"/>
  <c r="G320" i="6"/>
  <c r="G321" i="6"/>
  <c r="G322" i="6"/>
  <c r="G323" i="6"/>
  <c r="G324" i="6"/>
  <c r="G326" i="6"/>
  <c r="G327" i="6"/>
  <c r="G328" i="6"/>
  <c r="G329" i="6"/>
  <c r="G330" i="6"/>
  <c r="G331" i="6"/>
  <c r="G332" i="6"/>
  <c r="G338" i="6"/>
  <c r="G343" i="6"/>
  <c r="G344" i="6"/>
  <c r="G345" i="6"/>
  <c r="G346" i="6"/>
  <c r="G347" i="6"/>
  <c r="G348" i="6"/>
  <c r="G349" i="6"/>
  <c r="G350" i="6"/>
  <c r="G351" i="6"/>
  <c r="G352" i="6"/>
  <c r="G353" i="6"/>
  <c r="G361" i="6"/>
  <c r="G362" i="6"/>
  <c r="G370" i="6"/>
  <c r="G375" i="6"/>
  <c r="G376" i="6"/>
  <c r="G380" i="6"/>
  <c r="G382" i="6"/>
  <c r="G383" i="6"/>
  <c r="G384" i="6"/>
  <c r="G385" i="6"/>
  <c r="G386" i="6"/>
  <c r="G387" i="6"/>
  <c r="G394" i="6"/>
  <c r="G398" i="6"/>
  <c r="G399" i="6"/>
  <c r="G400" i="6"/>
  <c r="G401" i="6"/>
  <c r="G402" i="6"/>
  <c r="G403" i="6"/>
  <c r="G404" i="6"/>
  <c r="G405" i="6"/>
  <c r="G406" i="6"/>
  <c r="G410" i="6"/>
  <c r="G411" i="6"/>
  <c r="G412" i="6"/>
  <c r="G413" i="6"/>
  <c r="G414" i="6"/>
  <c r="G415" i="6"/>
  <c r="G421" i="6"/>
  <c r="G422" i="6"/>
  <c r="G430" i="6"/>
  <c r="G432" i="6"/>
  <c r="G105" i="6"/>
  <c r="G107" i="6"/>
  <c r="G109" i="6"/>
  <c r="G110" i="6"/>
  <c r="G111" i="6"/>
  <c r="G112" i="6"/>
  <c r="G124" i="6"/>
  <c r="G127" i="6" s="1"/>
  <c r="E33" i="3" s="1"/>
  <c r="G126" i="6"/>
  <c r="G79" i="6"/>
  <c r="G80" i="6"/>
  <c r="G84" i="6"/>
  <c r="G85" i="6" s="1"/>
  <c r="E26" i="3" s="1"/>
  <c r="G88" i="6"/>
  <c r="G89" i="6"/>
  <c r="G90" i="6"/>
  <c r="G91" i="6"/>
  <c r="G92" i="6"/>
  <c r="G93" i="6"/>
  <c r="G94" i="6"/>
  <c r="G95" i="6"/>
  <c r="G96" i="6"/>
  <c r="G97" i="6"/>
  <c r="G101" i="6"/>
  <c r="G102" i="6" s="1"/>
  <c r="E29" i="3" s="1"/>
  <c r="G37" i="6"/>
  <c r="G38" i="6" s="1"/>
  <c r="B32" i="3" s="1"/>
  <c r="G15" i="6"/>
  <c r="G16" i="6" s="1"/>
  <c r="B25" i="3" s="1"/>
  <c r="G19" i="6"/>
  <c r="G20" i="6"/>
  <c r="G21" i="6"/>
  <c r="G22" i="6"/>
  <c r="G23" i="6"/>
  <c r="G24" i="6"/>
  <c r="G25" i="6"/>
  <c r="G26" i="6"/>
  <c r="G27" i="6"/>
  <c r="G28" i="6"/>
  <c r="G29" i="6"/>
  <c r="G30" i="6"/>
  <c r="G31" i="6"/>
  <c r="G32" i="6"/>
  <c r="I18" i="5"/>
  <c r="I16" i="5"/>
  <c r="S19" i="5"/>
  <c r="N46" i="5"/>
  <c r="I9" i="5" s="1"/>
  <c r="N40" i="5"/>
  <c r="I8" i="5" s="1"/>
  <c r="R29" i="5"/>
  <c r="R30" i="5"/>
  <c r="R31" i="5"/>
  <c r="D19" i="5"/>
  <c r="N77" i="5"/>
  <c r="I15" i="5" s="1"/>
  <c r="N71" i="5"/>
  <c r="I14" i="5"/>
  <c r="N65" i="5"/>
  <c r="I13" i="5" s="1"/>
  <c r="N59" i="5"/>
  <c r="I12" i="5"/>
  <c r="N29" i="5"/>
  <c r="I7" i="5"/>
  <c r="D84" i="5"/>
  <c r="G13" i="3"/>
  <c r="N53" i="5"/>
  <c r="I11" i="5"/>
  <c r="C93" i="5"/>
  <c r="E89" i="5"/>
  <c r="D510" i="6"/>
  <c r="G510" i="6" s="1"/>
  <c r="N127" i="5"/>
  <c r="I19" i="5"/>
  <c r="I17" i="5"/>
  <c r="F7" i="3" s="1"/>
  <c r="L7" i="3" s="1"/>
  <c r="S18" i="5"/>
  <c r="S17" i="5"/>
  <c r="S16" i="5"/>
  <c r="S15" i="5"/>
  <c r="S14" i="5"/>
  <c r="S13" i="5"/>
  <c r="S12" i="5"/>
  <c r="S11" i="5"/>
  <c r="S10" i="5"/>
  <c r="S9" i="5"/>
  <c r="S8" i="5"/>
  <c r="S7" i="5"/>
  <c r="S6" i="5"/>
  <c r="S5" i="5"/>
  <c r="C67" i="4"/>
  <c r="D36" i="3"/>
  <c r="H19" i="3"/>
  <c r="D19" i="3"/>
  <c r="B19" i="3"/>
  <c r="L10" i="3"/>
  <c r="H33" i="3"/>
  <c r="H27" i="3"/>
  <c r="H24" i="3"/>
  <c r="G28" i="3"/>
  <c r="G29" i="3"/>
  <c r="F26" i="3"/>
  <c r="G121" i="6"/>
  <c r="S20" i="5"/>
  <c r="E11" i="3" s="1"/>
  <c r="L11" i="3" s="1"/>
  <c r="B12" i="4" s="1"/>
  <c r="F24" i="3"/>
  <c r="G33" i="3"/>
  <c r="C24" i="3"/>
  <c r="H32" i="3"/>
  <c r="F28" i="3"/>
  <c r="C32" i="3"/>
  <c r="E32" i="3"/>
  <c r="G27" i="3"/>
  <c r="C95" i="5"/>
  <c r="E12" i="3"/>
  <c r="R32" i="5"/>
  <c r="R33" i="5"/>
  <c r="B5" i="9"/>
  <c r="G19" i="3"/>
  <c r="L13" i="3"/>
  <c r="H25" i="3"/>
  <c r="S22" i="5"/>
  <c r="E34" i="3"/>
  <c r="L34" i="3"/>
  <c r="G12" i="6" l="1"/>
  <c r="G98" i="6"/>
  <c r="E28" i="3" s="1"/>
  <c r="G439" i="6"/>
  <c r="G497" i="6"/>
  <c r="G515" i="6" s="1"/>
  <c r="G513" i="6"/>
  <c r="G532" i="6"/>
  <c r="G542" i="6"/>
  <c r="K26" i="3" s="1"/>
  <c r="G548" i="6"/>
  <c r="G462" i="6"/>
  <c r="K33" i="3" s="1"/>
  <c r="G470" i="6"/>
  <c r="G480" i="6" s="1"/>
  <c r="G452" i="6"/>
  <c r="G161" i="6"/>
  <c r="G183" i="6" s="1"/>
  <c r="G216" i="6"/>
  <c r="G26" i="3" s="1"/>
  <c r="G302" i="6"/>
  <c r="I24" i="3" s="1"/>
  <c r="G314" i="6"/>
  <c r="I25" i="3" s="1"/>
  <c r="G340" i="6"/>
  <c r="I32" i="3" s="1"/>
  <c r="G367" i="6"/>
  <c r="G372" i="6"/>
  <c r="J26" i="3" s="1"/>
  <c r="G377" i="6"/>
  <c r="J27" i="3" s="1"/>
  <c r="G395" i="6"/>
  <c r="J28" i="3" s="1"/>
  <c r="L28" i="3" s="1"/>
  <c r="G335" i="6"/>
  <c r="I27" i="3" s="1"/>
  <c r="G355" i="6"/>
  <c r="I33" i="3" s="1"/>
  <c r="G407" i="6"/>
  <c r="J29" i="3" s="1"/>
  <c r="G418" i="6"/>
  <c r="J32" i="3" s="1"/>
  <c r="G423" i="6"/>
  <c r="J33" i="3" s="1"/>
  <c r="G33" i="6"/>
  <c r="B27" i="3" s="1"/>
  <c r="H36" i="3"/>
  <c r="G81" i="6"/>
  <c r="E25" i="3" s="1"/>
  <c r="B24" i="3"/>
  <c r="B36" i="3" s="1"/>
  <c r="G45" i="6"/>
  <c r="F32" i="3"/>
  <c r="K24" i="3"/>
  <c r="G357" i="6"/>
  <c r="L16" i="3"/>
  <c r="J19" i="3"/>
  <c r="I20" i="5"/>
  <c r="F8" i="3"/>
  <c r="B8" i="4"/>
  <c r="B8" i="9"/>
  <c r="B7" i="9"/>
  <c r="B7" i="4"/>
  <c r="B17" i="9"/>
  <c r="B16" i="4"/>
  <c r="K19" i="3"/>
  <c r="L14" i="3"/>
  <c r="B19" i="9"/>
  <c r="D19" i="9" s="1"/>
  <c r="B18" i="4"/>
  <c r="B10" i="9"/>
  <c r="B10" i="4"/>
  <c r="C19" i="3"/>
  <c r="L5" i="3"/>
  <c r="B11" i="9"/>
  <c r="B11" i="4"/>
  <c r="L12" i="3"/>
  <c r="E19" i="3"/>
  <c r="B14" i="4"/>
  <c r="B15" i="9"/>
  <c r="D12" i="4"/>
  <c r="E12" i="4"/>
  <c r="B13" i="9"/>
  <c r="B62" i="9"/>
  <c r="B63" i="4"/>
  <c r="E5" i="9"/>
  <c r="D5" i="9"/>
  <c r="B5" i="4"/>
  <c r="G24" i="3" l="1"/>
  <c r="G36" i="3" s="1"/>
  <c r="G252" i="6"/>
  <c r="I36" i="3"/>
  <c r="L27" i="3"/>
  <c r="L26" i="3"/>
  <c r="K29" i="3"/>
  <c r="L29" i="3" s="1"/>
  <c r="G563" i="6"/>
  <c r="K32" i="3"/>
  <c r="L32" i="3" s="1"/>
  <c r="G464" i="6"/>
  <c r="G565" i="6" s="1"/>
  <c r="J24" i="3"/>
  <c r="G425" i="6"/>
  <c r="F36" i="3"/>
  <c r="L25" i="3"/>
  <c r="B57" i="9"/>
  <c r="B58" i="4"/>
  <c r="B59" i="9"/>
  <c r="B60" i="4"/>
  <c r="K36" i="3"/>
  <c r="L33" i="3"/>
  <c r="E30" i="3"/>
  <c r="G129" i="6"/>
  <c r="B58" i="9"/>
  <c r="B59" i="4"/>
  <c r="B17" i="4"/>
  <c r="B18" i="9"/>
  <c r="D18" i="9" s="1"/>
  <c r="E8" i="4"/>
  <c r="D8" i="4"/>
  <c r="E8" i="9"/>
  <c r="D8" i="9"/>
  <c r="L8" i="3"/>
  <c r="L19" i="3" s="1"/>
  <c r="F19" i="3"/>
  <c r="E11" i="9"/>
  <c r="D11" i="9"/>
  <c r="E7" i="9"/>
  <c r="D7" i="9"/>
  <c r="E7" i="4"/>
  <c r="D7" i="4"/>
  <c r="D17" i="9"/>
  <c r="E17" i="9"/>
  <c r="E16" i="4"/>
  <c r="D16" i="4"/>
  <c r="B16" i="9"/>
  <c r="B15" i="4"/>
  <c r="E18" i="4"/>
  <c r="D18" i="4"/>
  <c r="D10" i="9"/>
  <c r="E10" i="9"/>
  <c r="E10" i="4"/>
  <c r="D10" i="4"/>
  <c r="B6" i="9"/>
  <c r="B6" i="4"/>
  <c r="E11" i="4"/>
  <c r="D11" i="4"/>
  <c r="B13" i="4"/>
  <c r="B14" i="9"/>
  <c r="E14" i="4"/>
  <c r="D14" i="4"/>
  <c r="D15" i="9"/>
  <c r="E15" i="9"/>
  <c r="D5" i="4"/>
  <c r="E5" i="4"/>
  <c r="E13" i="9"/>
  <c r="D13" i="9"/>
  <c r="E63" i="4"/>
  <c r="D63" i="4"/>
  <c r="E62" i="9"/>
  <c r="D62" i="9"/>
  <c r="B60" i="9" l="1"/>
  <c r="B61" i="4"/>
  <c r="J36" i="3"/>
  <c r="L24" i="3"/>
  <c r="B63" i="9"/>
  <c r="B64" i="4"/>
  <c r="L30" i="3"/>
  <c r="E36" i="3"/>
  <c r="E59" i="4"/>
  <c r="D59" i="4"/>
  <c r="B57" i="4"/>
  <c r="B56" i="9"/>
  <c r="E57" i="9"/>
  <c r="D57" i="9"/>
  <c r="E58" i="4"/>
  <c r="D58" i="4"/>
  <c r="D59" i="9"/>
  <c r="E59" i="9"/>
  <c r="D60" i="4"/>
  <c r="E60" i="4"/>
  <c r="B65" i="4"/>
  <c r="B64" i="9"/>
  <c r="D58" i="9"/>
  <c r="E58" i="9"/>
  <c r="D17" i="4"/>
  <c r="E17" i="4"/>
  <c r="B9" i="4"/>
  <c r="B9" i="9"/>
  <c r="D16" i="9"/>
  <c r="E16" i="9"/>
  <c r="E15" i="4"/>
  <c r="D15" i="4"/>
  <c r="B21" i="9"/>
  <c r="D21" i="9" s="1"/>
  <c r="E6" i="9"/>
  <c r="D6" i="9"/>
  <c r="D6" i="4"/>
  <c r="E6" i="4"/>
  <c r="E13" i="4"/>
  <c r="D13" i="4"/>
  <c r="D14" i="9"/>
  <c r="E14" i="9"/>
  <c r="D60" i="9" l="1"/>
  <c r="E60" i="9"/>
  <c r="D61" i="4"/>
  <c r="E61" i="4"/>
  <c r="B55" i="9"/>
  <c r="C35" i="3"/>
  <c r="B56" i="4"/>
  <c r="E63" i="9"/>
  <c r="D63" i="9"/>
  <c r="E64" i="4"/>
  <c r="D64" i="4"/>
  <c r="B62" i="4"/>
  <c r="B61" i="9"/>
  <c r="D57" i="4"/>
  <c r="E57" i="4"/>
  <c r="E56" i="9"/>
  <c r="D56" i="9"/>
  <c r="E65" i="4"/>
  <c r="D65" i="4"/>
  <c r="E64" i="9"/>
  <c r="D64" i="9"/>
  <c r="E9" i="4"/>
  <c r="D9" i="4"/>
  <c r="B20" i="4"/>
  <c r="E9" i="9"/>
  <c r="D9" i="9"/>
  <c r="D55" i="9" l="1"/>
  <c r="E55" i="9"/>
  <c r="L35" i="3"/>
  <c r="D71" i="6"/>
  <c r="G71" i="6" s="1"/>
  <c r="G72" i="6" s="1"/>
  <c r="G74" i="6" s="1"/>
  <c r="G568" i="6" s="1"/>
  <c r="C36" i="3"/>
  <c r="E56" i="4"/>
  <c r="D56" i="4"/>
  <c r="D62" i="4"/>
  <c r="E62" i="4"/>
  <c r="E61" i="9"/>
  <c r="D61" i="9"/>
  <c r="E20" i="4"/>
  <c r="D20" i="4"/>
  <c r="B65" i="9" l="1"/>
  <c r="L36" i="3"/>
  <c r="B66" i="4"/>
  <c r="B67" i="4" s="1"/>
  <c r="E66" i="4" l="1"/>
  <c r="D66" i="4"/>
  <c r="B66" i="9"/>
  <c r="E65" i="9"/>
  <c r="D65" i="9"/>
  <c r="E67" i="4"/>
  <c r="D67" i="4"/>
  <c r="E66" i="9" l="1"/>
  <c r="D6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tc={307AD572-E3BC-454C-9A80-EDBE91EEF661}</author>
    <author>tc={A4CA545E-F956-4CA9-9C0B-5D04160E3641}</author>
  </authors>
  <commentList>
    <comment ref="A3" authorId="0" shapeId="0" xr:uid="{307AD572-E3BC-454C-9A80-EDBE91EEF661}">
      <text>
        <t>[Threaded comment]
Your version of Excel allows you to read this threaded comment; however, any edits to it will get removed if the file is opened in a newer version of Excel. Learn more: https://go.microsoft.com/fwlink/?linkid=870924
Comment:
    対応機種によっては数値が長く「######」と表示されている場合があります。
１セルのスペースをもう少し広げていただきたいです
Reply:
    変更しました。
Reply:
    機種によっては対応していないようですので、念のためもう少し広げていただけると助かります。</t>
      </text>
    </comment>
    <comment ref="A23" authorId="1" shapeId="0" xr:uid="{A4CA545E-F956-4CA9-9C0B-5D04160E3641}">
      <text>
        <t>[Threaded comment]
Your version of Excel allows you to read this threaded comment; however, any edits to it will get removed if the file is opened in a newer version of Excel. Learn more: https://go.microsoft.com/fwlink/?linkid=870924
Comment:
    対応機種によっては数値が長く「######」と表示されている場合があります。
１セルのスペースをもう少し広げていただきたいです
Reply:
    変更しました。
Reply:
    上のコメントと同様です。
こちらもよろしくお願いいたします。</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tc={AE443040-9318-43F1-8A36-C7E9F4CA44A6}</author>
    <author>tc={1E00D833-FEC9-4F79-93E8-C152CC9FCB10}</author>
    <author>tc={17C6445E-BBDF-46F3-B1CB-37DB286CC27A}</author>
    <author>tc={9532589F-00C9-4030-B6E9-EC9346103819}</author>
  </authors>
  <commentList>
    <comment ref="B4" authorId="0" shapeId="0" xr:uid="{00000000-0006-0000-0300-000001000000}">
      <text>
        <r>
          <rPr>
            <sz val="11"/>
            <color rgb="FF000000"/>
            <rFont val="Calibri"/>
            <family val="2"/>
            <scheme val="minor"/>
          </rPr>
          <t>======
ID#AAABdk-SMAA
tc={538BEF19-ABC8-9A48-9643-38EC7A81CA1D}    (2025-02-10 10:07:02)
[Threaded comment]
Your version of Excel allows you to read this threaded comment; however, any edits to it will get removed if the file is opened in a newer version of Excel. Learn more: https://go.microsoft.com/fwlink/?linkid=870924
Comment:
    令和6年度かと思われます。
支出詳細等が出揃っていないため、作成が難しい場合には、枠組みを整えたうえで、その記載ができないところは空白等にしていただけますと助かります。</t>
        </r>
      </text>
    </comment>
    <comment ref="B5" authorId="1" shapeId="0" xr:uid="{AE443040-9318-43F1-8A36-C7E9F4CA44A6}">
      <text>
        <t>[Threaded comment]
Your version of Excel allows you to read this threaded comment; however, any edits to it will get removed if the file is opened in a newer version of Excel. Learn more: https://go.microsoft.com/fwlink/?linkid=870924
Comment:
    他のB行での表示書式が異なります
Reply:
    変更しました。</t>
      </text>
    </comment>
    <comment ref="C5" authorId="2" shapeId="0" xr:uid="{1E00D833-FEC9-4F79-93E8-C152CC9FCB10}">
      <text>
        <t>[Threaded comment]
Your version of Excel allows you to read this threaded comment; however, any edits to it will get removed if the file is opened in a newer version of Excel. Learn more: https://go.microsoft.com/fwlink/?linkid=870924
Comment:
    C5のみC行での表示書式が異なります
Reply:
    変更しました。</t>
      </text>
    </comment>
    <comment ref="C20" authorId="3" shapeId="0" xr:uid="{17C6445E-BBDF-46F3-B1CB-37DB286CC27A}">
      <text>
        <t>[Threaded comment]
Your version of Excel allows you to read this threaded comment; however, any edits to it will get removed if the file is opened in a newer version of Excel. Learn more: https://go.microsoft.com/fwlink/?linkid=870924
Comment:
    他のB行での表示書式が異なります
Reply:
    変更しました。</t>
      </text>
    </comment>
    <comment ref="D67" authorId="4" shapeId="0" xr:uid="{9532589F-00C9-4030-B6E9-EC9346103819}">
      <text>
        <t>[Threaded comment]
Your version of Excel allows you to read this threaded comment; however, any edits to it will get removed if the file is opened in a newer version of Excel. Learn more: https://go.microsoft.com/fwlink/?linkid=870924
Comment:
    収支がマイナスの場合は赤字で表記されているので、ここも赤字での表記が適切かと思います
Reply:
    変更しました。</t>
      </text>
    </comment>
  </commentList>
  <extLst>
    <ext xmlns:r="http://schemas.openxmlformats.org/officeDocument/2006/relationships" uri="GoogleSheetsCustomDataVersion2">
      <go:sheetsCustomData xmlns:go="http://customooxmlschemas.google.com/" r:id="rId1" roundtripDataSignature="AMtx7miulxFn3ccjhHV7R8V8jWiJ+/rO7A=="/>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tc={FE8226C3-2C13-473F-AF08-C58A91378546}</author>
  </authors>
  <commentList>
    <comment ref="B4" authorId="0" shapeId="0" xr:uid="{1F698BD4-3594-490A-8514-A54E4988F0A5}">
      <text>
        <r>
          <rPr>
            <sz val="11"/>
            <color rgb="FF000000"/>
            <rFont val="Calibri"/>
            <family val="2"/>
            <scheme val="minor"/>
          </rPr>
          <t>======
ID#AAABdk-SMAA
tc={538BEF19-ABC8-9A48-9643-38EC7A81CA1D}    (2025-02-10 10:07:02)
[Threaded comment]
Your version of Excel allows you to read this threaded comment; however, any edits to it will get removed if the file is opened in a newer version of Excel. Learn more: https://go.microsoft.com/fwlink/?linkid=870924
Comment:
    令和6年度かと思われます。
支出詳細等が出揃っていないため、作成が難しい場合には、枠組みを整えたうえで、その記載ができないところは空白等にしていただけますと助かります。</t>
        </r>
      </text>
    </comment>
    <comment ref="D66" authorId="1" shapeId="0" xr:uid="{FE8226C3-2C13-473F-AF08-C58A91378546}">
      <text>
        <t>[Threaded comment]
Your version of Excel allows you to read this threaded comment; however, any edits to it will get removed if the file is opened in a newer version of Excel. Learn more: https://go.microsoft.com/fwlink/?linkid=870924
Comment:
    収支がマイナスの場合は赤字で表記されているので、ここも赤字での表記が適切かと思います
Reply:
    変更しました。</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tc={7C01F8D5-83C5-466A-8267-B4C247B5C639}</author>
    <author>tc={4FD00C8F-AB34-4436-A9F5-89D3AC5F8CB4}</author>
    <author>tc={A737DAFE-EFED-4FBC-B18B-6A0208AC717D}</author>
    <author>tc={2EC66799-CBA7-4D4C-8FD2-5511BFD35732}</author>
    <author>tc={5FCCB82E-737C-4D95-B2C1-6445D8FD6732}</author>
    <author>tc={F9128766-B03B-4DD9-9AEE-1C62312FEC97}</author>
    <author>tc={ED688A5C-05C4-4CE5-A3B2-9F04B7C54440}</author>
    <author>tc={4FC1E0A0-29A7-4CEA-958E-7DA26C8133CA}</author>
    <author>tc={95D78AE0-F2D7-4019-BF5F-A091284C26EC}</author>
    <author>tc={23105C6B-9EFC-42EB-829A-760D454D0AFD}</author>
    <author>tc={8C31A9D4-9F0B-43EB-8ED8-346DFE718A19}</author>
    <author>tc={F003326A-8EB0-438E-B766-6E170802BB18}</author>
    <author>tc={ECFF8862-1EEB-4B12-8C12-D2408355309F}</author>
    <author>tc={8C0214B7-4DB5-4AF5-A5BA-656593554FAE}</author>
    <author>tc={D8362452-7656-4351-BEE2-366E6351C30C}</author>
    <author>tc={106EAF94-9415-4BA6-BDAD-B7B2FAF2C592}</author>
    <author>tc={EEC47AB8-AF22-48A8-BCB0-5654DAEA28B7}</author>
    <author>tc={D21DAB9F-A469-413A-8432-8ED080D68F1D}</author>
    <author>tc={D83FB504-226F-4EBF-8C8B-11F2E50EB62E}</author>
    <author>tc={B5097B4B-BFE3-4348-9D4C-B8779526451A}</author>
    <author>tc={E5CCAC5F-2DBC-4802-A1D7-42D8C1868A30}</author>
    <author>tc={B1284FF2-9280-4F9A-B6D8-6D2EF6896D4A}</author>
    <author>tc={051D2B4B-270C-4B74-9BC6-7241144F8682}</author>
    <author>tc={6A50C0B3-3FD1-40E7-A2F2-89ABACFFF627}</author>
    <author>tc={894204CC-04C7-401B-8147-185B2D4FB6EF}</author>
    <author>tc={2EE93D79-F64F-4389-A5C2-C6E07200B28D}</author>
    <author>tc={411FE29F-3FB4-4E5D-8A63-62A38C5EA1EE}</author>
    <author>tc={BF64EB38-802A-4427-B194-4A3321C90BE2}</author>
    <author>tc={011B7F47-4FCE-469A-8CC8-9B15912E96F3}</author>
    <author>tc={45811DB3-046F-4D1E-BB0E-A962A090861C}</author>
    <author>tc={36925693-51C1-4C3C-8F1B-B9C47D531BDE}</author>
    <author>tc={C73F3033-DC67-48B6-A2DC-16F91E3651EA}</author>
    <author>tc={10D0F755-B3B1-4889-8F92-76579607D1F0}</author>
    <author>tc={364C1ED8-6A28-44FE-9CD3-65B15A69C046}</author>
  </authors>
  <commentList>
    <comment ref="U5" authorId="0" shapeId="0" xr:uid="{7C01F8D5-83C5-466A-8267-B4C247B5C639}">
      <text>
        <t>[Threaded comment]
Your version of Excel allows you to read this threaded comment; however, any edits to it will get removed if the file is opened in a newer version of Excel. Learn more: https://go.microsoft.com/fwlink/?linkid=870924
Comment:
    U列について表示形式が他と異なってます
Reply:
    変更しました。</t>
      </text>
    </comment>
    <comment ref="M7" authorId="1" shapeId="0" xr:uid="{4FD00C8F-AB34-4436-A9F5-89D3AC5F8CB4}">
      <text>
        <t>[Threaded comment]
Your version of Excel allows you to read this threaded comment; however, any edits to it will get removed if the file is opened in a newer version of Excel. Learn more: https://go.microsoft.com/fwlink/?linkid=870924
Comment:
    他のセルに従い会社名は正式名称で書いてください</t>
      </text>
    </comment>
    <comment ref="Q16" authorId="2" shapeId="0" xr:uid="{A737DAFE-EFED-4FBC-B18B-6A0208AC717D}">
      <text>
        <t>[Threaded comment]
Your version of Excel allows you to read this threaded comment; however, any edits to it will get removed if the file is opened in a newer version of Excel. Learn more: https://go.microsoft.com/fwlink/?linkid=870924
Comment:
    ２行になってしまい文字が見切れているのでセルの横幅を広げてください</t>
      </text>
    </comment>
    <comment ref="M20" authorId="3" shapeId="0" xr:uid="{2EC66799-CBA7-4D4C-8FD2-5511BFD35732}">
      <text>
        <t>[Threaded comment]
Your version of Excel allows you to read this threaded comment; however, any edits to it will get removed if the file is opened in a newer version of Excel. Learn more: https://go.microsoft.com/fwlink/?linkid=870924
Comment:
    イオンモールつくば　が入り切るサイズにセルの幅を修正してください。</t>
      </text>
    </comment>
    <comment ref="Q20" authorId="4" shapeId="0" xr:uid="{5FCCB82E-737C-4D95-B2C1-6445D8FD6732}">
      <text>
        <t>[Threaded comment]
Your version of Excel allows you to read this threaded comment; however, any edits to it will get removed if the file is opened in a newer version of Excel. Learn more: https://go.microsoft.com/fwlink/?linkid=870924
Comment:
    他のセルでは「合計」となっていますが「計」となっている理由はありますか？なければ合計に統一してください</t>
      </text>
    </comment>
    <comment ref="R21" authorId="5" shapeId="0" xr:uid="{F9128766-B03B-4DD9-9AEE-1C62312FEC97}">
      <text>
        <t>[Threaded comment]
Your version of Excel allows you to read this threaded comment; however, any edits to it will get removed if the file is opened in a newer version of Excel. Learn more: https://go.microsoft.com/fwlink/?linkid=870924
Comment:
    この部分が太字になっておりますが何か意図があるものでしょうか</t>
      </text>
    </comment>
    <comment ref="G23" authorId="6" shapeId="0" xr:uid="{ED688A5C-05C4-4CE5-A3B2-9F04B7C54440}">
      <text>
        <t>[Threaded comment]
Your version of Excel allows you to read this threaded comment; however, any edits to it will get removed if the file is opened in a newer version of Excel. Learn more: https://go.microsoft.com/fwlink/?linkid=870924
Comment:
    会社名はすべて正式名称で記入してください</t>
      </text>
    </comment>
    <comment ref="L26" authorId="7" shapeId="0" xr:uid="{4FC1E0A0-29A7-4CEA-958E-7DA26C8133CA}">
      <text>
        <t>[Threaded comment]
Your version of Excel allows you to read this threaded comment; however, any edits to it will get removed if the file is opened in a newer version of Excel. Learn more: https://go.microsoft.com/fwlink/?linkid=870924
Comment:
    フォントを游ゴシックに統一してください</t>
      </text>
    </comment>
    <comment ref="H28" authorId="8" shapeId="0" xr:uid="{95D78AE0-F2D7-4019-BF5F-A091284C26EC}">
      <text>
        <t>[Threaded comment]
Your version of Excel allows you to read this threaded comment; however, any edits to it will get removed if the file is opened in a newer version of Excel. Learn more: https://go.microsoft.com/fwlink/?linkid=870924
Comment:
    ただしくは「日本郵便株式会社」です</t>
      </text>
    </comment>
    <comment ref="L28" authorId="9" shapeId="0" xr:uid="{23105C6B-9EFC-42EB-829A-760D454D0AFD}">
      <text>
        <t>[Threaded comment]
Your version of Excel allows you to read this threaded comment; however, any edits to it will get removed if the file is opened in a newer version of Excel. Learn more: https://go.microsoft.com/fwlink/?linkid=870924
Comment:
    通し番号のみ記載されておりますがCM協賛は得られなかったということでしょうか？</t>
      </text>
    </comment>
    <comment ref="T29" authorId="10" shapeId="0" xr:uid="{8C31A9D4-9F0B-43EB-8ED8-346DFE718A19}">
      <text>
        <t>[Threaded comment]
Your version of Excel allows you to read this threaded comment; however, any edits to it will get removed if the file is opened in a newer version of Excel. Learn more: https://go.microsoft.com/fwlink/?linkid=870924
Comment:
    T列について表示形式が他と異なってます
Reply:
    変更しました。</t>
      </text>
    </comment>
    <comment ref="Q32" authorId="11" shapeId="0" xr:uid="{F003326A-8EB0-438E-B766-6E170802BB18}">
      <text>
        <t>[Threaded comment]
Your version of Excel allows you to read this threaded comment; however, any edits to it will get removed if the file is opened in a newer version of Excel. Learn more: https://go.microsoft.com/fwlink/?linkid=870924
Comment:
    他のセルでは「合計」となっていますが「計」となっている理由はありますか？なければ合計に統一してください</t>
      </text>
    </comment>
    <comment ref="M46" authorId="12" shapeId="0" xr:uid="{ECFF8862-1EEB-4B12-8C12-D2408355309F}">
      <text>
        <t>[Threaded comment]
Your version of Excel allows you to read this threaded comment; however, any edits to it will get removed if the file is opened in a newer version of Excel. Learn more: https://go.microsoft.com/fwlink/?linkid=870924
Comment:
    「合計」を記入してください</t>
      </text>
    </comment>
    <comment ref="Q47" authorId="13" shapeId="0" xr:uid="{8C0214B7-4DB5-4AF5-A5BA-656593554FAE}">
      <text>
        <t>[Threaded comment]
Your version of Excel allows you to read this threaded comment; however, any edits to it will get removed if the file is opened in a newer version of Excel. Learn more: https://go.microsoft.com/fwlink/?linkid=870924
Comment:
    ここも表にしてください</t>
      </text>
    </comment>
    <comment ref="H52" authorId="14" shapeId="0" xr:uid="{D8362452-7656-4351-BEE2-366E6351C30C}">
      <text>
        <t>[Threaded comment]
Your version of Excel allows you to read this threaded comment; however, any edits to it will get removed if the file is opened in a newer version of Excel. Learn more: https://go.microsoft.com/fwlink/?linkid=870924
Comment:
    正式名称で表記してください。</t>
      </text>
    </comment>
    <comment ref="H53" authorId="15" shapeId="0" xr:uid="{106EAF94-9415-4BA6-BDAD-B7B2FAF2C592}">
      <text>
        <t>[Threaded comment]
Your version of Excel allows you to read this threaded comment; however, any edits to it will get removed if the file is opened in a newer version of Excel. Learn more: https://go.microsoft.com/fwlink/?linkid=870924
Comment:
    大学前通り「店」ではないでしょうか？</t>
      </text>
    </comment>
    <comment ref="L56" authorId="16" shapeId="0" xr:uid="{EEC47AB8-AF22-48A8-BCB0-5654DAEA28B7}">
      <text>
        <t>[Threaded comment]
Your version of Excel allows you to read this threaded comment; however, any edits to it will get removed if the file is opened in a newer version of Excel. Learn more: https://go.microsoft.com/fwlink/?linkid=870924
Comment:
    書体を游ゴシックに統一してください</t>
      </text>
    </comment>
    <comment ref="L62" authorId="17" shapeId="0" xr:uid="{D21DAB9F-A469-413A-8432-8ED080D68F1D}">
      <text>
        <t>[Threaded comment]
Your version of Excel allows you to read this threaded comment; however, any edits to it will get removed if the file is opened in a newer version of Excel. Learn more: https://go.microsoft.com/fwlink/?linkid=870924
Comment:
    書体を游ゴシックに統一してください</t>
      </text>
    </comment>
    <comment ref="L68" authorId="18" shapeId="0" xr:uid="{D83FB504-226F-4EBF-8C8B-11F2E50EB62E}">
      <text>
        <t>[Threaded comment]
Your version of Excel allows you to read this threaded comment; however, any edits to it will get removed if the file is opened in a newer version of Excel. Learn more: https://go.microsoft.com/fwlink/?linkid=870924
Comment:
    書体を游ゴシックに統一してください</t>
      </text>
    </comment>
    <comment ref="L74" authorId="19" shapeId="0" xr:uid="{B5097B4B-BFE3-4348-9D4C-B8779526451A}">
      <text>
        <t>[Threaded comment]
Your version of Excel allows you to read this threaded comment; however, any edits to it will get removed if the file is opened in a newer version of Excel. Learn more: https://go.microsoft.com/fwlink/?linkid=870924
Comment:
    書体を游ゴシックに統一してください</t>
      </text>
    </comment>
    <comment ref="H78" authorId="20" shapeId="0" xr:uid="{E5CCAC5F-2DBC-4802-A1D7-42D8C1868A30}">
      <text>
        <t>[Threaded comment]
Your version of Excel allows you to read this threaded comment; however, any edits to it will get removed if the file is opened in a newer version of Excel. Learn more: https://go.microsoft.com/fwlink/?linkid=870924
Comment:
    店舗名を指定する、または株式会社デニーズジャパンなど、具体的に言及してください。</t>
      </text>
    </comment>
    <comment ref="L82" authorId="21" shapeId="0" xr:uid="{B1284FF2-9280-4F9A-B6D8-6D2EF6896D4A}">
      <text>
        <t>[Threaded comment]
Your version of Excel allows you to read this threaded comment; however, any edits to it will get removed if the file is opened in a newer version of Excel. Learn more: https://go.microsoft.com/fwlink/?linkid=870924
Comment:
    他の形式と揃え、通し番号表記にしてください。
Reply:
    変更しました。</t>
      </text>
    </comment>
    <comment ref="B83" authorId="22" shapeId="0" xr:uid="{051D2B4B-270C-4B74-9BC6-7241144F8682}">
      <text>
        <t>[Threaded comment]
Your version of Excel allows you to read this threaded comment; however, any edits to it will get removed if the file is opened in a newer version of Excel. Learn more: https://go.microsoft.com/fwlink/?linkid=870924
Comment:
    通し番号2を記入してください</t>
      </text>
    </comment>
    <comment ref="C89" authorId="23" shapeId="0" xr:uid="{6A50C0B3-3FD1-40E7-A2F2-89ABACFFF627}">
      <text>
        <t>[Threaded comment]
Your version of Excel allows you to read this threaded comment; however, any edits to it will get removed if the file is opened in a newer version of Excel. Learn more: https://go.microsoft.com/fwlink/?linkid=870924
Comment:
    直接記入ではなくかけ算で出すようにしてください</t>
      </text>
    </comment>
    <comment ref="B94" authorId="24" shapeId="0" xr:uid="{894204CC-04C7-401B-8147-185B2D4FB6EF}">
      <text>
        <t>[Threaded comment]
Your version of Excel allows you to read this threaded comment; however, any edits to it will get removed if the file is opened in a newer version of Excel. Learn more: https://go.microsoft.com/fwlink/?linkid=870924
Comment:
    実在金在高が入り切るようにセル幅を調節してください。</t>
      </text>
    </comment>
    <comment ref="C99" authorId="25" shapeId="0" xr:uid="{2EE93D79-F64F-4389-A5C2-C6E07200B28D}">
      <text>
        <t>[Threaded comment]
Your version of Excel allows you to read this threaded comment; however, any edits to it will get removed if the file is opened in a newer version of Excel. Learn more: https://go.microsoft.com/fwlink/?linkid=870924
Comment:
    M20で指摘されていることと同様に文章が入るようにセルを広げてください</t>
      </text>
    </comment>
    <comment ref="N111" authorId="26" shapeId="0" xr:uid="{411FE29F-3FB4-4E5D-8A63-62A38C5EA1EE}">
      <text>
        <t>[Threaded comment]
Your version of Excel allows you to read this threaded comment; however, any edits to it will get removed if the file is opened in a newer version of Excel. Learn more: https://go.microsoft.com/fwlink/?linkid=870924
Comment:
    テキストの配置が他とズレてます</t>
      </text>
    </comment>
    <comment ref="O111" authorId="27" shapeId="0" xr:uid="{BF64EB38-802A-4427-B194-4A3321C90BE2}">
      <text>
        <t>[Threaded comment]
Your version of Excel allows you to read this threaded comment; however, any edits to it will get removed if the file is opened in a newer version of Excel. Learn more: https://go.microsoft.com/fwlink/?linkid=870924
Comment:
    横N列、セルが黄色に塗りつぶされているので直してください</t>
      </text>
    </comment>
    <comment ref="L116" authorId="28" shapeId="0" xr:uid="{011B7F47-4FCE-469A-8CC8-9B15912E96F3}">
      <text>
        <t>[Threaded comment]
Your version of Excel allows you to read this threaded comment; however, any edits to it will get removed if the file is opened in a newer version of Excel. Learn more: https://go.microsoft.com/fwlink/?linkid=870924
Comment:
    他の形式と揃え、通し番号表記にしてください。
Reply:
    変更しました。</t>
      </text>
    </comment>
    <comment ref="L117" authorId="29" shapeId="0" xr:uid="{45811DB3-046F-4D1E-BB0E-A962A090861C}">
      <text>
        <t>[Threaded comment]
Your version of Excel allows you to read this threaded comment; however, any edits to it will get removed if the file is opened in a newer version of Excel. Learn more: https://go.microsoft.com/fwlink/?linkid=870924
Comment:
    他の数字と書式を統一してください</t>
      </text>
    </comment>
    <comment ref="M118" authorId="30" shapeId="0" xr:uid="{36925693-51C1-4C3C-8F1B-B9C47D531BDE}">
      <text>
        <t>[Threaded comment]
Your version of Excel allows you to read this threaded comment; however, any edits to it will get removed if the file is opened in a newer version of Excel. Learn more: https://go.microsoft.com/fwlink/?linkid=870924
Comment:
    「合計」を他と同じようにつけてください</t>
      </text>
    </comment>
    <comment ref="L120" authorId="31" shapeId="0" xr:uid="{C73F3033-DC67-48B6-A2DC-16F91E3651EA}">
      <text>
        <t>[Threaded comment]
Your version of Excel allows you to read this threaded comment; however, any edits to it will get removed if the file is opened in a newer version of Excel. Learn more: https://go.microsoft.com/fwlink/?linkid=870924
Comment:
    通し番号でいうと「15)」の間違いではないでしょうか？</t>
      </text>
    </comment>
    <comment ref="M123" authorId="32" shapeId="0" xr:uid="{10D0F755-B3B1-4889-8F92-76579607D1F0}">
      <text>
        <t>[Threaded comment]
Your version of Excel allows you to read this threaded comment; however, any edits to it will get removed if the file is opened in a newer version of Excel. Learn more: https://go.microsoft.com/fwlink/?linkid=870924
Comment:
    免キラ　と表記されていますが　免キラ☆つくばベースなどと表記するのが適切ではないでしょうか。正しい表記を確認の上、修正お願いします。</t>
      </text>
    </comment>
    <comment ref="L126" authorId="33" shapeId="0" xr:uid="{364C1ED8-6A28-44FE-9CD3-65B15A69C046}">
      <text>
        <t>[Threaded comment]
Your version of Excel allows you to read this threaded comment; however, any edits to it will get removed if the file is opened in a newer version of Excel. Learn more: https://go.microsoft.com/fwlink/?linkid=870924
Comment:
    上1,2,3,4と字体を統一してください</t>
      </text>
    </comment>
  </commentList>
  <extLst>
    <ext xmlns:r="http://schemas.openxmlformats.org/officeDocument/2006/relationships" uri="GoogleSheetsCustomDataVersion2">
      <go:sheetsCustomData xmlns:go="http://customooxmlschemas.google.com/" r:id="rId1" roundtripDataSignature="AMtx7mj4J6l9sW3eG1YAga/BbrkY4DK3vg=="/>
    </ext>
  </extL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tc={2265854E-1CE3-4694-8CDB-0FC63C30966E}</author>
    <author>tc={565919B4-4E56-42CF-85A7-CD311CE451D6}</author>
    <author>tc={57968497-DBC0-4D95-8493-E5C95DAC6C6D}</author>
    <author>tc={554B43C6-074A-410B-81DC-070031B8EE4C}</author>
    <author>tc={093DAD40-7CBC-F947-A16E-9904C42CB8D3}</author>
    <author>tc={D46593D5-0CF8-4ACA-9604-BDF7F55EB60E}</author>
    <author>tc={8418155C-04F2-49BD-B18D-4055A1105D03}</author>
    <author>tc={2CDE4833-0676-AD4C-A530-AAC5D90159A1}</author>
    <author>tc={F5CE86FB-8E38-4E47-B452-CBA498D09F97}</author>
    <author>tc={C626F433-DC00-884D-9268-E9D139B432B6}</author>
    <author>tc={A00F5BDE-D21B-4937-8588-158027EE6B99}</author>
    <author>tc={FAF01522-C629-47C2-A67A-78F67C9A1869}</author>
    <author>tc={BD1FD2CB-84C0-354D-BACE-B934F3657598}</author>
    <author>tc={CE384271-CD60-4F01-A000-AB26E2674239}</author>
    <author>tc={86E15A37-E217-4C27-A931-D4A982279E96}</author>
    <author>tc={555998E0-9F27-46D9-85D2-6C38F0CF5CCB}</author>
    <author>tc={737F1C31-2B56-4759-B8CC-47DF6A1FE99A}</author>
    <author>tc={179F1B52-FAF2-4DCA-A207-4EE6227A4999}</author>
    <author>tc={DE0C1906-ACB1-4472-963C-1B63A911A84D}</author>
    <author>tc={A427A028-F438-4229-AF0B-453342BA4932}</author>
    <author>tc={8C09C91F-83DD-4F4E-8155-F1F0EB7753CF}</author>
  </authors>
  <commentList>
    <comment ref="A2" authorId="0" shapeId="0" xr:uid="{00000000-0006-0000-0500-00001B000000}">
      <text>
        <r>
          <rPr>
            <sz val="11"/>
            <color rgb="FF000000"/>
            <rFont val="Calibri"/>
            <family val="2"/>
            <scheme val="minor"/>
          </rPr>
          <t>======
ID#AAABdk-SL_Y
tc={45F2B994-6224-B44C-A611-7461EF2065AF}    (2025-02-10 10:07:02)
[Threaded comment]
Your version of Excel allows you to read this threaded comment; however, any edits to it will get removed if the file is opened in a newer version of Excel. Learn more: https://go.microsoft.com/fwlink/?linkid=870924
Comment:
    こちら価格及び個数に変更がないものかと思われます。</t>
        </r>
      </text>
    </comment>
    <comment ref="A3" authorId="0" shapeId="0" xr:uid="{00000000-0006-0000-0500-000007000000}">
      <text>
        <r>
          <rPr>
            <sz val="11"/>
            <color rgb="FF000000"/>
            <rFont val="Calibri"/>
            <family val="2"/>
            <scheme val="minor"/>
          </rPr>
          <t>======
ID#AAABdk-SMAs
tc={1ADECE53-B114-2C4D-8BE5-F8FF48EE3329}    (2025-02-10 10:07:02)
[Threaded comment]
Your version of Excel allows you to read this threaded comment; however, any edits to it will get removed if the file is opened in a newer version of Excel. Learn more: https://go.microsoft.com/fwlink/?linkid=870924
Comment:
    個数の間違いかと思います。</t>
        </r>
      </text>
    </comment>
    <comment ref="A8" authorId="1" shapeId="0" xr:uid="{2265854E-1CE3-4694-8CDB-0FC63C30966E}">
      <text>
        <t>[Threaded comment]
Your version of Excel allows you to read this threaded comment; however, any edits to it will get removed if the file is opened in a newer version of Excel. Learn more: https://go.microsoft.com/fwlink/?linkid=870924
Comment:
    変更があったもの、および購入しなかったものに関しては可能な限り理由を記載するようにお願いしたいです。</t>
      </text>
    </comment>
    <comment ref="J39" authorId="0" shapeId="0" xr:uid="{00000000-0006-0000-0500-000015000000}">
      <text>
        <r>
          <rPr>
            <sz val="11"/>
            <color rgb="FF000000"/>
            <rFont val="Calibri"/>
            <family val="2"/>
            <scheme val="minor"/>
          </rPr>
          <t>======
ID#AAABdk-SL_w
tc={2F1B0015-BF81-6B48-B9E3-0056689B3A82}    (2025-02-10 10:07:02)
[Threaded comment]
Your version of Excel allows you to read this threaded comment; however, any edits to it will get removed if the file is opened in a newer version of Excel. Learn more: https://go.microsoft.com/fwlink/?linkid=870924
Comment:
    減額の理由を記載してください。</t>
        </r>
      </text>
    </comment>
    <comment ref="J51" authorId="2" shapeId="0" xr:uid="{565919B4-4E56-42CF-85A7-CD311CE451D6}">
      <text>
        <t>[Threaded comment]
Your version of Excel allows you to read this threaded comment; however, any edits to it will get removed if the file is opened in a newer version of Excel. Learn more: https://go.microsoft.com/fwlink/?linkid=870924
Comment:
    他の変更があった点に関しては理由があるので、可能ならこちらにも理由を記載していただけると助かります。
Reply:
    承知しました。</t>
      </text>
    </comment>
    <comment ref="J58" authorId="3" shapeId="0" xr:uid="{57968497-DBC0-4D95-8493-E5C95DAC6C6D}">
      <text>
        <t>[Threaded comment]
Your version of Excel allows you to read this threaded comment; however, any edits to it will get removed if the file is opened in a newer version of Excel. Learn more: https://go.microsoft.com/fwlink/?linkid=870924
Comment:
    「企画の売り上げが多い」とは「企画出展者の数が多い」、「企画内の売り上げ予想が大きい」またはそれ以外でしょうか。
ふつう保険は補償対象の事前に契約するものなため、保険料の金額を決めるのはイベント当日より前に明らかになっている事項ではないかと思い、質問させていただきます。
Reply:
    企画内の売り上げが予想以上に大きいためです。
保険料は一定額事前に支払い、イベント後売り上げに基づき適切な保険料になるように計算され、清算されます。</t>
      </text>
    </comment>
    <comment ref="J108" authorId="4" shapeId="0" xr:uid="{554B43C6-074A-410B-81DC-070031B8EE4C}">
      <text>
        <t>[Threaded comment]
Your version of Excel allows you to read this threaded comment; however, any edits to it will get removed if the file is opened in a newer version of Excel. Learn more: https://go.microsoft.com/fwlink/?linkid=870924
Comment:
    変更があった理由について言及をお願いします。その他、金額が橙色のセルについても、可能な限りその理由を記載するようにしてください。</t>
      </text>
    </comment>
    <comment ref="I113" authorId="5" shapeId="0" xr:uid="{093DAD40-7CBC-F947-A16E-9904C42CB8D3}">
      <text>
        <t>[Threaded comment]
Your version of Excel allows you to read this threaded comment; however, any edits to it will get removed if the file is opened in a newer version of Excel. Learn more: https://go.microsoft.com/fwlink/?linkid=870924
Comment:
    セルの罫線が不足しているようです。
Reply:
    変更しました。</t>
      </text>
    </comment>
    <comment ref="G114" authorId="6" shapeId="0" xr:uid="{D46593D5-0CF8-4ACA-9604-BDF7F55EB60E}">
      <text>
        <t>[Threaded comment]
Your version of Excel allows you to read this threaded comment; however, any edits to it will get removed if the file is opened in a newer version of Excel. Learn more: https://go.microsoft.com/fwlink/?linkid=870924
Comment:
    SUMの対象をG105:G113に修正してください。
Reply:
    変更しました。</t>
      </text>
    </comment>
    <comment ref="B117" authorId="7" shapeId="0" xr:uid="{8418155C-04F2-49BD-B18D-4055A1105D03}">
      <text>
        <t>[Threaded comment]
Your version of Excel allows you to read this threaded comment; however, any edits to it will get removed if the file is opened in a newer version of Excel. Learn more: https://go.microsoft.com/fwlink/?linkid=870924
Comment:
    通し番号が重複しています。
これ以降の番号も含めて修正してください。
Reply:
    変更しました。</t>
      </text>
    </comment>
    <comment ref="H181" authorId="8" shapeId="0" xr:uid="{2CDE4833-0676-AD4C-A530-AAC5D90159A1}">
      <text>
        <t>[Threaded comment]
Your version of Excel allows you to read this threaded comment; however, any edits to it will get removed if the file is opened in a newer version of Excel. Learn more: https://go.microsoft.com/fwlink/?linkid=870924
Comment:
    罫線が不適切な模様です
Reply:
    変更しました。</t>
      </text>
    </comment>
    <comment ref="J190" authorId="9" shapeId="0" xr:uid="{F5CE86FB-8E38-4E47-B452-CBA498D09F97}">
      <text>
        <t>[Threaded comment]
Your version of Excel allows you to read this threaded comment; however, any edits to it will get removed if the file is opened in a newer version of Excel. Learn more: https://go.microsoft.com/fwlink/?linkid=870924
Comment:
    必要数が決まっていて不足したのか、必要数が多くなったから不足したのかわからないので、可能ならこれらのことがわかるように記入していただきたいです。
Reply:
    変更しました。</t>
      </text>
    </comment>
    <comment ref="G200" authorId="10" shapeId="0" xr:uid="{C626F433-DC00-884D-9268-E9D139B432B6}">
      <text>
        <t>[Threaded comment]
Your version of Excel allows you to read this threaded comment; however, any edits to it will get removed if the file is opened in a newer version of Excel. Learn more: https://go.microsoft.com/fwlink/?linkid=870924
Comment:
    294行目のように割引がわかるよう記載いただけますか？
Reply:
    変更しました。
Reply:
    価格または個数の変更が見うけられないのですが、セルが橙になっている理由は何ですか？</t>
      </text>
    </comment>
    <comment ref="G256" authorId="11" shapeId="0" xr:uid="{A00F5BDE-D21B-4937-8588-158027EE6B99}">
      <text>
        <t>[Threaded comment]
Your version of Excel allows you to read this threaded comment; however, any edits to it will get removed if the file is opened in a newer version of Excel. Learn more: https://go.microsoft.com/fwlink/?linkid=870924
Comment:
    こちらは計算式で入力してください</t>
      </text>
    </comment>
    <comment ref="I292" authorId="12" shapeId="0" xr:uid="{FAF01522-C629-47C2-A67A-78F67C9A1869}">
      <text>
        <t>[Threaded comment]
Your version of Excel allows you to read this threaded comment; however, any edits to it will get removed if the file is opened in a newer version of Excel. Learn more: https://go.microsoft.com/fwlink/?linkid=870924
Comment:
    文章全体が見えるように、セルの幅を調節してください。また、隠れてしまっているセルがほかにもありますので、同様に修正をお願いします。（j306, j307, j526, j535, j541, j555, j558）</t>
      </text>
    </comment>
    <comment ref="B293" authorId="13" shapeId="0" xr:uid="{BD1FD2CB-84C0-354D-BACE-B934F3657598}">
      <text>
        <t>[Threaded comment]
Your version of Excel allows you to read this threaded comment; however, any edits to it will get removed if the file is opened in a newer version of Excel. Learn more: https://go.microsoft.com/fwlink/?linkid=870924
Comment:
    通し番号が不適切です。
Reply:
    変更しました。</t>
      </text>
    </comment>
    <comment ref="D312" authorId="14" shapeId="0" xr:uid="{CE384271-CD60-4F01-A000-AB26E2674239}">
      <text>
        <t>[Threaded comment]
Your version of Excel allows you to read this threaded comment; however, any edits to it will get removed if the file is opened in a newer version of Excel. Learn more: https://go.microsoft.com/fwlink/?linkid=870924
Comment:
    【外部監査より】
こちら、$8.0や472の出どころが不明です。
領収書として提出されていたものにはUSDでの豪献金額しか記載されておらず日本円での実際の支払金額が分からなかったため、領収書提出者には、「日本円での金額が記載されたクレジットカードの明細」も用意し、正しい「摘要」の内容を含めて再提出いただくようご連絡いただけますと幸いです。
こちらは意見聴取会までにご対応いただくのが難しいと思いますので、本会議までで結構でございます。
意見聴取会では、この行のみ質問の対象外とアナウンスいたします。</t>
      </text>
    </comment>
    <comment ref="D369" authorId="0" shapeId="0" xr:uid="{00000000-0006-0000-0500-000001000000}">
      <text>
        <r>
          <rPr>
            <sz val="11"/>
            <color rgb="FF000000"/>
            <rFont val="Calibri"/>
            <family val="2"/>
            <scheme val="minor"/>
          </rPr>
          <t>======
ID#AAABdk-SMBI
tc={1E2CEB02-5B57-1D46-93E7-118E1DA031DC}    (2025-02-10 10:07:02)
[Threaded comment]
Your version of Excel allows you to read this threaded comment; however, any edits to it will get removed if the file is opened in a newer version of Excel. Learn more: https://go.microsoft.com/fwlink/?linkid=870924
Comment:
    なぜ2つにまたがっているのか、分けて記載することはできないのかをご教示いただければ幸いです。
Reply:
    企業側からこれら二つを統合した形で金額を提示され、内訳が不明のため、このように記載いたしました。</t>
        </r>
      </text>
    </comment>
    <comment ref="J375" authorId="15" shapeId="0" xr:uid="{86E15A37-E217-4C27-A931-D4A982279E96}">
      <text>
        <t>[Threaded comment]
Your version of Excel allows you to read this threaded comment; however, any edits to it will get removed if the file is opened in a newer version of Excel. Learn more: https://go.microsoft.com/fwlink/?linkid=870924
Comment:
    これについても415行目のように失念していた旨記載願います。
Reply:
    追記しました。</t>
      </text>
    </comment>
    <comment ref="J378" authorId="0" shapeId="0" xr:uid="{00000000-0006-0000-0500-000012000000}">
      <text>
        <r>
          <rPr>
            <sz val="11"/>
            <color rgb="FF000000"/>
            <rFont val="Calibri"/>
            <family val="2"/>
            <scheme val="minor"/>
          </rPr>
          <t>======
ID#AAABdk-SL_8
tc={2D797BBD-6D66-7545-8991-BDA1FAF09650}    (2025-02-10 10:07:02)
[Threaded comment]
Your version of Excel allows you to read this threaded comment; however, any edits to it will get removed if the file is opened in a newer version of Excel. Learn more: https://go.microsoft.com/fwlink/?linkid=870924
Comment:
    減額の理由を記載してください。</t>
        </r>
      </text>
    </comment>
    <comment ref="I402" authorId="16" shapeId="0" xr:uid="{555998E0-9F27-46D9-85D2-6C38F0CF5CCB}">
      <text>
        <t>[Threaded comment]
Your version of Excel allows you to read this threaded comment; however, any edits to it will get removed if the file is opened in a newer version of Excel. Learn more: https://go.microsoft.com/fwlink/?linkid=870924
Comment:
    予算の際に付記したと思われる「（人数未確定のため未定）」が残っているため削除願います。
Reply:
    変更しました。</t>
      </text>
    </comment>
    <comment ref="J405" authorId="0" shapeId="0" xr:uid="{00000000-0006-0000-0500-000018000000}">
      <text>
        <r>
          <rPr>
            <sz val="11"/>
            <color rgb="FF000000"/>
            <rFont val="Calibri"/>
            <family val="2"/>
            <scheme val="minor"/>
          </rPr>
          <t>======
ID#AAABdk-SL_k
tc={AA919E56-4C29-9247-A6DC-D5D59AE589F1}    (2025-02-10 10:07:02)
[Threaded comment]
Your version of Excel allows you to read this threaded comment; however, any edits to it will get removed if the file is opened in a newer version of Excel. Learn more: https://go.microsoft.com/fwlink/?linkid=870924
Comment:
    減額の理由を記載してください。</t>
        </r>
      </text>
    </comment>
    <comment ref="J411" authorId="17" shapeId="0" xr:uid="{737F1C31-2B56-4759-B8CC-47DF6A1FE99A}">
      <text>
        <t>[Threaded comment]
Your version of Excel allows you to read this threaded comment; however, any edits to it will get removed if the file is opened in a newer version of Excel. Learn more: https://go.microsoft.com/fwlink/?linkid=870924
Comment:
    「あて」を他とそろえて「宛て」としていただきたいです。
行413、415についても同様です。</t>
      </text>
    </comment>
    <comment ref="D414" authorId="18" shapeId="0" xr:uid="{179F1B52-FAF2-4DCA-A207-4EE6227A4999}">
      <text>
        <t>[Threaded comment]
Your version of Excel allows you to read this threaded comment; however, any edits to it will get removed if the file is opened in a newer version of Excel. Learn more: https://go.microsoft.com/fwlink/?linkid=870924
Comment:
    【外部監査より】
こちら、領収書は330のものが対応すると思われるという結論に至りましたので、Excelも330円に修正の上、領収書提出者にご確認いただきますようよろしくお願いいたします。
提出者への確認は本会議までで構いません。</t>
      </text>
    </comment>
    <comment ref="J417" authorId="19" shapeId="0" xr:uid="{DE0C1906-ACB1-4472-963C-1B63A911A84D}">
      <text>
        <t>[Threaded comment]
Your version of Excel allows you to read this threaded comment; however, any edits to it will get removed if the file is opened in a newer version of Excel. Learn more: https://go.microsoft.com/fwlink/?linkid=870924
Comment:
    室というのは正式名称ではないかと存じますので、353行目のように記載願います。
Reply:
    変更しました。</t>
      </text>
    </comment>
    <comment ref="J434" authorId="20" shapeId="0" xr:uid="{A427A028-F438-4229-AF0B-453342BA4932}">
      <text>
        <t>[Threaded comment]
Your version of Excel allows you to read this threaded comment; however, any edits to it will get removed if the file is opened in a newer version of Excel. Learn more: https://go.microsoft.com/fwlink/?linkid=870924
Comment:
    代わりにというのは2Lの飲み物は購入したが使用しなかったという意味でしょうか。
Reply:
    変更しました。
ご確認お願いします。</t>
      </text>
    </comment>
    <comment ref="J442" authorId="21" shapeId="0" xr:uid="{8C09C91F-83DD-4F4E-8155-F1F0EB7753CF}">
      <text>
        <t>[Threaded comment]
Your version of Excel allows you to read this threaded comment; however, any edits to it will get removed if the file is opened in a newer version of Excel. Learn more: https://go.microsoft.com/fwlink/?linkid=870924
Comment:
    句点をつけていただきたいです。
Reply:
    変更しました。</t>
      </text>
    </comment>
  </commentList>
  <extLst>
    <ext xmlns:r="http://schemas.openxmlformats.org/officeDocument/2006/relationships" uri="GoogleSheetsCustomDataVersion2">
      <go:sheetsCustomData xmlns:go="http://customooxmlschemas.google.com/" r:id="rId1" roundtripDataSignature="AMtx7mglarFNlJYi+V56aUZZPVZk14cEbw=="/>
    </ext>
  </extL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tc={ACCBC78E-8CB2-467D-9819-F9377E556994}</author>
  </authors>
  <commentList>
    <comment ref="H29" authorId="0" shapeId="0" xr:uid="{ACCBC78E-8CB2-467D-9819-F9377E556994}">
      <text>
        <t>[Threaded comment]
Your version of Excel allows you to read this threaded comment; however, any edits to it will get removed if the file is opened in a newer version of Excel. Learn more: https://go.microsoft.com/fwlink/?linkid=870924
Comment:
    可能なら何円値引きされたか記入していただきたいです。
Reply:
    変更しました。</t>
      </text>
    </comment>
  </commentList>
</comments>
</file>

<file path=xl/sharedStrings.xml><?xml version="1.0" encoding="utf-8"?>
<sst xmlns="http://schemas.openxmlformats.org/spreadsheetml/2006/main" count="2895" uniqueCount="1143">
  <si>
    <t>筑波大学学園祭実行委員会
　令和7年度決算報告書</t>
    <phoneticPr fontId="19"/>
  </si>
  <si>
    <t>令和7年度　
財務局 局長 池野雅理
財務局 決算担当 小木曽 友亮</t>
  </si>
  <si>
    <t>1.クロス集計</t>
  </si>
  <si>
    <t>1.1収入の部</t>
  </si>
  <si>
    <t>1.2支出の部</t>
  </si>
  <si>
    <t>2.今年度予算との比較</t>
  </si>
  <si>
    <t>2.1収入の部</t>
  </si>
  <si>
    <t>2.2支出の部</t>
  </si>
  <si>
    <t>3.前年度決算との比較</t>
  </si>
  <si>
    <t>4.収入詳細</t>
  </si>
  <si>
    <t>5.支出詳細</t>
  </si>
  <si>
    <t>別表1</t>
  </si>
  <si>
    <t>1.1.収入の部</t>
  </si>
  <si>
    <t>科目</t>
  </si>
  <si>
    <t>委員長団</t>
  </si>
  <si>
    <t>財務局</t>
  </si>
  <si>
    <t>総務局</t>
  </si>
  <si>
    <t>広報
宣伝局</t>
  </si>
  <si>
    <t>渉外局</t>
  </si>
  <si>
    <t>推進局</t>
  </si>
  <si>
    <t>総合
計画局</t>
  </si>
  <si>
    <t>情報メディアシステム局</t>
  </si>
  <si>
    <t>ステージ
管理局</t>
  </si>
  <si>
    <t>本部
企画局</t>
  </si>
  <si>
    <t>全体</t>
  </si>
  <si>
    <t>前期繰越金</t>
  </si>
  <si>
    <t>利息</t>
  </si>
  <si>
    <t>学園祭学生分担金</t>
  </si>
  <si>
    <t>構成員援助金</t>
  </si>
  <si>
    <t>協賛金</t>
  </si>
  <si>
    <t>筑波大学紫峰会基金</t>
  </si>
  <si>
    <t>茗溪会援助金</t>
  </si>
  <si>
    <t>学園祭公式グッズ販売</t>
    <rPh sb="0" eb="3">
      <t>ガクエンサイ</t>
    </rPh>
    <phoneticPr fontId="19"/>
  </si>
  <si>
    <t>パンフレット販売収入</t>
  </si>
  <si>
    <t>調理企画からの収入</t>
  </si>
  <si>
    <t xml:space="preserve">アーティスト招致企画チケット収入 </t>
    <phoneticPr fontId="19"/>
  </si>
  <si>
    <t>脱出企画参加費徴収</t>
  </si>
  <si>
    <t>ステージ出演料</t>
    <rPh sb="4" eb="7">
      <t>シュツエンリョウ</t>
    </rPh>
    <phoneticPr fontId="19"/>
  </si>
  <si>
    <t>プロモーション協力費</t>
    <rPh sb="7" eb="10">
      <t>キョウリョクヒ</t>
    </rPh>
    <phoneticPr fontId="19"/>
  </si>
  <si>
    <t>雑収入</t>
  </si>
  <si>
    <t>収入総計</t>
  </si>
  <si>
    <t>1.2.支出の部</t>
  </si>
  <si>
    <t>消耗品器具費</t>
  </si>
  <si>
    <t>通信運搬費</t>
  </si>
  <si>
    <t>交通費</t>
  </si>
  <si>
    <t>賃借料</t>
  </si>
  <si>
    <t>外注費</t>
  </si>
  <si>
    <t>謝礼費</t>
  </si>
  <si>
    <t>広告宣伝費</t>
  </si>
  <si>
    <t>支払保険料</t>
  </si>
  <si>
    <t>支払手数料</t>
  </si>
  <si>
    <t>雑費</t>
  </si>
  <si>
    <t>雑損益</t>
    <rPh sb="0" eb="3">
      <t>ザツソンエキ</t>
    </rPh>
    <phoneticPr fontId="19"/>
  </si>
  <si>
    <t>当期繰越金</t>
  </si>
  <si>
    <t>支出総計</t>
  </si>
  <si>
    <t>令和7年度決算</t>
  </si>
  <si>
    <t>令和7年度予算</t>
    <phoneticPr fontId="19"/>
  </si>
  <si>
    <t>令和7年度決算-令和7年度予算</t>
  </si>
  <si>
    <t>百分率</t>
  </si>
  <si>
    <t>茗渓会援助金</t>
  </si>
  <si>
    <t>学園祭公式グッズ販売</t>
  </si>
  <si>
    <t>アーティスト招致企画チケット収入</t>
  </si>
  <si>
    <t>ステージ出演料</t>
  </si>
  <si>
    <t>プロモーション協力費</t>
  </si>
  <si>
    <t>収入合計</t>
  </si>
  <si>
    <t>収入の部比較詳細</t>
  </si>
  <si>
    <t>変化なし</t>
  </si>
  <si>
    <t>大幅な増加</t>
  </si>
  <si>
    <t>増加</t>
  </si>
  <si>
    <t>大幅な減少</t>
  </si>
  <si>
    <t>昨年度の総額をもとに予測したため。</t>
  </si>
  <si>
    <t>紫峰会援助金</t>
  </si>
  <si>
    <t xml:space="preserve">アーティスト招致企画チケット収入 </t>
  </si>
  <si>
    <t>雑益</t>
  </si>
  <si>
    <t>令和7年度予算</t>
  </si>
  <si>
    <t>支出合計</t>
  </si>
  <si>
    <t>支出の部比較詳細</t>
  </si>
  <si>
    <t>機材の故障や、必要数の増加などにより不慮の出費が発生したため。</t>
  </si>
  <si>
    <t>減少</t>
  </si>
  <si>
    <t>※予算の額から10パーセント以上の増減があったものに関して「大幅に～」と記載する。</t>
  </si>
  <si>
    <t>3.1収入の部</t>
  </si>
  <si>
    <t>令和6年度決算</t>
  </si>
  <si>
    <t>令和7年度決算-令和6年度決算</t>
  </si>
  <si>
    <t>筑波大学基金</t>
  </si>
  <si>
    <t>アーティスト招致企画チケット収入
(雙峰祭50周年特別ステージ企画チケット収入)</t>
  </si>
  <si>
    <t>昨年度の協賛結果をもとに予測したため。</t>
  </si>
  <si>
    <t>今年度は本予算案に組み込まれていないため。</t>
  </si>
  <si>
    <t>販売するグッズの個数を増やしたため。</t>
  </si>
  <si>
    <t>昨年度よりも調理企画の企画数が増加したため。</t>
  </si>
  <si>
    <t>集客率が悪かったため。</t>
  </si>
  <si>
    <t>昨年度はブース協賛を雑収入に加えていたため。</t>
  </si>
  <si>
    <t>3.2支出の部</t>
  </si>
  <si>
    <t>生配信等に使用する物品が増加したため。</t>
  </si>
  <si>
    <t>ステージ設営に関する費用が増加したため。</t>
  </si>
  <si>
    <t>クラウドファンディング手数料が計上されたため。</t>
  </si>
  <si>
    <t>※前年度決算の額から10パーセント以上の増減があったものに関して「大幅に～」と記載する。</t>
  </si>
  <si>
    <t>3.収入詳細</t>
  </si>
  <si>
    <t>公式グッズ販売</t>
  </si>
  <si>
    <t xml:space="preserve"> 備考 </t>
  </si>
  <si>
    <t>合計金額</t>
  </si>
  <si>
    <t>2)Web協賛</t>
  </si>
  <si>
    <t>販売品名</t>
  </si>
  <si>
    <t>発注先</t>
  </si>
  <si>
    <t>金額</t>
  </si>
  <si>
    <t>値段</t>
  </si>
  <si>
    <t>売上個数</t>
  </si>
  <si>
    <t>一般協賛</t>
  </si>
  <si>
    <t>1)パンフレット協賛</t>
  </si>
  <si>
    <t>　</t>
  </si>
  <si>
    <t>企業名</t>
  </si>
  <si>
    <t>缶バッジ</t>
  </si>
  <si>
    <t>万邦通商</t>
  </si>
  <si>
    <t>東成商事株式会社</t>
  </si>
  <si>
    <t>クリアファイル</t>
  </si>
  <si>
    <t>3)CM協賛</t>
  </si>
  <si>
    <t>株式会社毎日コムネット</t>
    <rPh sb="0" eb="4">
      <t>カブシキガイシャ</t>
    </rPh>
    <phoneticPr fontId="19"/>
  </si>
  <si>
    <t>トートバック</t>
  </si>
  <si>
    <t>4)ステージ協賛</t>
  </si>
  <si>
    <t>香陵住販株式会社</t>
  </si>
  <si>
    <t>アクリルキーホルダー</t>
  </si>
  <si>
    <t>5)企団連協賛</t>
  </si>
  <si>
    <t>株式会社龍介プロジェクト</t>
  </si>
  <si>
    <t>タオル</t>
  </si>
  <si>
    <t>茗渓会</t>
  </si>
  <si>
    <t>6)ステ組協賛</t>
  </si>
  <si>
    <t>株式会社　井上フード</t>
  </si>
  <si>
    <t>ボールペン</t>
  </si>
  <si>
    <t>7)SNS協賛</t>
  </si>
  <si>
    <t>ハース</t>
  </si>
  <si>
    <t>ノート</t>
  </si>
  <si>
    <t>受取利息</t>
  </si>
  <si>
    <t>8)オフィシャルポスター協賛</t>
  </si>
  <si>
    <t>ネクストギアーズ株式会社</t>
  </si>
  <si>
    <t>そぽたんの動く耳帽子</t>
  </si>
  <si>
    <t>ゆうちょ銀行前期</t>
  </si>
  <si>
    <t>9)配信バナー協賛</t>
  </si>
  <si>
    <t>つくば電気空調株式会社</t>
  </si>
  <si>
    <t>ステッカー</t>
  </si>
  <si>
    <t>ゆうちょ銀行後期</t>
  </si>
  <si>
    <t>10)登録型協賛</t>
  </si>
  <si>
    <t>コンピューティングス</t>
  </si>
  <si>
    <t>全セット</t>
  </si>
  <si>
    <t>常陽銀行前期</t>
  </si>
  <si>
    <t>11)ブース協賛</t>
  </si>
  <si>
    <t>（株）つくば研究支援センター</t>
  </si>
  <si>
    <t>文房具セット</t>
  </si>
  <si>
    <t>常陽銀行後期</t>
  </si>
  <si>
    <t>特殊協賛</t>
  </si>
  <si>
    <t>12)個人協賛</t>
  </si>
  <si>
    <t>一誠商事株式会社</t>
  </si>
  <si>
    <t>わくわくそぽたんセット</t>
  </si>
  <si>
    <t>渉外局常陽銀行前期</t>
    <rPh sb="3" eb="7">
      <t>ジョウヨウギンコウ</t>
    </rPh>
    <rPh sb="7" eb="9">
      <t>ゼンキ</t>
    </rPh>
    <phoneticPr fontId="19"/>
  </si>
  <si>
    <t>13)構成員援助金</t>
  </si>
  <si>
    <t>関東鉄道株式会社</t>
  </si>
  <si>
    <t>おてごろセット</t>
  </si>
  <si>
    <t>渉外局常陽銀行後期</t>
    <rPh sb="3" eb="7">
      <t>ジョウヨウギンコウ</t>
    </rPh>
    <rPh sb="7" eb="9">
      <t>コウキ</t>
    </rPh>
    <phoneticPr fontId="19"/>
  </si>
  <si>
    <t>14)クラウドファンディング</t>
  </si>
  <si>
    <t>株式会社常陽銀行</t>
  </si>
  <si>
    <t>ステッカーセット</t>
  </si>
  <si>
    <t>合計</t>
  </si>
  <si>
    <t>15)その他</t>
  </si>
  <si>
    <t>株式会社イーゲル</t>
  </si>
  <si>
    <t>缶バッジセット</t>
  </si>
  <si>
    <t>イオンモール株式会社　イオンモールつくば</t>
  </si>
  <si>
    <t>計</t>
    <rPh sb="0" eb="1">
      <t>ケイ</t>
    </rPh>
    <phoneticPr fontId="19"/>
  </si>
  <si>
    <t>暁飯島工業株式会社</t>
  </si>
  <si>
    <t>実現金在高</t>
    <phoneticPr fontId="19"/>
  </si>
  <si>
    <t>学園祭学生分担金(学分金)</t>
  </si>
  <si>
    <t>ヤトロ電子株式会社</t>
  </si>
  <si>
    <t>雑損益</t>
  </si>
  <si>
    <t>前年度以前学分金預かり金振替</t>
  </si>
  <si>
    <t>人文学類</t>
  </si>
  <si>
    <t>比較文化学類</t>
  </si>
  <si>
    <t>北方園</t>
  </si>
  <si>
    <t>日本語・日本文化学類</t>
  </si>
  <si>
    <t>平砂理容室</t>
  </si>
  <si>
    <t>社会学類</t>
  </si>
  <si>
    <t>博多ラーメン一休</t>
  </si>
  <si>
    <t>アーティスト招致企画チケット収入</t>
    <rPh sb="6" eb="8">
      <t>ショウチ</t>
    </rPh>
    <phoneticPr fontId="19"/>
  </si>
  <si>
    <t>国際総合学類</t>
  </si>
  <si>
    <t>日本郵便株式会社 筑波大学内郵便局</t>
    <phoneticPr fontId="19"/>
  </si>
  <si>
    <t>チケット種類</t>
  </si>
  <si>
    <t>枚数</t>
  </si>
  <si>
    <t>教育学類</t>
  </si>
  <si>
    <t>印晶堂</t>
  </si>
  <si>
    <t>筑波大学生チケット</t>
  </si>
  <si>
    <t>心理学類</t>
  </si>
  <si>
    <t>ばほばほ</t>
  </si>
  <si>
    <t>学外学生チケット</t>
  </si>
  <si>
    <t>障害科学類</t>
  </si>
  <si>
    <t>飯岡医院</t>
    <rPh sb="0" eb="4">
      <t>イイオカイイン</t>
    </rPh>
    <phoneticPr fontId="2"/>
  </si>
  <si>
    <t>一般チケット</t>
  </si>
  <si>
    <t>生物学類</t>
  </si>
  <si>
    <t>SALON DES CENT</t>
  </si>
  <si>
    <t>合計</t>
    <rPh sb="0" eb="2">
      <t>ゴウケイ</t>
    </rPh>
    <phoneticPr fontId="19"/>
  </si>
  <si>
    <t>生物資源学類</t>
  </si>
  <si>
    <t>有限会社松見タクシー</t>
  </si>
  <si>
    <t>手数料</t>
  </si>
  <si>
    <t>地球学類</t>
  </si>
  <si>
    <t>有限会社井上サイクル</t>
  </si>
  <si>
    <t>茨城トヨペット（株）レクサスつくば</t>
  </si>
  <si>
    <t>収入</t>
  </si>
  <si>
    <t>数学類</t>
  </si>
  <si>
    <t>満載物産</t>
  </si>
  <si>
    <t>株式会社万邦通商</t>
  </si>
  <si>
    <t>物理学類</t>
  </si>
  <si>
    <t>灯朱軒</t>
  </si>
  <si>
    <t>関彰商事株式会社</t>
  </si>
  <si>
    <t>化学類</t>
  </si>
  <si>
    <t>東京背脂　銀の豚</t>
  </si>
  <si>
    <t>桂不動産株式会社</t>
  </si>
  <si>
    <t>応用理工学類</t>
  </si>
  <si>
    <t>中島モータサイクル</t>
  </si>
  <si>
    <t>免キラ☆つくばベース</t>
  </si>
  <si>
    <t>工学システム学類</t>
  </si>
  <si>
    <t>竹園セントラル歯科医院</t>
  </si>
  <si>
    <t>清六屋</t>
  </si>
  <si>
    <t>ステージ出演料</t>
    <rPh sb="4" eb="6">
      <t>シュツエン</t>
    </rPh>
    <rPh sb="6" eb="7">
      <t>リョウ</t>
    </rPh>
    <phoneticPr fontId="19"/>
  </si>
  <si>
    <t>社会工学類</t>
  </si>
  <si>
    <t>大成産業株式会社</t>
  </si>
  <si>
    <t>ステージ</t>
    <phoneticPr fontId="19"/>
  </si>
  <si>
    <t>金額</t>
    <rPh sb="0" eb="2">
      <t>キンガク</t>
    </rPh>
    <phoneticPr fontId="19"/>
  </si>
  <si>
    <t>値段</t>
    <rPh sb="0" eb="2">
      <t>ネダン</t>
    </rPh>
    <phoneticPr fontId="19"/>
  </si>
  <si>
    <t>団体数</t>
    <rPh sb="0" eb="3">
      <t>ダンタイスウ</t>
    </rPh>
    <phoneticPr fontId="19"/>
  </si>
  <si>
    <t>情報科学類</t>
  </si>
  <si>
    <t>焼肉高麗</t>
  </si>
  <si>
    <t>Unitedステージ</t>
    <phoneticPr fontId="19"/>
  </si>
  <si>
    <t>情報メディア創成学類</t>
  </si>
  <si>
    <t>1Aステージ</t>
    <phoneticPr fontId="19"/>
  </si>
  <si>
    <t>知識情報・図書館学類</t>
  </si>
  <si>
    <t>牛角つくばテクノパーク桜店</t>
  </si>
  <si>
    <t>5)企団連協賛 6)ステ組協賛</t>
  </si>
  <si>
    <t>大学会館ステージ</t>
    <rPh sb="0" eb="4">
      <t>ダイガクカイカン</t>
    </rPh>
    <phoneticPr fontId="19"/>
  </si>
  <si>
    <t>医学類</t>
  </si>
  <si>
    <t>株式会社東邦製作所</t>
  </si>
  <si>
    <t>看護学類</t>
  </si>
  <si>
    <t>夢屋</t>
    <rPh sb="0" eb="2">
      <t>ユメヤ</t>
    </rPh>
    <phoneticPr fontId="2"/>
  </si>
  <si>
    <t>株式会社ユニークピース</t>
  </si>
  <si>
    <t>医療科学類</t>
  </si>
  <si>
    <t>ホテル山久</t>
  </si>
  <si>
    <t>芸術専門学群</t>
  </si>
  <si>
    <t>ホテルグランド東雲</t>
  </si>
  <si>
    <t>体育専門学群</t>
  </si>
  <si>
    <t>プラスワンカフェガーデン</t>
  </si>
  <si>
    <t>総合学域群第1類</t>
  </si>
  <si>
    <t>総合学域群第2類</t>
  </si>
  <si>
    <t>トヨタレンタリース茨城　つくば学園店</t>
  </si>
  <si>
    <t>総合学域群第3類</t>
  </si>
  <si>
    <t>さくら歯科医院</t>
    <rPh sb="3" eb="5">
      <t>シカ</t>
    </rPh>
    <rPh sb="5" eb="7">
      <t>イイン</t>
    </rPh>
    <phoneticPr fontId="2"/>
  </si>
  <si>
    <t>Japan-Expert(学士)プログラム</t>
  </si>
  <si>
    <t>株式会社筑波コンピューティングス</t>
    <rPh sb="0" eb="4">
      <t>カブシキガイシャ</t>
    </rPh>
    <rPh sb="4" eb="6">
      <t>ツクバ</t>
    </rPh>
    <phoneticPr fontId="19"/>
  </si>
  <si>
    <t>筑波商事</t>
    <rPh sb="0" eb="4">
      <t>ツクバショウジ</t>
    </rPh>
    <phoneticPr fontId="2"/>
  </si>
  <si>
    <t>生命環境学群英語プログラム</t>
  </si>
  <si>
    <t>ウォーク株式会社　大学前通り店</t>
    <rPh sb="14" eb="15">
      <t>ミセ</t>
    </rPh>
    <phoneticPr fontId="19"/>
  </si>
  <si>
    <t>総合理工学位プログラム</t>
  </si>
  <si>
    <t>suplis hair design</t>
    <phoneticPr fontId="19"/>
  </si>
  <si>
    <t>地球規模課題学位プログラム</t>
  </si>
  <si>
    <t>ASA学園都市</t>
  </si>
  <si>
    <t>生物学類2年次編入生</t>
  </si>
  <si>
    <t>（株）カスミテクノパーク桜店</t>
  </si>
  <si>
    <t>医学類2年次編入生</t>
  </si>
  <si>
    <t>（株）アジア住販 筑波大学前店</t>
  </si>
  <si>
    <t>社会学類3年次編入生</t>
  </si>
  <si>
    <t>毎日コムネット</t>
  </si>
  <si>
    <t>CYBERDINE</t>
  </si>
  <si>
    <t>生物学類3年次編入生</t>
  </si>
  <si>
    <t>生物資源学類3年次編入生</t>
  </si>
  <si>
    <t>上総屋不動産（株）</t>
  </si>
  <si>
    <t>地球学類3年次編入生</t>
  </si>
  <si>
    <t>亀の井ホテル　筑波山</t>
  </si>
  <si>
    <t>物理学類3年次編入生</t>
  </si>
  <si>
    <t>株式会社志ち乃</t>
  </si>
  <si>
    <t>化学類3年次編入生</t>
  </si>
  <si>
    <t>茨城県赤十字血液センター</t>
  </si>
  <si>
    <t>応用理工学類3年次編入生</t>
  </si>
  <si>
    <t>つくば都市緑化株式会社</t>
  </si>
  <si>
    <t>工学システム学類3年次編入生</t>
  </si>
  <si>
    <t>塚越産業</t>
    <rPh sb="0" eb="2">
      <t>ツカゴシ</t>
    </rPh>
    <rPh sb="2" eb="4">
      <t>サンギョウ</t>
    </rPh>
    <phoneticPr fontId="2"/>
  </si>
  <si>
    <t>社会工学類3年次編入生</t>
  </si>
  <si>
    <t>タイヨー学園の森店/BigHouseみどりの店</t>
  </si>
  <si>
    <t>情報科学類3年次編入生</t>
  </si>
  <si>
    <t>ザ・ヒロサワ・シティ</t>
  </si>
  <si>
    <t>情報メディア創成学類3年次編入生</t>
  </si>
  <si>
    <t>キャンパスライフドットコム</t>
  </si>
  <si>
    <t>知識情報・図書館学類3年次編入生</t>
  </si>
  <si>
    <t>株式会社第一地所</t>
    <rPh sb="0" eb="4">
      <t>カブシキカイシャ</t>
    </rPh>
    <rPh sb="4" eb="8">
      <t>ダイイチチショ</t>
    </rPh>
    <phoneticPr fontId="2"/>
  </si>
  <si>
    <t>看護学類3年次編入生</t>
  </si>
  <si>
    <t>医療法人水清会 つくば学園クリニック</t>
    <rPh sb="0" eb="2">
      <t>イリョウ</t>
    </rPh>
    <rPh sb="2" eb="4">
      <t>ホウジン</t>
    </rPh>
    <rPh sb="4" eb="5">
      <t>ミズ</t>
    </rPh>
    <rPh sb="5" eb="6">
      <t>キヨシ</t>
    </rPh>
    <rPh sb="6" eb="7">
      <t>カイ</t>
    </rPh>
    <rPh sb="11" eb="13">
      <t>ガクエン</t>
    </rPh>
    <phoneticPr fontId="2"/>
  </si>
  <si>
    <t>医療科学類3年次編入生</t>
  </si>
  <si>
    <t>アサクラスポーツ株式会社</t>
  </si>
  <si>
    <t>総合理工学位プログラム3年次編入生</t>
  </si>
  <si>
    <t>医学医療英語プログラム3年次編入生</t>
  </si>
  <si>
    <t>医学類移行生</t>
  </si>
  <si>
    <t>株式会社塚本建装</t>
  </si>
  <si>
    <t>学籍不明者</t>
  </si>
  <si>
    <t>株式会社Medie</t>
  </si>
  <si>
    <t>現金過不足金</t>
  </si>
  <si>
    <t>株式会社Last steps</t>
  </si>
  <si>
    <t>Qoo10</t>
  </si>
  <si>
    <t>来年度以降の学分金への振替</t>
  </si>
  <si>
    <t>総合資格学院</t>
  </si>
  <si>
    <t>株式会社デニーズジャパン</t>
    <rPh sb="0" eb="4">
      <t>カブシキガイシャ</t>
    </rPh>
    <phoneticPr fontId="19"/>
  </si>
  <si>
    <t>つくば桜メンタルクリニック</t>
  </si>
  <si>
    <t>国立研究開発法人　産業技術総合研究所</t>
  </si>
  <si>
    <t>株式会社ポケモン</t>
  </si>
  <si>
    <t>調理企画に対する集金</t>
    <rPh sb="0" eb="4">
      <t>チョウリキカク</t>
    </rPh>
    <rPh sb="5" eb="6">
      <t>タイ</t>
    </rPh>
    <rPh sb="8" eb="10">
      <t>シュウキン</t>
    </rPh>
    <phoneticPr fontId="19"/>
  </si>
  <si>
    <t>566口</t>
    <phoneticPr fontId="19"/>
  </si>
  <si>
    <t>ガスボンベ代</t>
    <rPh sb="5" eb="6">
      <t>ダイ</t>
    </rPh>
    <phoneticPr fontId="19"/>
  </si>
  <si>
    <t>合計金額</t>
    <rPh sb="0" eb="4">
      <t>ゴウケイキンガク</t>
    </rPh>
    <phoneticPr fontId="19"/>
  </si>
  <si>
    <t>脱出企画参加費</t>
    <phoneticPr fontId="19"/>
  </si>
  <si>
    <t>参加人数</t>
  </si>
  <si>
    <t>部数</t>
  </si>
  <si>
    <t>実現金在高</t>
  </si>
  <si>
    <t>昨年度決算の段階では不明であった協賛金</t>
    <rPh sb="0" eb="3">
      <t>サクネンド</t>
    </rPh>
    <phoneticPr fontId="19"/>
  </si>
  <si>
    <t>今年度振り込まれた2023年のプロモーション協力費</t>
  </si>
  <si>
    <t>フォーム無し</t>
  </si>
  <si>
    <t>その他</t>
  </si>
  <si>
    <t>役員・職員</t>
  </si>
  <si>
    <t>123口</t>
  </si>
  <si>
    <t>8)その他</t>
  </si>
  <si>
    <t>免キラ☆つくばベース</t>
    <phoneticPr fontId="19"/>
  </si>
  <si>
    <t>一般社団法人CROSSOVER（たびきち）</t>
  </si>
  <si>
    <t>Re就活キャンパス(学情)</t>
  </si>
  <si>
    <t>黄緑:価格及び個数の変更が無いもの</t>
  </si>
  <si>
    <t>橙:価格又は個数が変更になったもの</t>
  </si>
  <si>
    <t>蒼:追加で計上したもの</t>
  </si>
  <si>
    <t>斜線:購入しなかったもの</t>
  </si>
  <si>
    <t>番号</t>
    <rPh sb="0" eb="2">
      <t>バンゴウ</t>
    </rPh>
    <phoneticPr fontId="2"/>
  </si>
  <si>
    <t>摘要</t>
    <rPh sb="0" eb="2">
      <t>テキヨウ</t>
    </rPh>
    <phoneticPr fontId="2"/>
  </si>
  <si>
    <t>単価</t>
    <rPh sb="0" eb="2">
      <t>タンカ</t>
    </rPh>
    <phoneticPr fontId="2"/>
  </si>
  <si>
    <t>数量</t>
    <rPh sb="0" eb="2">
      <t>スウリョウ</t>
    </rPh>
    <phoneticPr fontId="2"/>
  </si>
  <si>
    <t>単位</t>
    <rPh sb="0" eb="2">
      <t>タンイ</t>
    </rPh>
    <phoneticPr fontId="2"/>
  </si>
  <si>
    <t>合計</t>
    <rPh sb="0" eb="2">
      <t>ゴウケイ</t>
    </rPh>
    <phoneticPr fontId="2"/>
  </si>
  <si>
    <t>購入時期</t>
    <rPh sb="0" eb="4">
      <t>コウニュウジキ</t>
    </rPh>
    <phoneticPr fontId="2"/>
  </si>
  <si>
    <t>用途</t>
    <rPh sb="0" eb="2">
      <t>ヨウト</t>
    </rPh>
    <phoneticPr fontId="2"/>
  </si>
  <si>
    <t>備考</t>
  </si>
  <si>
    <t>プリンター</t>
  </si>
  <si>
    <t>台</t>
  </si>
  <si>
    <t>10月</t>
  </si>
  <si>
    <t>業務上必要な書類を印刷するため。</t>
  </si>
  <si>
    <t>実委保有のプリンターの不慮の故障のため購入した。</t>
  </si>
  <si>
    <t>コンクリートブロック</t>
  </si>
  <si>
    <t>個</t>
  </si>
  <si>
    <t>看板の固定・調理器具からの保護等に用いるため。</t>
  </si>
  <si>
    <t>想定以上にコンクリートブロックの需要が高まったため。</t>
  </si>
  <si>
    <t>通信運搬費　小計</t>
    <rPh sb="0" eb="5">
      <t>ツウシンウンパンヒ</t>
    </rPh>
    <rPh sb="6" eb="8">
      <t>ショウケイ</t>
    </rPh>
    <phoneticPr fontId="2"/>
  </si>
  <si>
    <t>科目</t>
    <rPh sb="0" eb="2">
      <t>カモク</t>
    </rPh>
    <phoneticPr fontId="2"/>
  </si>
  <si>
    <t>au 通話定額2</t>
  </si>
  <si>
    <t>台/月</t>
  </si>
  <si>
    <t>移動支部長の業務を円滑にするため。</t>
  </si>
  <si>
    <t>通し番号</t>
    <rPh sb="0" eb="1">
      <t>トオ</t>
    </rPh>
    <rPh sb="2" eb="4">
      <t>バンゴウ</t>
    </rPh>
    <phoneticPr fontId="2"/>
  </si>
  <si>
    <t>合計金額</t>
    <rPh sb="0" eb="2">
      <t>ゴウケイ</t>
    </rPh>
    <rPh sb="2" eb="4">
      <t>キンガク</t>
    </rPh>
    <phoneticPr fontId="2"/>
  </si>
  <si>
    <t>賃借料</t>
    <rPh sb="0" eb="3">
      <t>チンシャクリョウ</t>
    </rPh>
    <phoneticPr fontId="2"/>
  </si>
  <si>
    <t>無線機本体(品番：TCP-D561)</t>
  </si>
  <si>
    <t>台</t>
    <rPh sb="0" eb="1">
      <t>ダイ</t>
    </rPh>
    <phoneticPr fontId="2"/>
  </si>
  <si>
    <t>11月</t>
  </si>
  <si>
    <t>本祭において連絡手段として使うため。</t>
    <rPh sb="0" eb="2">
      <t>ホンサイ</t>
    </rPh>
    <rPh sb="6" eb="10">
      <t>レンラクシュダン</t>
    </rPh>
    <rPh sb="13" eb="14">
      <t>ツカ</t>
    </rPh>
    <phoneticPr fontId="2"/>
  </si>
  <si>
    <t>耳挿し式イヤホンマイク</t>
    <rPh sb="0" eb="2">
      <t>ミミサ</t>
    </rPh>
    <rPh sb="3" eb="4">
      <t>シキ</t>
    </rPh>
    <phoneticPr fontId="2"/>
  </si>
  <si>
    <t>個</t>
    <rPh sb="0" eb="1">
      <t>コ</t>
    </rPh>
    <phoneticPr fontId="2"/>
  </si>
  <si>
    <t>本祭において連絡手段として使うため。</t>
  </si>
  <si>
    <t>連結式充電器（最大6連結）</t>
    <rPh sb="0" eb="6">
      <t>レンケツシキジュウデンキ</t>
    </rPh>
    <rPh sb="7" eb="9">
      <t>サイダイ</t>
    </rPh>
    <rPh sb="10" eb="12">
      <t>レンケツ</t>
    </rPh>
    <phoneticPr fontId="2"/>
  </si>
  <si>
    <t>無線機の充電に使うため。</t>
    <rPh sb="0" eb="3">
      <t>ムセンキ</t>
    </rPh>
    <rPh sb="4" eb="6">
      <t>ジュウデン</t>
    </rPh>
    <rPh sb="7" eb="8">
      <t>ツカ</t>
    </rPh>
    <phoneticPr fontId="2"/>
  </si>
  <si>
    <t>連結式充電器アダプター</t>
    <rPh sb="0" eb="6">
      <t>レンケツシキジュウデンキ</t>
    </rPh>
    <phoneticPr fontId="2"/>
  </si>
  <si>
    <t>本</t>
    <rPh sb="0" eb="1">
      <t>ホン</t>
    </rPh>
    <phoneticPr fontId="2"/>
  </si>
  <si>
    <t>無線機の充電に使うため。</t>
  </si>
  <si>
    <t>予備イヤホンマイク（耳挿し式）</t>
    <rPh sb="0" eb="2">
      <t>ヨビ</t>
    </rPh>
    <rPh sb="10" eb="11">
      <t>ミミ</t>
    </rPh>
    <rPh sb="11" eb="12">
      <t>サ</t>
    </rPh>
    <rPh sb="13" eb="14">
      <t>シキ</t>
    </rPh>
    <phoneticPr fontId="2"/>
  </si>
  <si>
    <t>使用していたものが故障したときの代わりとして使うため。</t>
    <rPh sb="0" eb="2">
      <t>シヨウ</t>
    </rPh>
    <rPh sb="9" eb="11">
      <t>コショウ</t>
    </rPh>
    <rPh sb="16" eb="17">
      <t>カ</t>
    </rPh>
    <rPh sb="22" eb="23">
      <t>ツカ</t>
    </rPh>
    <phoneticPr fontId="2"/>
  </si>
  <si>
    <t>予備バッテリー</t>
    <rPh sb="0" eb="2">
      <t>ヨビ</t>
    </rPh>
    <phoneticPr fontId="2"/>
  </si>
  <si>
    <t>電源タップ（4個口）</t>
    <rPh sb="0" eb="2">
      <t>デンゲン</t>
    </rPh>
    <rPh sb="7" eb="9">
      <t>コグチ</t>
    </rPh>
    <phoneticPr fontId="2"/>
  </si>
  <si>
    <t>無線機本体(品番：TCP-D561)</t>
    <rPh sb="0" eb="3">
      <t>ムセンキ</t>
    </rPh>
    <rPh sb="3" eb="5">
      <t>ホンタイ</t>
    </rPh>
    <rPh sb="6" eb="8">
      <t>ヒンバン</t>
    </rPh>
    <phoneticPr fontId="2"/>
  </si>
  <si>
    <t>プレ雙において連絡手段として使うため。</t>
    <rPh sb="2" eb="3">
      <t>フタツ</t>
    </rPh>
    <rPh sb="7" eb="11">
      <t>レンラクシュダン</t>
    </rPh>
    <rPh sb="14" eb="15">
      <t>ツカ</t>
    </rPh>
    <phoneticPr fontId="2"/>
  </si>
  <si>
    <t>プレ雙において連絡手段として使うため。</t>
    <rPh sb="2" eb="3">
      <t>フタツ</t>
    </rPh>
    <phoneticPr fontId="2"/>
  </si>
  <si>
    <t>使用していたものが故障したときの代わりとして使うため。</t>
  </si>
  <si>
    <t>Wi-Fiレンタルどっとこむ Softbank E5785 無制限</t>
  </si>
  <si>
    <t>台×日</t>
    <rPh sb="0" eb="1">
      <t>ダイ</t>
    </rPh>
    <rPh sb="2" eb="3">
      <t>ヒ</t>
    </rPh>
    <phoneticPr fontId="2"/>
  </si>
  <si>
    <t>本部・案内所の円滑な運営のため。</t>
    <rPh sb="0" eb="2">
      <t>ホンブ</t>
    </rPh>
    <rPh sb="3" eb="6">
      <t>アンナイジョ</t>
    </rPh>
    <rPh sb="7" eb="9">
      <t>エンカツ</t>
    </rPh>
    <rPh sb="10" eb="12">
      <t>ウンエイ</t>
    </rPh>
    <phoneticPr fontId="2"/>
  </si>
  <si>
    <t>賃借料　小計</t>
  </si>
  <si>
    <t>Wi-Fiレンタルどっとこむ Softbank E5785 受取手数料</t>
  </si>
  <si>
    <t>Wi-Fiを受け取るため。</t>
    <rPh sb="6" eb="7">
      <t>ウ</t>
    </rPh>
    <rPh sb="8" eb="9">
      <t>ト</t>
    </rPh>
    <phoneticPr fontId="2"/>
  </si>
  <si>
    <t>Wi-Fiレンタルどっとこむ Softbank E5785 返却手数料</t>
  </si>
  <si>
    <t>11月</t>
    <rPh sb="2" eb="3">
      <t>ガツ</t>
    </rPh>
    <phoneticPr fontId="2"/>
  </si>
  <si>
    <t>Wi-Fiをポストで1台ずつ返却するため。</t>
  </si>
  <si>
    <t>支払手数料　小計</t>
  </si>
  <si>
    <t>雑費</t>
    <rPh sb="0" eb="2">
      <t>ザッピ</t>
    </rPh>
    <phoneticPr fontId="2"/>
  </si>
  <si>
    <t>送料</t>
    <rPh sb="0" eb="2">
      <t>ソウリョウ</t>
    </rPh>
    <phoneticPr fontId="2"/>
  </si>
  <si>
    <t>回</t>
    <rPh sb="0" eb="1">
      <t>カイ</t>
    </rPh>
    <phoneticPr fontId="2"/>
  </si>
  <si>
    <t>9月</t>
    <rPh sb="1" eb="2">
      <t>ガツ</t>
    </rPh>
    <phoneticPr fontId="2"/>
  </si>
  <si>
    <t>無線機を返却するため。</t>
    <rPh sb="0" eb="3">
      <t>ムセンキ</t>
    </rPh>
    <rPh sb="4" eb="6">
      <t>ヘンキャク</t>
    </rPh>
    <phoneticPr fontId="2"/>
  </si>
  <si>
    <t>予算作成時は送料を正確に確定できなかったため。</t>
    <rPh sb="0" eb="2">
      <t>ヨサン</t>
    </rPh>
    <rPh sb="2" eb="4">
      <t>サクセイ</t>
    </rPh>
    <rPh sb="4" eb="5">
      <t>トキ</t>
    </rPh>
    <rPh sb="6" eb="8">
      <t>ソウリョウ</t>
    </rPh>
    <rPh sb="9" eb="11">
      <t>セイカク</t>
    </rPh>
    <rPh sb="12" eb="14">
      <t>カクテイ</t>
    </rPh>
    <phoneticPr fontId="19"/>
  </si>
  <si>
    <t>ラベル</t>
  </si>
  <si>
    <t>枚</t>
    <rPh sb="0" eb="1">
      <t>マイ</t>
    </rPh>
    <phoneticPr fontId="2"/>
  </si>
  <si>
    <t xml:space="preserve">11月 </t>
  </si>
  <si>
    <t>借用する無線機にラベルを貼るため。</t>
    <rPh sb="0" eb="2">
      <t>シャクヨウ</t>
    </rPh>
    <rPh sb="4" eb="7">
      <t>ムセンキ</t>
    </rPh>
    <rPh sb="12" eb="13">
      <t>ハ</t>
    </rPh>
    <phoneticPr fontId="2"/>
  </si>
  <si>
    <t>ラベルの単価が30円から44円に増額したため。</t>
    <phoneticPr fontId="19"/>
  </si>
  <si>
    <t>雑費　小計</t>
  </si>
  <si>
    <t>委員長団　合計</t>
    <rPh sb="0" eb="4">
      <t>イインチョウダン</t>
    </rPh>
    <rPh sb="5" eb="7">
      <t>ゴウケイ</t>
    </rPh>
    <phoneticPr fontId="2"/>
  </si>
  <si>
    <t>財務局</t>
    <rPh sb="0" eb="2">
      <t>ザイム</t>
    </rPh>
    <rPh sb="2" eb="3">
      <t>キョク</t>
    </rPh>
    <phoneticPr fontId="2"/>
  </si>
  <si>
    <t>ダイト 硬貨選別計数機 コインソーター 勘太mini DCS-500</t>
    <phoneticPr fontId="19"/>
  </si>
  <si>
    <t>学分金や当日の売り上げ金を正確に数えるため。</t>
    <rPh sb="0" eb="3">
      <t>ガクブンキン</t>
    </rPh>
    <rPh sb="4" eb="6">
      <t>トウジツ</t>
    </rPh>
    <rPh sb="7" eb="8">
      <t>ウ</t>
    </rPh>
    <rPh sb="9" eb="10">
      <t>ア</t>
    </rPh>
    <rPh sb="11" eb="12">
      <t>キン</t>
    </rPh>
    <rPh sb="13" eb="15">
      <t>セイカク</t>
    </rPh>
    <rPh sb="16" eb="17">
      <t>カゾ</t>
    </rPh>
    <phoneticPr fontId="2"/>
  </si>
  <si>
    <t>100円用コインケース</t>
  </si>
  <si>
    <t>4月</t>
  </si>
  <si>
    <t>学分金や当日のパンフレットの売り上げ金を保管するため。</t>
    <phoneticPr fontId="2"/>
  </si>
  <si>
    <t>全硬貨用コインケース</t>
  </si>
  <si>
    <t>学分金や当日にお釣り対応をするため。</t>
    <phoneticPr fontId="2"/>
  </si>
  <si>
    <t>当初の想定よりも必要数が済むように計画できたため。</t>
    <rPh sb="0" eb="2">
      <t>トウショ</t>
    </rPh>
    <rPh sb="3" eb="5">
      <t>ソウテイ</t>
    </rPh>
    <rPh sb="8" eb="11">
      <t>ヒツヨウスウ</t>
    </rPh>
    <rPh sb="12" eb="13">
      <t>ス</t>
    </rPh>
    <rPh sb="17" eb="19">
      <t>ケイカク</t>
    </rPh>
    <phoneticPr fontId="19"/>
  </si>
  <si>
    <t>複写式領収書</t>
  </si>
  <si>
    <t>学分金収集の際、領収書を求められた場合対応するため。</t>
    <phoneticPr fontId="2"/>
  </si>
  <si>
    <t>消耗品器具費　小計</t>
  </si>
  <si>
    <t>施設賠償責任保険</t>
  </si>
  <si>
    <t>式</t>
  </si>
  <si>
    <t>9月</t>
  </si>
  <si>
    <t>筑波大学周辺の歩道橋に設置する、学実委所有の横断幕を対象とする保険の保険料として。</t>
    <phoneticPr fontId="2"/>
  </si>
  <si>
    <t>来場者やその所持品に対し学実委側の不手際によって発生した賠償責任を対象とする保険の保険料として。</t>
    <phoneticPr fontId="2"/>
  </si>
  <si>
    <t>追加で新たに特約を契約することになったため。</t>
    <rPh sb="0" eb="2">
      <t>ツイカ</t>
    </rPh>
    <rPh sb="3" eb="4">
      <t>アラ</t>
    </rPh>
    <rPh sb="6" eb="8">
      <t>トクヤク</t>
    </rPh>
    <rPh sb="9" eb="11">
      <t>ケイヤク</t>
    </rPh>
    <phoneticPr fontId="2"/>
  </si>
  <si>
    <t>生産物賠償責任保険</t>
  </si>
  <si>
    <t>10~12月</t>
  </si>
  <si>
    <t>学園祭で販売された飲食物が原因で発生した賠償責任を対象とする保険の保険料として。</t>
    <phoneticPr fontId="2"/>
  </si>
  <si>
    <t>企画の売り上げが想定よりも多かったため。</t>
    <rPh sb="0" eb="2">
      <t>キカク</t>
    </rPh>
    <rPh sb="3" eb="4">
      <t>ウ</t>
    </rPh>
    <rPh sb="5" eb="6">
      <t>ア</t>
    </rPh>
    <rPh sb="8" eb="10">
      <t>ソウテイ</t>
    </rPh>
    <rPh sb="13" eb="14">
      <t>オオ</t>
    </rPh>
    <phoneticPr fontId="2"/>
  </si>
  <si>
    <t>動産保険</t>
  </si>
  <si>
    <t>企画団体が学実委から借用した機材等を破損させた場合の賠償または学実委が運営に必要な機材 等を破損させた場合の補償を受けるための保険の保険料として。</t>
  </si>
  <si>
    <t>保険をかけた物品が予算作成時の予測よりも少なかったため。</t>
    <rPh sb="0" eb="2">
      <t>ホケン</t>
    </rPh>
    <rPh sb="6" eb="8">
      <t>ブッピン</t>
    </rPh>
    <rPh sb="9" eb="14">
      <t>ヨサンサクセイジ</t>
    </rPh>
    <rPh sb="15" eb="17">
      <t>ヨソク</t>
    </rPh>
    <rPh sb="20" eb="21">
      <t>スク</t>
    </rPh>
    <phoneticPr fontId="2"/>
  </si>
  <si>
    <t>普通傷害保険</t>
  </si>
  <si>
    <t>ステージ出演者及び、準備日、本祭当日、片付け日の業務に参加する学園祭実行委員、サポートメンバーのうち運営中に発生した傷病者を対象とする保険の保険料として。</t>
    <rPh sb="70" eb="73">
      <t>ホケンリョウ</t>
    </rPh>
    <phoneticPr fontId="2"/>
  </si>
  <si>
    <t>保険をかける対象の人が予算作成時よりも多かっため。</t>
    <rPh sb="0" eb="2">
      <t>ホケン</t>
    </rPh>
    <rPh sb="6" eb="8">
      <t>タイショウ</t>
    </rPh>
    <rPh sb="9" eb="10">
      <t>ヒト</t>
    </rPh>
    <rPh sb="11" eb="16">
      <t>ヨサンサクセイジ</t>
    </rPh>
    <rPh sb="19" eb="20">
      <t>オオ</t>
    </rPh>
    <phoneticPr fontId="2"/>
  </si>
  <si>
    <t>興行中止保険</t>
  </si>
  <si>
    <t>「雙峰祭特別ステージ」が中止となり、チケット代を返金する場合、それに関連する損失を補填するための保険の保険料として。</t>
    <rPh sb="1" eb="4">
      <t>ソウホウサイ</t>
    </rPh>
    <rPh sb="4" eb="6">
      <t>トクベツ</t>
    </rPh>
    <rPh sb="51" eb="54">
      <t>ホケンリョウ</t>
    </rPh>
    <phoneticPr fontId="2"/>
  </si>
  <si>
    <t>チケット売り上げが想定よりも少なく、リスクが少ないと判断したため。</t>
    <rPh sb="4" eb="5">
      <t>ウ</t>
    </rPh>
    <rPh sb="6" eb="7">
      <t>ア</t>
    </rPh>
    <rPh sb="9" eb="11">
      <t>ソウテイ</t>
    </rPh>
    <rPh sb="14" eb="15">
      <t>スク</t>
    </rPh>
    <rPh sb="22" eb="23">
      <t>スク</t>
    </rPh>
    <rPh sb="26" eb="28">
      <t>ハンダン</t>
    </rPh>
    <phoneticPr fontId="2"/>
  </si>
  <si>
    <t>支払保険料　小計</t>
    <rPh sb="0" eb="2">
      <t>シハラ</t>
    </rPh>
    <rPh sb="2" eb="4">
      <t>ホケン</t>
    </rPh>
    <rPh sb="4" eb="5">
      <t>リョウ</t>
    </rPh>
    <rPh sb="6" eb="8">
      <t>ショウケイ</t>
    </rPh>
    <phoneticPr fontId="2"/>
  </si>
  <si>
    <t xml:space="preserve">硬貨取扱料金 </t>
    <phoneticPr fontId="2"/>
  </si>
  <si>
    <t xml:space="preserve">回 </t>
    <phoneticPr fontId="2"/>
  </si>
  <si>
    <t xml:space="preserve">12月 </t>
  </si>
  <si>
    <t>パンフレットの売上金を口座に収めるため。</t>
    <phoneticPr fontId="2"/>
  </si>
  <si>
    <t>学園祭で得た硬貨の数が想定よりも多かったため。</t>
  </si>
  <si>
    <t>振込手数料</t>
  </si>
  <si>
    <t>回</t>
  </si>
  <si>
    <t>7月</t>
  </si>
  <si>
    <t>渉外局の口座から金銭を移すため。</t>
    <rPh sb="8" eb="10">
      <t>キンセン</t>
    </rPh>
    <phoneticPr fontId="2"/>
  </si>
  <si>
    <t>硬貨取扱料金</t>
  </si>
  <si>
    <t>学分金を口座に収めるため。</t>
    <phoneticPr fontId="2"/>
  </si>
  <si>
    <t>支払手数料　小計</t>
    <rPh sb="0" eb="2">
      <t>シハラ</t>
    </rPh>
    <rPh sb="2" eb="5">
      <t>テスウリョウ</t>
    </rPh>
    <rPh sb="6" eb="8">
      <t>ショウケイ</t>
    </rPh>
    <phoneticPr fontId="2"/>
  </si>
  <si>
    <t>番号</t>
  </si>
  <si>
    <t>摘要</t>
  </si>
  <si>
    <t>単価</t>
  </si>
  <si>
    <t>数量</t>
  </si>
  <si>
    <t>単位</t>
  </si>
  <si>
    <t>予備費</t>
  </si>
  <si>
    <t>12月</t>
  </si>
  <si>
    <t>来年度の学園祭のために繰越金を用意する必要があるため。</t>
    <rPh sb="4" eb="7">
      <t>ガクエンサイ</t>
    </rPh>
    <phoneticPr fontId="2"/>
  </si>
  <si>
    <t>予備費　小計</t>
  </si>
  <si>
    <t>財務局　合計</t>
    <rPh sb="0" eb="3">
      <t>ザイム</t>
    </rPh>
    <rPh sb="4" eb="6">
      <t>ゴウケイ</t>
    </rPh>
    <phoneticPr fontId="2"/>
  </si>
  <si>
    <t>広報宣伝局</t>
  </si>
  <si>
    <t>通信運搬費</t>
    <rPh sb="0" eb="5">
      <t>ツウシンウンパンヒ</t>
    </rPh>
    <phoneticPr fontId="2"/>
  </si>
  <si>
    <t>学生・教職員向け Creative Cloud コンプリートプラン（12か月分）</t>
  </si>
  <si>
    <t>ライセンス</t>
    <phoneticPr fontId="2"/>
  </si>
  <si>
    <t>2月</t>
    <rPh sb="1" eb="2">
      <t>ガツ</t>
    </rPh>
    <phoneticPr fontId="2"/>
  </si>
  <si>
    <t>名刺・ポスター・パンフレット等デザイン全般で使用するため。</t>
  </si>
  <si>
    <t>仕様数が想定より少なかったため。</t>
    <rPh sb="0" eb="2">
      <t>シヨウ</t>
    </rPh>
    <rPh sb="2" eb="3">
      <t>スウ</t>
    </rPh>
    <rPh sb="4" eb="6">
      <t>ソウテイ</t>
    </rPh>
    <rPh sb="8" eb="9">
      <t>スク</t>
    </rPh>
    <phoneticPr fontId="19"/>
  </si>
  <si>
    <t>3月</t>
    <rPh sb="1" eb="2">
      <t>ガツ</t>
    </rPh>
    <phoneticPr fontId="2"/>
  </si>
  <si>
    <t>名刺・ポスター・パンフレット等デザイン全般で使用するため。（なお、購入が遅れたため単価、購入予定月が上記のものと異なる）</t>
    <rPh sb="33" eb="35">
      <t>コウニュウ</t>
    </rPh>
    <rPh sb="36" eb="37">
      <t>オク</t>
    </rPh>
    <rPh sb="41" eb="43">
      <t>タンカ</t>
    </rPh>
    <rPh sb="44" eb="46">
      <t>コウニュウ</t>
    </rPh>
    <rPh sb="46" eb="49">
      <t>ヨテイゲツ</t>
    </rPh>
    <rPh sb="50" eb="52">
      <t>ジョウキ</t>
    </rPh>
    <rPh sb="56" eb="57">
      <t>コト</t>
    </rPh>
    <phoneticPr fontId="2"/>
  </si>
  <si>
    <t>Adobe Creative Cloud コンプリートプラン　解約手数料</t>
  </si>
  <si>
    <t>10月</t>
    <rPh sb="2" eb="3">
      <t>ガツ</t>
    </rPh>
    <phoneticPr fontId="2"/>
  </si>
  <si>
    <t>通信運搬費　小計</t>
  </si>
  <si>
    <t>交通費</t>
    <rPh sb="0" eb="3">
      <t>コウツウヒ</t>
    </rPh>
    <phoneticPr fontId="2"/>
  </si>
  <si>
    <t>ガソリン代</t>
  </si>
  <si>
    <t>横断幕やオフィシャルポスターなどの貼りまわりの際に使用するため。</t>
  </si>
  <si>
    <t>会計処理の都合上返金が来年度となるため。</t>
    <rPh sb="8" eb="10">
      <t>ヘンキン</t>
    </rPh>
    <phoneticPr fontId="19"/>
  </si>
  <si>
    <t>交通費　小計</t>
  </si>
  <si>
    <t>外注費</t>
    <rPh sb="0" eb="3">
      <t>ガイチュウヒ</t>
    </rPh>
    <phoneticPr fontId="2"/>
  </si>
  <si>
    <t>缶バッジ</t>
    <phoneticPr fontId="2"/>
  </si>
  <si>
    <t>8月</t>
    <rPh sb="1" eb="2">
      <t>ガツ</t>
    </rPh>
    <phoneticPr fontId="2"/>
  </si>
  <si>
    <t>販売・協賛団体への返礼品のため。</t>
  </si>
  <si>
    <t>見積時より減額された。</t>
  </si>
  <si>
    <t>冊</t>
  </si>
  <si>
    <t>クリアファイル</t>
    <phoneticPr fontId="2"/>
  </si>
  <si>
    <t>枚</t>
  </si>
  <si>
    <t>トートバッグ</t>
    <phoneticPr fontId="2"/>
  </si>
  <si>
    <t>タオル</t>
    <phoneticPr fontId="2"/>
  </si>
  <si>
    <t>ステッカー</t>
    <phoneticPr fontId="2"/>
  </si>
  <si>
    <t>そぽたんの動く耳帽子</t>
    <phoneticPr fontId="2"/>
  </si>
  <si>
    <t>ボールペン</t>
    <phoneticPr fontId="2"/>
  </si>
  <si>
    <t>本</t>
  </si>
  <si>
    <t>9製品一式 量産前確認サンプル</t>
    <phoneticPr fontId="2"/>
  </si>
  <si>
    <t>販売する製品の規格、デザインとの互換性を確認するため。</t>
  </si>
  <si>
    <t>外注費　小計</t>
  </si>
  <si>
    <t>謝礼費</t>
    <rPh sb="0" eb="3">
      <t>シャレイヒ</t>
    </rPh>
    <phoneticPr fontId="2"/>
  </si>
  <si>
    <t>テーマ考案者への謝礼</t>
    <rPh sb="3" eb="6">
      <t>コウアンシャ</t>
    </rPh>
    <rPh sb="8" eb="10">
      <t>シャレイ</t>
    </rPh>
    <phoneticPr fontId="2"/>
  </si>
  <si>
    <t>式</t>
    <rPh sb="0" eb="1">
      <t>シキ</t>
    </rPh>
    <phoneticPr fontId="2"/>
  </si>
  <si>
    <t>テーマ考案者へ図書カード3000円分を進呈するため。</t>
    <rPh sb="3" eb="6">
      <t>コウアンシャ</t>
    </rPh>
    <rPh sb="7" eb="9">
      <t>トショ</t>
    </rPh>
    <rPh sb="16" eb="18">
      <t>エンブン</t>
    </rPh>
    <rPh sb="19" eb="21">
      <t>シンテイ</t>
    </rPh>
    <phoneticPr fontId="2"/>
  </si>
  <si>
    <t>謝礼費　小計</t>
  </si>
  <si>
    <t>用途</t>
  </si>
  <si>
    <t>広告宣伝費</t>
    <rPh sb="0" eb="5">
      <t>コウコクセンデンヒ</t>
    </rPh>
    <phoneticPr fontId="2"/>
  </si>
  <si>
    <t>A2オフィシャルポスター</t>
  </si>
  <si>
    <t>8月</t>
  </si>
  <si>
    <t>学外への学園祭開催の周知のため。</t>
  </si>
  <si>
    <t>A4オフィシャルポスター</t>
    <phoneticPr fontId="2"/>
  </si>
  <si>
    <t>枚</t>
    <phoneticPr fontId="2"/>
  </si>
  <si>
    <t>学外への学園祭開催の周知のため。</t>
    <phoneticPr fontId="2"/>
  </si>
  <si>
    <t>B2オフィシャルポスター</t>
    <phoneticPr fontId="2"/>
  </si>
  <si>
    <t>駅ポスター掲示費</t>
    <rPh sb="0" eb="1">
      <t>エキ</t>
    </rPh>
    <rPh sb="5" eb="7">
      <t>ケイジ</t>
    </rPh>
    <rPh sb="7" eb="8">
      <t>ヒ</t>
    </rPh>
    <phoneticPr fontId="2"/>
  </si>
  <si>
    <t>オフィシャルパンフレット印刷費</t>
    <rPh sb="12" eb="15">
      <t>インサツヒ</t>
    </rPh>
    <phoneticPr fontId="2"/>
  </si>
  <si>
    <t>部</t>
    <rPh sb="0" eb="1">
      <t>ブ</t>
    </rPh>
    <phoneticPr fontId="2"/>
  </si>
  <si>
    <t>9月</t>
    <phoneticPr fontId="2"/>
  </si>
  <si>
    <t>学園祭来場者に企画・場所等の周知をするため。</t>
    <rPh sb="0" eb="6">
      <t>ガクエンサイライジョウシャ</t>
    </rPh>
    <rPh sb="7" eb="9">
      <t>キカク</t>
    </rPh>
    <rPh sb="10" eb="13">
      <t>バショトウ</t>
    </rPh>
    <rPh sb="14" eb="16">
      <t>シュウチ</t>
    </rPh>
    <phoneticPr fontId="2"/>
  </si>
  <si>
    <t>リーフレット印刷費</t>
    <rPh sb="6" eb="9">
      <t>インサツヒ</t>
    </rPh>
    <phoneticPr fontId="2"/>
  </si>
  <si>
    <t>横断幕(日付シール)</t>
    <rPh sb="0" eb="3">
      <t>オウダンマク</t>
    </rPh>
    <rPh sb="4" eb="6">
      <t>ヒヅケ</t>
    </rPh>
    <phoneticPr fontId="2"/>
  </si>
  <si>
    <t>学内への学園祭の認知のため。</t>
    <rPh sb="1" eb="2">
      <t>ナイ</t>
    </rPh>
    <rPh sb="8" eb="10">
      <t>ニンチ</t>
    </rPh>
    <phoneticPr fontId="2"/>
  </si>
  <si>
    <t>日付シールによる横断幕の修正を行わなかったため。</t>
  </si>
  <si>
    <t>横断幕(日付部分)</t>
    <rPh sb="0" eb="3">
      <t>オウダンマク</t>
    </rPh>
    <rPh sb="6" eb="8">
      <t>ブブン</t>
    </rPh>
    <phoneticPr fontId="2"/>
  </si>
  <si>
    <t>日付部分の発注を行わなかったため。</t>
  </si>
  <si>
    <t>横断幕日付変更に関する材料費</t>
  </si>
  <si>
    <t xml:space="preserve">10月 </t>
  </si>
  <si>
    <t>横断幕の修正を自前の手段で行ったため。</t>
  </si>
  <si>
    <t>広告宣伝費　小計</t>
  </si>
  <si>
    <t>支払手数料</t>
    <rPh sb="0" eb="5">
      <t>シハライテスウリョウ</t>
    </rPh>
    <phoneticPr fontId="2"/>
  </si>
  <si>
    <t>パンフレット印刷費用の振込手数料</t>
  </si>
  <si>
    <t>パンフレット印刷費に係る振込みのため。</t>
    <rPh sb="6" eb="9">
      <t>インサツヒ</t>
    </rPh>
    <rPh sb="10" eb="11">
      <t>カカ</t>
    </rPh>
    <rPh sb="12" eb="13">
      <t>フ</t>
    </rPh>
    <rPh sb="13" eb="14">
      <t>コ</t>
    </rPh>
    <phoneticPr fontId="2"/>
  </si>
  <si>
    <t>他行宛ての振込みであったため。</t>
  </si>
  <si>
    <t>駅ポスター掲示費振込手数料</t>
    <rPh sb="0" eb="1">
      <t>エキ</t>
    </rPh>
    <rPh sb="5" eb="8">
      <t>ケイジヒ</t>
    </rPh>
    <rPh sb="8" eb="13">
      <t>フリコミテスウリョウ</t>
    </rPh>
    <phoneticPr fontId="2"/>
  </si>
  <si>
    <t>駅ポスター掲示費に係る振込みのため。</t>
    <rPh sb="0" eb="1">
      <t>エキ</t>
    </rPh>
    <rPh sb="5" eb="7">
      <t>ケイジ</t>
    </rPh>
    <phoneticPr fontId="2"/>
  </si>
  <si>
    <t>グッズ振込手数料</t>
    <rPh sb="3" eb="8">
      <t>フリコミテスウリョウ</t>
    </rPh>
    <phoneticPr fontId="2"/>
  </si>
  <si>
    <t>グッズ経費に係る振込みのため。</t>
    <rPh sb="3" eb="5">
      <t>ケイヒ</t>
    </rPh>
    <rPh sb="6" eb="7">
      <t>カカ</t>
    </rPh>
    <rPh sb="8" eb="9">
      <t>フ</t>
    </rPh>
    <rPh sb="9" eb="10">
      <t>コ</t>
    </rPh>
    <phoneticPr fontId="2"/>
  </si>
  <si>
    <t>オフィシャルポスター振込手数料</t>
    <rPh sb="10" eb="12">
      <t>フリコミ</t>
    </rPh>
    <rPh sb="12" eb="15">
      <t>テスウリョウ</t>
    </rPh>
    <phoneticPr fontId="2"/>
  </si>
  <si>
    <t>オフィシャルポスターに係る振込みのため。</t>
  </si>
  <si>
    <t>駅ポスター送付費</t>
    <rPh sb="0" eb="1">
      <t>エキ</t>
    </rPh>
    <rPh sb="5" eb="7">
      <t>ソウフ</t>
    </rPh>
    <rPh sb="7" eb="8">
      <t>ヒ</t>
    </rPh>
    <phoneticPr fontId="2"/>
  </si>
  <si>
    <t>駅ポスターを掲示する際に、ポスターを会社へ送付するため。</t>
    <rPh sb="0" eb="1">
      <t>エキ</t>
    </rPh>
    <rPh sb="6" eb="8">
      <t>ケイジ</t>
    </rPh>
    <rPh sb="10" eb="11">
      <t>サイ</t>
    </rPh>
    <rPh sb="18" eb="20">
      <t>カイシャ</t>
    </rPh>
    <rPh sb="21" eb="23">
      <t>ソウフ</t>
    </rPh>
    <phoneticPr fontId="2"/>
  </si>
  <si>
    <t>予算時の単価から減額した。</t>
  </si>
  <si>
    <t>関係校へのポスター送付費(定形外郵便物100ｇ)</t>
    <rPh sb="0" eb="3">
      <t>カンケイコウ</t>
    </rPh>
    <rPh sb="9" eb="12">
      <t>ソウフヒ</t>
    </rPh>
    <rPh sb="13" eb="15">
      <t>テイケイ</t>
    </rPh>
    <rPh sb="15" eb="16">
      <t>ガイ</t>
    </rPh>
    <rPh sb="16" eb="19">
      <t>ユウビンブツ</t>
    </rPh>
    <phoneticPr fontId="2"/>
  </si>
  <si>
    <t>各学校にオフィシャルポスターを送付するため。</t>
    <rPh sb="0" eb="3">
      <t>カクガッコウ</t>
    </rPh>
    <rPh sb="15" eb="17">
      <t>ソウフ</t>
    </rPh>
    <phoneticPr fontId="2"/>
  </si>
  <si>
    <t>送付物の重量が50g以内になったため、通し番号30に振り替えた。</t>
  </si>
  <si>
    <t>関係校へのポスター送付費(定形外郵便物50ｇ)</t>
  </si>
  <si>
    <t>送付物の重量が50g以内になったため、通し番号29から変更した。</t>
  </si>
  <si>
    <t>広報宣伝局　合計</t>
    <rPh sb="0" eb="5">
      <t>コウホウセンデンキョク</t>
    </rPh>
    <rPh sb="6" eb="8">
      <t>ゴウケイ</t>
    </rPh>
    <phoneticPr fontId="2"/>
  </si>
  <si>
    <t>渉外局</t>
    <rPh sb="0" eb="2">
      <t>ショウガイ</t>
    </rPh>
    <rPh sb="2" eb="3">
      <t>キョク</t>
    </rPh>
    <phoneticPr fontId="2"/>
  </si>
  <si>
    <t>製本カバー ロール 45cm×10m巻</t>
  </si>
  <si>
    <t>巻</t>
  </si>
  <si>
    <t>9月～10月</t>
  </si>
  <si>
    <t>ステージ看板の表面の保護に必要なため。</t>
    <phoneticPr fontId="2"/>
  </si>
  <si>
    <t>学実委保有分で充足していたため。</t>
  </si>
  <si>
    <t>ルミナスUVインク 30mL</t>
  </si>
  <si>
    <t>8月～9月</t>
  </si>
  <si>
    <t>福引所にて参加者の確認を行うため。</t>
  </si>
  <si>
    <t>より安価であったため、通し番号6を購入した。</t>
  </si>
  <si>
    <t>クッション封筒（しっかりタイプ）A4サイズ（50枚入り）</t>
  </si>
  <si>
    <t xml:space="preserve">個 </t>
    <phoneticPr fontId="2"/>
  </si>
  <si>
    <t xml:space="preserve">10月 </t>
    <phoneticPr fontId="2"/>
  </si>
  <si>
    <t>クラウドファンディングのリターンを送る際に用いるため。</t>
    <phoneticPr fontId="2"/>
  </si>
  <si>
    <t>ボーガスペーパー ロール（320mm×150m・51g/ｍ2・ ミシン目入）</t>
  </si>
  <si>
    <t>【宅配80サイズ】ダンボール箱60枚入り</t>
    <phoneticPr fontId="2"/>
  </si>
  <si>
    <t xml:space="preserve">個 </t>
  </si>
  <si>
    <t>クラウドファンディングのリターンを送る際に用いるため。</t>
  </si>
  <si>
    <t>通し番号9番の20枚入りのものに変更した。</t>
  </si>
  <si>
    <t>シャチハタ隠しインキ60ml</t>
    <phoneticPr fontId="19"/>
  </si>
  <si>
    <t>より安価であったため、通し番号2に代わって購入した。</t>
  </si>
  <si>
    <t>布テープ1巻50mm×25m</t>
  </si>
  <si>
    <t>DCMエアーバッグ1200</t>
  </si>
  <si>
    <t>【宅配80サイズ】定番ダンボール箱(A4)</t>
  </si>
  <si>
    <t>段ボールシート【A6】120枚</t>
    <rPh sb="0" eb="1">
      <t>ダン</t>
    </rPh>
    <rPh sb="14" eb="15">
      <t>マイ</t>
    </rPh>
    <phoneticPr fontId="2"/>
  </si>
  <si>
    <t>クラウドファンディングの返礼品を送るために必要となったため。</t>
  </si>
  <si>
    <t>協賛活動のための交通費</t>
  </si>
  <si>
    <t>回(人)</t>
  </si>
  <si>
    <t>東京近郊への一般協賛に係る協賛企業訪問、物品協賛に係る協賛品受け取りのため。</t>
  </si>
  <si>
    <t>5月～11月</t>
  </si>
  <si>
    <t>つくば市周辺への一般協賛に係る協賛企業訪問、物品協賛に係る協賛品受け取りのため。</t>
  </si>
  <si>
    <t>クラウドファンディングの広告ビラ(A4, 光沢紙, 厚さ標準, 片面4色, 7営業日以内発送 3000部)</t>
  </si>
  <si>
    <t>クラウドファンディングの宣伝のため。</t>
    <rPh sb="12" eb="14">
      <t>センデン</t>
    </rPh>
    <phoneticPr fontId="2"/>
  </si>
  <si>
    <t>別途用意することができたため。</t>
  </si>
  <si>
    <t>クラウドファンディング支援者への返礼品のポストカード(光沢/普通紙(ミラー上質紙), 厚さ標準, 表4色裏1色, 7営業日以内発送 200部)</t>
  </si>
  <si>
    <t>クラウドファンディング支援者への返礼品として配布するため。</t>
    <rPh sb="16" eb="19">
      <t>ヘンレイヒン</t>
    </rPh>
    <rPh sb="22" eb="24">
      <t>ハイフ</t>
    </rPh>
    <phoneticPr fontId="2"/>
  </si>
  <si>
    <t>一般協賛 振込手数料　常陽銀行本支店あて</t>
  </si>
  <si>
    <t>5月～10月</t>
  </si>
  <si>
    <t>一般協賛に係る振込手数料を負担するため。</t>
  </si>
  <si>
    <t>一般協賛 振込手数料　他行あて</t>
  </si>
  <si>
    <t>個人協賛　振込手数料　渉外局負担　常陽銀行本支店あて</t>
  </si>
  <si>
    <t>個人協賛に係る振込手数料を負担するため。</t>
  </si>
  <si>
    <t>個人協賛　振込手数料　渉外局負担　他行あて</t>
    <phoneticPr fontId="2"/>
  </si>
  <si>
    <t>クラウドファンディング手数料</t>
    <phoneticPr fontId="2"/>
  </si>
  <si>
    <t>クラウドファンディング業者に手数料を納めるため。</t>
  </si>
  <si>
    <t>協賛依頼文書等送料（定形外・規格内・250ｇ以内）</t>
    <phoneticPr fontId="2"/>
  </si>
  <si>
    <t>依頼文書・企画書・承諾書の郵送を希望する企業等に依頼文書等を送付するため。</t>
  </si>
  <si>
    <t>一般協賛請求書送料（定形内・規格内・50g以内）</t>
  </si>
  <si>
    <t>請求書の郵送を希望する企業に請求書を送付するため。</t>
  </si>
  <si>
    <t>一般協賛お礼状等送料（定形内・規格内・50g以内）</t>
  </si>
  <si>
    <t>協賛企業にお礼文書・報告書・パンフレット等を郵送するため。</t>
  </si>
  <si>
    <t>重量を考慮に入れていなかったため、通し番号29から34に振替えた。</t>
    <rPh sb="0" eb="2">
      <t>ジュウリョウ</t>
    </rPh>
    <rPh sb="3" eb="5">
      <t>コウリョ</t>
    </rPh>
    <rPh sb="6" eb="7">
      <t>イ</t>
    </rPh>
    <rPh sb="17" eb="18">
      <t>トオ</t>
    </rPh>
    <rPh sb="19" eb="21">
      <t>バンゴウ</t>
    </rPh>
    <rPh sb="28" eb="29">
      <t>フ</t>
    </rPh>
    <rPh sb="29" eb="30">
      <t>カ</t>
    </rPh>
    <phoneticPr fontId="19"/>
  </si>
  <si>
    <t>一般協賛お礼状等送料（定形外・規格内・150g以内）</t>
  </si>
  <si>
    <t>物品協賛 お礼文書等送料（定形外・規格内・150g以内）</t>
  </si>
  <si>
    <t>物品協賛 着払い送料・手数料 渉外局負担分（ゆうパック120サイズ・東京→茨城）</t>
  </si>
  <si>
    <t>協賛品のうち、送料を渉外局が負担するものについての着払い手数料を支払うため。</t>
    <rPh sb="25" eb="27">
      <t>チャクバラ</t>
    </rPh>
    <rPh sb="28" eb="31">
      <t>テスウリョウ</t>
    </rPh>
    <rPh sb="32" eb="34">
      <t>シハラ</t>
    </rPh>
    <phoneticPr fontId="2"/>
  </si>
  <si>
    <t>物品協賛 レンタル物品協賛送料・返送料・手数料 渉外局負担分（ゆうパック120サイズ・東京←→茨城）</t>
  </si>
  <si>
    <t>協賛品のうち、レンタルするものについての送料・返送料等を支払うため。</t>
    <rPh sb="20" eb="22">
      <t>ソウリョウ</t>
    </rPh>
    <rPh sb="23" eb="26">
      <t>ヘンソウリョウ</t>
    </rPh>
    <rPh sb="26" eb="27">
      <t>トウ</t>
    </rPh>
    <rPh sb="28" eb="30">
      <t>シハラ</t>
    </rPh>
    <phoneticPr fontId="2"/>
  </si>
  <si>
    <t>個人協賛　返礼品等送料（定形外・規格内・100g以内）</t>
  </si>
  <si>
    <t>協賛者に返礼品とお礼の文書を郵送するため。</t>
  </si>
  <si>
    <t>個人協賛　返礼品等送料（定形外・規格内・250g以内）</t>
  </si>
  <si>
    <t>重量を考慮に入れていなかったため、通し番号29から35に振替えた。</t>
    <rPh sb="0" eb="2">
      <t>ジュウリョウ</t>
    </rPh>
    <rPh sb="3" eb="5">
      <t>コウリョ</t>
    </rPh>
    <rPh sb="6" eb="7">
      <t>イ</t>
    </rPh>
    <rPh sb="17" eb="18">
      <t>トオ</t>
    </rPh>
    <rPh sb="19" eb="21">
      <t>バンゴウ</t>
    </rPh>
    <rPh sb="28" eb="29">
      <t>フ</t>
    </rPh>
    <rPh sb="29" eb="30">
      <t>カ</t>
    </rPh>
    <phoneticPr fontId="19"/>
  </si>
  <si>
    <t>協賛 お礼状・返礼品等送料（定形外・規格内・50g以内）</t>
  </si>
  <si>
    <t>協賛者及び協賛企業にお礼文書・報告書・パンフレット・返礼品等を郵送するため。</t>
  </si>
  <si>
    <t>協賛 お礼状・返礼品等送料（定形外・規格内・100g以内）</t>
  </si>
  <si>
    <t>協賛 お礼状・返礼品等送料（定形外・規格内・150g以内）</t>
  </si>
  <si>
    <t>協賛 お礼状・返礼品等送料（定形外・規格内・250g以内）</t>
  </si>
  <si>
    <t>11月〜12月</t>
  </si>
  <si>
    <t>協賛 お礼状・返礼品等送料（定形外・規格内・500g以内）</t>
  </si>
  <si>
    <t>協賛 お礼状・返礼品等送料（定形外・規格外・100g以内）</t>
  </si>
  <si>
    <t>ゆうメール（～150g）</t>
  </si>
  <si>
    <t>回</t>
    <phoneticPr fontId="2"/>
  </si>
  <si>
    <t>11月～12月</t>
  </si>
  <si>
    <t>クラウドファンディングのリターンを郵送するため。</t>
  </si>
  <si>
    <t>ゆうパック（80サイズ）</t>
    <phoneticPr fontId="2"/>
  </si>
  <si>
    <t>渉外局　合計</t>
    <rPh sb="0" eb="3">
      <t>ショウガイキョク</t>
    </rPh>
    <rPh sb="4" eb="6">
      <t>ゴウケイ</t>
    </rPh>
    <phoneticPr fontId="2"/>
  </si>
  <si>
    <t>消耗品器具費</t>
    <rPh sb="0" eb="6">
      <t>ショウモウヒンキグヒ</t>
    </rPh>
    <phoneticPr fontId="2"/>
  </si>
  <si>
    <t>5Kガスボンベ充填</t>
  </si>
  <si>
    <t>調理企画に必要なため。</t>
    <phoneticPr fontId="2"/>
  </si>
  <si>
    <t>5Kガスボンベ検査料</t>
  </si>
  <si>
    <t>5Kボンベ容器(交換）</t>
  </si>
  <si>
    <t>調整器</t>
  </si>
  <si>
    <t>必要数が増加し、想定以上の個数が必要になったため。</t>
    <rPh sb="4" eb="6">
      <t>ゾウカ</t>
    </rPh>
    <rPh sb="8" eb="12">
      <t>ソウテイイジョウ</t>
    </rPh>
    <rPh sb="13" eb="15">
      <t>コスウ</t>
    </rPh>
    <rPh sb="16" eb="18">
      <t>ヒツヨウ</t>
    </rPh>
    <phoneticPr fontId="19"/>
  </si>
  <si>
    <t>ニップル</t>
  </si>
  <si>
    <t>ゴムホース(50ｍ）</t>
  </si>
  <si>
    <t>巻き</t>
  </si>
  <si>
    <t>1重巻きコンロ(小）</t>
  </si>
  <si>
    <t>1重巻きコンロ(大）</t>
  </si>
  <si>
    <t>2口コック</t>
  </si>
  <si>
    <t>シールテープ</t>
  </si>
  <si>
    <t>調整器を保護するため。</t>
    <phoneticPr fontId="2"/>
  </si>
  <si>
    <t>明和グラビア:3点機能付き透明フィルム</t>
  </si>
  <si>
    <t>仕込場の机を覆い、調理時の衛生状態を保つため。</t>
    <phoneticPr fontId="2"/>
  </si>
  <si>
    <t>ペーパーミツヤマ 色上質紙 厚口 Ａ4 50枚 あか</t>
  </si>
  <si>
    <t>包</t>
  </si>
  <si>
    <t>調理企画構成員証の台紙として使用するため。</t>
    <phoneticPr fontId="2"/>
  </si>
  <si>
    <t>ペーパーミツヤマ 色上質紙 厚口 Ａ4 50枚 さくら</t>
  </si>
  <si>
    <t>通し番号12の予算計上時の名称が誤っていた。</t>
  </si>
  <si>
    <t>ゴム背抜き手袋</t>
  </si>
  <si>
    <t>双</t>
  </si>
  <si>
    <t>6月</t>
  </si>
  <si>
    <t>物品を運ぶため。</t>
    <phoneticPr fontId="2"/>
  </si>
  <si>
    <t>ゴム背抜き手袋（割引）</t>
    <rPh sb="8" eb="10">
      <t>ワリビキ</t>
    </rPh>
    <phoneticPr fontId="19"/>
  </si>
  <si>
    <t>式</t>
    <rPh sb="0" eb="1">
      <t>シキ</t>
    </rPh>
    <phoneticPr fontId="19"/>
  </si>
  <si>
    <t>6月</t>
    <phoneticPr fontId="19"/>
  </si>
  <si>
    <t>10円引きクーポンを適用したため。</t>
  </si>
  <si>
    <t>LPガス用ホース50Mドラ</t>
  </si>
  <si>
    <t>単価は1mあたり、ガス物品申請増加によってガスホースの不足が生じてしまったため</t>
    <rPh sb="0" eb="2">
      <t>タンカ</t>
    </rPh>
    <phoneticPr fontId="2"/>
  </si>
  <si>
    <t>ガスホース9.5GH-L9</t>
  </si>
  <si>
    <t>ガス物品申請増加によってガスホースの不足が生じてしまったため</t>
  </si>
  <si>
    <t>LPガス用ホース</t>
  </si>
  <si>
    <t>1口コック</t>
    <rPh sb="1" eb="2">
      <t>クチ</t>
    </rPh>
    <phoneticPr fontId="2"/>
  </si>
  <si>
    <t>ガス物品申請増加によって不足が生じてしまったため</t>
  </si>
  <si>
    <t>10kLPガス</t>
  </si>
  <si>
    <t>学生・教職員向け Creative Cloud コンプリートプラン（10か月分）</t>
  </si>
  <si>
    <t>2月</t>
  </si>
  <si>
    <t>学園祭における水道の管理に必要な水道地図の作成及び保健所提出書類関連の資料作成のため。</t>
    <phoneticPr fontId="2"/>
  </si>
  <si>
    <t>L</t>
  </si>
  <si>
    <t>支援室からテントを借りる際、返す際に使用するため。15km/L*3L=45km</t>
    <phoneticPr fontId="2"/>
  </si>
  <si>
    <t>10月～11月</t>
  </si>
  <si>
    <t>10月31日、準備日、当日、片付け日に推進局やその他トラックの利用を希望する局が物品の運搬に使用するため。15km/L*20L=300km</t>
    <rPh sb="2" eb="3">
      <t>ガツ</t>
    </rPh>
    <rPh sb="7" eb="10">
      <t>ジュンビビ</t>
    </rPh>
    <phoneticPr fontId="2"/>
  </si>
  <si>
    <t>トラック借用料</t>
  </si>
  <si>
    <t>支援室からテントを借りる際、返す際に使用するため。\5,500(6h)+\1,100(免責補償)</t>
  </si>
  <si>
    <t>つくばローカルコミュニティーから借用したため。</t>
  </si>
  <si>
    <t>10月31日、準備日、当日、片付け日に推進局やその他トラックの利用を希望する局が物品の運搬に使用するため。
\30,800(準準備日8:00~片付け日翌日8:00)+\5,500(免責補償)</t>
    <phoneticPr fontId="2"/>
  </si>
  <si>
    <t>リヤカー借用料</t>
  </si>
  <si>
    <t>10月31日、準備日、当日、片付け日にリヤカー使用局が物品の運搬に使用するため。</t>
  </si>
  <si>
    <t>電子レンジレンタル費</t>
  </si>
  <si>
    <t>仕込場の環境改善のため。</t>
    <phoneticPr fontId="2"/>
  </si>
  <si>
    <t>冷蔵庫借用量</t>
  </si>
  <si>
    <t>冷蔵庫保証金</t>
  </si>
  <si>
    <t>冷蔵庫借用時の保証金のため。</t>
    <phoneticPr fontId="2"/>
  </si>
  <si>
    <t>補償金が返金されたため。</t>
    <rPh sb="0" eb="3">
      <t>ホショウキン</t>
    </rPh>
    <rPh sb="4" eb="6">
      <t>ヘンキン</t>
    </rPh>
    <phoneticPr fontId="19"/>
  </si>
  <si>
    <t>仮設水道レンタル費</t>
  </si>
  <si>
    <t>調理企画が使用する仮設水道を設置するため。</t>
    <phoneticPr fontId="2"/>
  </si>
  <si>
    <t>仮設水道設置費</t>
  </si>
  <si>
    <t>調理企画が使用する仮設水道の設置のため。</t>
    <rPh sb="9" eb="11">
      <t>カセテゥ</t>
    </rPh>
    <phoneticPr fontId="2"/>
  </si>
  <si>
    <t>調理講習会謝礼費</t>
  </si>
  <si>
    <t>調理講習会での保健所に対しての謝礼のため。</t>
    <rPh sb="11" eb="12">
      <t>タイ</t>
    </rPh>
    <phoneticPr fontId="2"/>
  </si>
  <si>
    <t>予算より408円少額となった。</t>
  </si>
  <si>
    <t>レンタル代金振込手数料</t>
  </si>
  <si>
    <t>レンタル代金をサークランドに振り込むため。</t>
    <phoneticPr fontId="2"/>
  </si>
  <si>
    <t>レンタル代金をダスキンレントオールに振り込むため。</t>
    <phoneticPr fontId="2"/>
  </si>
  <si>
    <t>レンタル代金を上州物産に振り込むため。</t>
    <rPh sb="7" eb="9">
      <t>ジョウシュウ</t>
    </rPh>
    <rPh sb="9" eb="11">
      <t>ブッサン</t>
    </rPh>
    <phoneticPr fontId="2"/>
  </si>
  <si>
    <t>ガスボンベ（器具一式）代金振込手数料</t>
  </si>
  <si>
    <t>ガスボンベ代を振り込むため。</t>
  </si>
  <si>
    <t>自行振込となったため。</t>
  </si>
  <si>
    <t>検便費用振込手数料</t>
    <phoneticPr fontId="2"/>
  </si>
  <si>
    <t>検便費用を振り込むため。</t>
    <phoneticPr fontId="2"/>
  </si>
  <si>
    <t>レンタル代金振り込み手数料</t>
  </si>
  <si>
    <t>レンタル代金を山王レンタル＆スペース株式会社に振り込むため。</t>
    <phoneticPr fontId="2"/>
  </si>
  <si>
    <t>送料</t>
  </si>
  <si>
    <t>コンロ(小)コンロ(大)合わせて8台分の送料のため。</t>
    <phoneticPr fontId="2"/>
  </si>
  <si>
    <t>色画用紙の送料に相当する。</t>
  </si>
  <si>
    <t>仮設水道運搬費</t>
  </si>
  <si>
    <t>調理企画が使用する仮設水道を運搬するため。</t>
  </si>
  <si>
    <t>背抜き手袋の配送料に相当する。</t>
  </si>
  <si>
    <t>推進局　合計</t>
    <rPh sb="0" eb="3">
      <t>スイシンキョク</t>
    </rPh>
    <rPh sb="4" eb="6">
      <t>ゴウケイ</t>
    </rPh>
    <phoneticPr fontId="2"/>
  </si>
  <si>
    <t>総合計画局</t>
    <rPh sb="0" eb="2">
      <t>ソウゴウ</t>
    </rPh>
    <rPh sb="2" eb="4">
      <t>ケイカク</t>
    </rPh>
    <rPh sb="4" eb="5">
      <t>キョク</t>
    </rPh>
    <phoneticPr fontId="2"/>
  </si>
  <si>
    <t>ごみ袋20リットル黒0.015mm厚10枚</t>
  </si>
  <si>
    <t>汚物入れとしてトイレに設置するため。</t>
    <phoneticPr fontId="2"/>
  </si>
  <si>
    <t>手数料及び送料が上乗せされたため。</t>
  </si>
  <si>
    <t>デッキブラシ</t>
  </si>
  <si>
    <t>8月</t>
    <phoneticPr fontId="19"/>
  </si>
  <si>
    <t>ブルーシートの洗浄と清掃作業に使用するため。</t>
  </si>
  <si>
    <t>A4ラミネートフィルム100枚</t>
    <rPh sb="14" eb="15">
      <t>マイ</t>
    </rPh>
    <phoneticPr fontId="2"/>
  </si>
  <si>
    <t>11月</t>
    <rPh sb="2" eb="3">
      <t>ガツ</t>
    </rPh>
    <phoneticPr fontId="19"/>
  </si>
  <si>
    <t>駐車許可証、貼り紙のラミネート等に使用するため。</t>
  </si>
  <si>
    <t>ラミネートフィルムの需要が想定以上であったため。</t>
    <rPh sb="10" eb="12">
      <t>ジュヨウ</t>
    </rPh>
    <rPh sb="13" eb="17">
      <t>ソウテイイジョウ</t>
    </rPh>
    <phoneticPr fontId="19"/>
  </si>
  <si>
    <t>Adobe Illustrator（4ヶ月）</t>
  </si>
  <si>
    <t>ライセンス</t>
  </si>
  <si>
    <t>看板作成のため。</t>
  </si>
  <si>
    <t>Adobe Illustrator（1ヶ月）</t>
  </si>
  <si>
    <t>8月～10月</t>
    <phoneticPr fontId="19"/>
  </si>
  <si>
    <t>発電機レンタル料</t>
    <rPh sb="0" eb="3">
      <t>ハツデンキ</t>
    </rPh>
    <rPh sb="7" eb="8">
      <t>リョウ</t>
    </rPh>
    <phoneticPr fontId="2"/>
  </si>
  <si>
    <t>屋外大電力企画の電力供給補助のため。</t>
    <rPh sb="0" eb="2">
      <t>オクガイ</t>
    </rPh>
    <rPh sb="2" eb="5">
      <t>ダイデンリョク</t>
    </rPh>
    <rPh sb="5" eb="7">
      <t>キカク</t>
    </rPh>
    <rPh sb="8" eb="10">
      <t>デンリョク</t>
    </rPh>
    <rPh sb="10" eb="12">
      <t>キョウキュウ</t>
    </rPh>
    <rPh sb="12" eb="14">
      <t>ホジョ</t>
    </rPh>
    <phoneticPr fontId="2"/>
  </si>
  <si>
    <t>仮設電源工事費</t>
    <rPh sb="0" eb="2">
      <t>カセツ</t>
    </rPh>
    <rPh sb="2" eb="4">
      <t>デンゲン</t>
    </rPh>
    <rPh sb="4" eb="7">
      <t>コウジヒ</t>
    </rPh>
    <phoneticPr fontId="2"/>
  </si>
  <si>
    <t>12月</t>
    <rPh sb="2" eb="3">
      <t>ガツ</t>
    </rPh>
    <phoneticPr fontId="2"/>
  </si>
  <si>
    <t>屋外の電力供給のため。</t>
    <rPh sb="0" eb="2">
      <t>オクガイ</t>
    </rPh>
    <rPh sb="3" eb="7">
      <t>デンリョクキョウキュウ</t>
    </rPh>
    <phoneticPr fontId="2"/>
  </si>
  <si>
    <t>仮設コンセント工事費</t>
    <rPh sb="0" eb="2">
      <t>カセツ</t>
    </rPh>
    <rPh sb="7" eb="10">
      <t>コウジヒ</t>
    </rPh>
    <phoneticPr fontId="2"/>
  </si>
  <si>
    <t>屋内の電力供給補助のため。</t>
    <rPh sb="0" eb="2">
      <t>オクナイ</t>
    </rPh>
    <rPh sb="3" eb="5">
      <t>デンリョク</t>
    </rPh>
    <rPh sb="5" eb="7">
      <t>キョウキュウ</t>
    </rPh>
    <rPh sb="7" eb="9">
      <t>ホジョ</t>
    </rPh>
    <phoneticPr fontId="2"/>
  </si>
  <si>
    <t>発電機レンタル振込手数料</t>
  </si>
  <si>
    <t>振込みのため。</t>
    <rPh sb="0" eb="1">
      <t>フ</t>
    </rPh>
    <rPh sb="1" eb="2">
      <t>コ</t>
    </rPh>
    <phoneticPr fontId="2"/>
  </si>
  <si>
    <t>仮設電源・コンセント工事費振込手数料</t>
  </si>
  <si>
    <t>振込みのため。</t>
    <phoneticPr fontId="2"/>
  </si>
  <si>
    <t>発電機送料</t>
    <rPh sb="0" eb="5">
      <t>ハツデンキソウリョウ</t>
    </rPh>
    <phoneticPr fontId="2"/>
  </si>
  <si>
    <t>発電機運搬のため。</t>
    <rPh sb="0" eb="3">
      <t>ハツデンキ</t>
    </rPh>
    <rPh sb="3" eb="5">
      <t>ウンパン</t>
    </rPh>
    <phoneticPr fontId="2"/>
  </si>
  <si>
    <t>切手</t>
  </si>
  <si>
    <t>土浦土木事務所への書類提出の仕方が郵送か対面提出のみと新たに分かり、郵送提出をしたため。</t>
  </si>
  <si>
    <t>総合計画局　合計</t>
    <rPh sb="0" eb="4">
      <t>ソウゴウケイカク</t>
    </rPh>
    <rPh sb="4" eb="5">
      <t>キョク</t>
    </rPh>
    <rPh sb="6" eb="8">
      <t>ゴウケイ</t>
    </rPh>
    <phoneticPr fontId="2"/>
  </si>
  <si>
    <t>情報メディアシステム局</t>
    <rPh sb="0" eb="2">
      <t>ジョウホウ</t>
    </rPh>
    <rPh sb="10" eb="11">
      <t>キョク</t>
    </rPh>
    <phoneticPr fontId="2"/>
  </si>
  <si>
    <t>モジュラープラグ 1ピース代</t>
  </si>
  <si>
    <t>3月</t>
  </si>
  <si>
    <t>委員会室移転に伴う、新しい委員会室の通信インフラ設備整備のため。</t>
  </si>
  <si>
    <t>Micro Converter SDI to HDMI 3G</t>
  </si>
  <si>
    <t>式</t>
    <phoneticPr fontId="19"/>
  </si>
  <si>
    <t>生配信及び撮影における映像信号の変換のため。</t>
  </si>
  <si>
    <t>通し番号3とのセット売りになったため。</t>
  </si>
  <si>
    <t>Micro Converter 3G Power Supply</t>
  </si>
  <si>
    <t>生配信及び撮影における映像信号の変換機器への電源供給のため。</t>
  </si>
  <si>
    <t>通し番号2とのセット売りになったため。</t>
  </si>
  <si>
    <t>Micro Converter SDI to HDMI 3G及びMicro Converter 3G Power Supply（セット）</t>
  </si>
  <si>
    <t>生配信及び撮影における映像信号の変換及び生配信及び撮影における映像信号の変換機器への電源供給のため。</t>
  </si>
  <si>
    <t>通し番号2及び3がセット売りされ、割引されたため。</t>
  </si>
  <si>
    <t>SanDisk SDXCカード 256GB UHS1 V30</t>
  </si>
  <si>
    <t>記録媒体として使用するため。</t>
  </si>
  <si>
    <t>予算時より商品が減額されたため。</t>
  </si>
  <si>
    <t>モニターヘッドホン ATH-M20x</t>
  </si>
  <si>
    <t>9月</t>
    <phoneticPr fontId="19"/>
  </si>
  <si>
    <t>生配信での音声ミックスのため。</t>
  </si>
  <si>
    <t>モニターヘッドホン ATH-M20x　値引き</t>
  </si>
  <si>
    <t>SDIケーブル(10m)</t>
  </si>
  <si>
    <t>映像伝送のため。</t>
  </si>
  <si>
    <t>DisplayPortケーブル(2m)</t>
  </si>
  <si>
    <t>ZOOM AMS-24</t>
  </si>
  <si>
    <t>生配信で使用するため。</t>
  </si>
  <si>
    <t>CLASSIC PRO ( クラシックプロ ) / MIX150 マイクケーブル 15m XLRキャノン</t>
  </si>
  <si>
    <t>音声伝送のため。</t>
    <phoneticPr fontId="2"/>
  </si>
  <si>
    <t>レスキューファイバーリール （両端SCコネクタ付 SM4心 100m）</t>
  </si>
  <si>
    <t>ドメイン更新費（$11.484を2025年3月19日レート換算）</t>
  </si>
  <si>
    <t>ドメイン維持のため。</t>
  </si>
  <si>
    <t>Google Workspace Business Starter 6 ライセンス契約費</t>
  </si>
  <si>
    <t>ヶ月</t>
  </si>
  <si>
    <t>3月～12月</t>
    <phoneticPr fontId="19"/>
  </si>
  <si>
    <t>電子メールを送受信し、またオフィスツールを利用することにより、各種業務を円滑に行い、効率化を図るため。</t>
  </si>
  <si>
    <t>電子メール送信サービス利用契約費</t>
  </si>
  <si>
    <t>4月～11月</t>
  </si>
  <si>
    <t>学実委から企画者への連絡や通知する手段として主に利用されている、学実委の電子申請システム（雙峰祭オンラインシステム）の電子メール配信のため。</t>
    <rPh sb="0" eb="3">
      <t>ガクジツイ</t>
    </rPh>
    <rPh sb="32" eb="35">
      <t>ガクジツイ</t>
    </rPh>
    <phoneticPr fontId="2"/>
  </si>
  <si>
    <t>従量課金であるため。</t>
  </si>
  <si>
    <t>Story blocks契約費</t>
  </si>
  <si>
    <t>動画編集への素材使用のため。</t>
  </si>
  <si>
    <t>学生・教職員向け Creative Cloud コンプリートプラン（7か月分）</t>
  </si>
  <si>
    <t>7月、10月</t>
    <rPh sb="1" eb="2">
      <t>ガツ</t>
    </rPh>
    <rPh sb="5" eb="6">
      <t>ガツ</t>
    </rPh>
    <phoneticPr fontId="19"/>
  </si>
  <si>
    <t>動画編集、デザインのため。</t>
  </si>
  <si>
    <t>学生・教職員版Creative Cloudコンプリートプラン解約金</t>
  </si>
  <si>
    <t>Creative Cloud コンプリートプラン（1か月分）</t>
  </si>
  <si>
    <t>動画編集のため。</t>
  </si>
  <si>
    <t>利用しなかった。</t>
  </si>
  <si>
    <t>Cloudflare Workers （$3.01を2025年10月31日レート換算）</t>
  </si>
  <si>
    <t>簡易的なアプリケーションのホストのため。</t>
  </si>
  <si>
    <t>Artlist Music &amp; SFX Social（$14.99を2025年8月13日レート換算）</t>
  </si>
  <si>
    <t>動画編集への音源使用のため。</t>
  </si>
  <si>
    <t>SONY HXR-NX5R 4日分レンタル費</t>
  </si>
  <si>
    <t>カメラ撮影のため。</t>
  </si>
  <si>
    <t>プロジェクター EB-PU2010B レンタル費</t>
  </si>
  <si>
    <t>夜祭で使用するため。</t>
  </si>
  <si>
    <t>レンズ ELPLU02 レンタル費</t>
  </si>
  <si>
    <t>LiveU Solo PRO 4K/5G対応SDI+HDMI版 レンタル費</t>
  </si>
  <si>
    <t>日</t>
  </si>
  <si>
    <t>ぶらり旅での映像伝送の試験に使用するため。</t>
  </si>
  <si>
    <t>通し番号49の分を併せて支払った。</t>
  </si>
  <si>
    <t>DJI SDR TransmissionコンボDT2003, NP-F970 バッテリー・充電器セット レンタル費</t>
  </si>
  <si>
    <t>ぶらり旅での映像伝送の試験に使用するため。</t>
    <phoneticPr fontId="2"/>
  </si>
  <si>
    <t>通し番号26、48の分を併せて支払った。</t>
  </si>
  <si>
    <t>Magewell Pro Convert HDMI 4K Plus 4K HDMI → NDI レンタル費</t>
  </si>
  <si>
    <t>7月</t>
    <phoneticPr fontId="19"/>
  </si>
  <si>
    <t>通し番号25に合算された。</t>
  </si>
  <si>
    <t>LiveU Solo PRO 4K/5G対応 SDI+HDMI版 レンタル費</t>
  </si>
  <si>
    <t>ぶらり旅での映像伝送に使用するため。</t>
  </si>
  <si>
    <t>Roland V-60HD レンタル費</t>
  </si>
  <si>
    <t>スイッチングのため。</t>
  </si>
  <si>
    <t>mouse G-Tune DG-I5G60 レンタル費</t>
  </si>
  <si>
    <t>映像配信のため。</t>
  </si>
  <si>
    <t>Canon 4K PTZ リモートカメラ CR-N500BK, RC-IP100 2台分レンタル費</t>
  </si>
  <si>
    <t>1A・大学会館ステージ配信のため。</t>
  </si>
  <si>
    <t>SONY UWP-D22 レンタル費</t>
  </si>
  <si>
    <t>ぶらり旅での音声収録に使用するため。</t>
  </si>
  <si>
    <t>FRONTIERゲーミングデスクトップパソコン レンタル費</t>
  </si>
  <si>
    <t>SONY ECM-VG1 レンタル費</t>
  </si>
  <si>
    <t>ステージの音声収録のため。</t>
  </si>
  <si>
    <t>予算作成時よりも必要な個数が増えたため。</t>
    <rPh sb="0" eb="5">
      <t>ヨサンサクセイジ</t>
    </rPh>
    <rPh sb="8" eb="10">
      <t>ヒツヨウ</t>
    </rPh>
    <rPh sb="11" eb="13">
      <t>コスウ</t>
    </rPh>
    <rPh sb="14" eb="15">
      <t>フ</t>
    </rPh>
    <phoneticPr fontId="19"/>
  </si>
  <si>
    <t>Panasonic AG-VBR89 レンタル費</t>
  </si>
  <si>
    <t>BOYA BY-C04</t>
  </si>
  <si>
    <t>生配信でのマイク固定のため。</t>
  </si>
  <si>
    <t>見積時より単価が増額したため。</t>
  </si>
  <si>
    <t>Hollyland Solidcom C1 Pro-6S</t>
  </si>
  <si>
    <t>ステージの生配信のため。</t>
  </si>
  <si>
    <t>長期割引</t>
  </si>
  <si>
    <t>通し番号21、28、31、33、34分の値引きに相当する。</t>
  </si>
  <si>
    <t>インターネット予約分割引</t>
    <rPh sb="7" eb="9">
      <t>ヨヤク</t>
    </rPh>
    <rPh sb="9" eb="10">
      <t>ブン</t>
    </rPh>
    <rPh sb="10" eb="12">
      <t>ワリビキ</t>
    </rPh>
    <phoneticPr fontId="1"/>
  </si>
  <si>
    <t>ドメイン更新費関連費</t>
  </si>
  <si>
    <t>為替手数料と海外事務手数料の支払いのため。</t>
    <phoneticPr fontId="2"/>
  </si>
  <si>
    <t>著作権料及び機材レンタル振込手数料</t>
  </si>
  <si>
    <t>3月、10月</t>
    <rPh sb="1" eb="2">
      <t>ガツ</t>
    </rPh>
    <phoneticPr fontId="19"/>
  </si>
  <si>
    <t>著作権料の支払い及び機材レンタル費に係る振込みのため。</t>
  </si>
  <si>
    <t>郵送代</t>
  </si>
  <si>
    <t>通</t>
  </si>
  <si>
    <t>著作物の使用許諾の申請に用いるため。</t>
  </si>
  <si>
    <t>レンタル物品配送料</t>
  </si>
  <si>
    <t>レンタル品運送のため。</t>
  </si>
  <si>
    <t>宅急便送料</t>
  </si>
  <si>
    <t>10〜11月</t>
  </si>
  <si>
    <t>プロジェクターの郵送のため。</t>
  </si>
  <si>
    <t>プロジェクターレンズの郵送のため。</t>
  </si>
  <si>
    <t>著作権料（JASRAC）</t>
  </si>
  <si>
    <t>月</t>
  </si>
  <si>
    <t>ステージの生配信に音楽を使用するため。</t>
  </si>
  <si>
    <t>著作権料（NexTone）</t>
  </si>
  <si>
    <t>3月</t>
    <rPh sb="1" eb="2">
      <t>ガツ</t>
    </rPh>
    <phoneticPr fontId="19"/>
  </si>
  <si>
    <t>著作権料（日本レコード協会）</t>
  </si>
  <si>
    <t>ステージの生配信にCD音源を使用するため。</t>
  </si>
  <si>
    <t>去年度に既に支払済みであったため。</t>
  </si>
  <si>
    <t>補償料（パンダスタジオ）</t>
  </si>
  <si>
    <t>機材の賃借に伴う補償費用を支払うため。</t>
  </si>
  <si>
    <t>8月</t>
    <rPh sb="1" eb="2">
      <t>ガツ</t>
    </rPh>
    <phoneticPr fontId="19"/>
  </si>
  <si>
    <t>通し番号24に合算された。</t>
  </si>
  <si>
    <t>印刷代</t>
  </si>
  <si>
    <t>実委保有のプリンターの不慮の故障のため利用した。</t>
  </si>
  <si>
    <t>情報メディアシステム局　合計</t>
    <rPh sb="0" eb="2">
      <t>ジョウホウ</t>
    </rPh>
    <rPh sb="10" eb="11">
      <t>キョク</t>
    </rPh>
    <rPh sb="12" eb="14">
      <t>ゴウケイ</t>
    </rPh>
    <phoneticPr fontId="2"/>
  </si>
  <si>
    <t>ステージ管理局</t>
  </si>
  <si>
    <t>通し番号</t>
  </si>
  <si>
    <t>ルイファン ジャパン(Ruifan Japan) キングブレード iLite レッド R104</t>
  </si>
  <si>
    <t>夜祭当日のタイムキープのため。</t>
  </si>
  <si>
    <t>ルイファン ジャパン(Ruifan Japan) キングブレード iLite ブルー R103</t>
  </si>
  <si>
    <t>CD</t>
  </si>
  <si>
    <t>個</t>
    <rPh sb="0" eb="1">
      <t>コ</t>
    </rPh>
    <phoneticPr fontId="19"/>
  </si>
  <si>
    <t>後夜祭の実施にあたり、本番数日前にCDレコーダーでの再生にトラブルが生じ、急遽別の種類のものを用意する必要があったため。</t>
  </si>
  <si>
    <t>両面テープ</t>
    <rPh sb="0" eb="2">
      <t>リョウメン</t>
    </rPh>
    <phoneticPr fontId="2"/>
  </si>
  <si>
    <t>後夜祭の実施にあたり、数日前のリハーサルにて、ランウェイの設置に必要であることが判明したため。</t>
  </si>
  <si>
    <t>赤色ガムテープ1個</t>
  </si>
  <si>
    <t>黒養生テープ5個</t>
  </si>
  <si>
    <t>１Aステージの黒幕設置に急遽必要となったため。</t>
  </si>
  <si>
    <t>ガソリン代</t>
    <rPh sb="4" eb="5">
      <t>ダイ</t>
    </rPh>
    <phoneticPr fontId="2"/>
  </si>
  <si>
    <t>花火発注のため。</t>
    <rPh sb="0" eb="4">
      <t>ハナビハッチュウ</t>
    </rPh>
    <phoneticPr fontId="2"/>
  </si>
  <si>
    <t>フルハーネス型墜落制止用器具特別教育諸経費</t>
    <phoneticPr fontId="2"/>
  </si>
  <si>
    <t xml:space="preserve">式 </t>
  </si>
  <si>
    <t xml:space="preserve">9月 </t>
  </si>
  <si>
    <t>会場までの交通費のため。</t>
    <phoneticPr fontId="2"/>
  </si>
  <si>
    <t>ワイヤレスマイク賃借代</t>
    <rPh sb="8" eb="11">
      <t>チンシャクダイ</t>
    </rPh>
    <phoneticPr fontId="2"/>
  </si>
  <si>
    <t>1月</t>
    <rPh sb="1" eb="2">
      <t>ガツ</t>
    </rPh>
    <phoneticPr fontId="2"/>
  </si>
  <si>
    <t>昨年度雙峰祭における、つくばお笑いライブ2024のため。</t>
    <phoneticPr fontId="19"/>
  </si>
  <si>
    <t>昨年のワイヤレスマイク賃借料を失念していたため。</t>
    <rPh sb="0" eb="2">
      <t>サクネン</t>
    </rPh>
    <rPh sb="11" eb="14">
      <t>チンシャクリョウ</t>
    </rPh>
    <rPh sb="15" eb="17">
      <t>シツネン</t>
    </rPh>
    <phoneticPr fontId="19"/>
  </si>
  <si>
    <t>つくばお笑いライブ2025のため。</t>
  </si>
  <si>
    <t>花火打ち上げ費</t>
  </si>
  <si>
    <t xml:space="preserve">式 </t>
    <phoneticPr fontId="2"/>
  </si>
  <si>
    <t>花火打ち上げのため 。</t>
  </si>
  <si>
    <t>単価が増額したため。</t>
  </si>
  <si>
    <t>1Aステージ　ステージ設営費</t>
  </si>
  <si>
    <t>1Aステージ設営のため。</t>
  </si>
  <si>
    <t>4180円の調整値引きがあった。</t>
  </si>
  <si>
    <t>1Aステージ　トラス設営費</t>
  </si>
  <si>
    <t>39380円の値引きがあった。</t>
  </si>
  <si>
    <t>1Aステージ　黒幕設置費用</t>
  </si>
  <si>
    <t>1Aステージ　ステージ設営諸経費</t>
  </si>
  <si>
    <t>18700円の値引きがあったため。</t>
    <rPh sb="5" eb="6">
      <t>エン</t>
    </rPh>
    <phoneticPr fontId="19"/>
  </si>
  <si>
    <t>1Aステージ　音響費</t>
  </si>
  <si>
    <t xml:space="preserve">1Aステージ　照明費 </t>
  </si>
  <si>
    <t>97900円の値引きがあったため。</t>
    <rPh sb="5" eb="6">
      <t>エン</t>
    </rPh>
    <phoneticPr fontId="19"/>
  </si>
  <si>
    <t xml:space="preserve">1Aステージ　ワイヤレスマイクレンタル </t>
  </si>
  <si>
    <t xml:space="preserve">1Aステージ　値引き </t>
  </si>
  <si>
    <t>値引き額が13552円減少したため。</t>
    <rPh sb="10" eb="11">
      <t>エン</t>
    </rPh>
    <phoneticPr fontId="19"/>
  </si>
  <si>
    <t xml:space="preserve">1Aステージ　特別値引き </t>
  </si>
  <si>
    <t>値引き額が8008円減少したため。</t>
    <rPh sb="9" eb="10">
      <t>エン</t>
    </rPh>
    <phoneticPr fontId="19"/>
  </si>
  <si>
    <t xml:space="preserve">UNITEDステージ仮設電源一式 </t>
  </si>
  <si>
    <t>UNITEDステージ設営のため。</t>
  </si>
  <si>
    <t xml:space="preserve">UNITEDステージ照明一式 </t>
  </si>
  <si>
    <t xml:space="preserve">UNITEDステージ音響一式 </t>
  </si>
  <si>
    <t xml:space="preserve">UNITEDステージイントレ </t>
  </si>
  <si>
    <t xml:space="preserve">大学会館ステージ現場監督費 </t>
  </si>
  <si>
    <t>大学会館ステージ設営のため。</t>
  </si>
  <si>
    <t xml:space="preserve">お弁当（花火） </t>
  </si>
  <si>
    <t>花火の打ち上げに関わる企業への謝礼のため。</t>
  </si>
  <si>
    <t>菓子折り（1Aステージ)</t>
  </si>
  <si>
    <t>1Aステージの設営に関わる企業への謝礼のため。</t>
  </si>
  <si>
    <t>通し番号29、33を合算して計上した。</t>
  </si>
  <si>
    <t>弁当・飲み物（1Aステージ）</t>
  </si>
  <si>
    <t>PAの当日の食事のため。</t>
  </si>
  <si>
    <t xml:space="preserve">菓子折り（UNITEDステージ） </t>
  </si>
  <si>
    <t>業者へのお礼のため。</t>
  </si>
  <si>
    <t>通し番号27に合算された。</t>
  </si>
  <si>
    <t xml:space="preserve">PAのお弁当・飲み物等（UNITEDステージ) </t>
  </si>
  <si>
    <t>業者への食事提供のため。</t>
    <phoneticPr fontId="19"/>
  </si>
  <si>
    <t>想定よりもPAスタッフが多かったため。</t>
    <rPh sb="0" eb="2">
      <t>ソウテイ</t>
    </rPh>
    <rPh sb="12" eb="13">
      <t>オオ</t>
    </rPh>
    <phoneticPr fontId="19"/>
  </si>
  <si>
    <t>ケータリング （大学会館ステージ）</t>
    <rPh sb="8" eb="12">
      <t>ダイガクカイカン</t>
    </rPh>
    <phoneticPr fontId="2"/>
  </si>
  <si>
    <t>PA業務を依頼する有限会社ミュージックプラントへのケータリングのため。</t>
    <phoneticPr fontId="2"/>
  </si>
  <si>
    <t xml:space="preserve">THK筑波放送協会への謝礼金（大学会館ステージ） </t>
  </si>
  <si>
    <t>PA業務を依頼するTHK筑波放送協会へのお礼のため。</t>
  </si>
  <si>
    <t xml:space="preserve">菓子折り（大学会館ステージ） </t>
  </si>
  <si>
    <t>PA業務を依頼する業者、THK筑波放送協会へのお礼のため。</t>
  </si>
  <si>
    <t>PAの前日リハーサルの軽食（１Aステージ）</t>
    <rPh sb="3" eb="5">
      <t>ゼンジツ</t>
    </rPh>
    <rPh sb="11" eb="13">
      <t>ケイショク</t>
    </rPh>
    <phoneticPr fontId="2"/>
  </si>
  <si>
    <t>前日リハーサルでの業者への夕食代のため。</t>
    <rPh sb="0" eb="2">
      <t>ゼンジツ</t>
    </rPh>
    <rPh sb="9" eb="11">
      <t>ギョウシャ</t>
    </rPh>
    <rPh sb="13" eb="16">
      <t>ユウショクダイ</t>
    </rPh>
    <phoneticPr fontId="2"/>
  </si>
  <si>
    <t xml:space="preserve">申請手数料 </t>
  </si>
  <si>
    <t xml:space="preserve">回 </t>
  </si>
  <si>
    <t>10月</t>
    <rPh sb="2" eb="3">
      <t>ガツ</t>
    </rPh>
    <phoneticPr fontId="19"/>
  </si>
  <si>
    <t xml:space="preserve">煙火消費許可申請手数料のため。 </t>
  </si>
  <si>
    <t xml:space="preserve">花火打ち上げ費振込手数料 </t>
  </si>
  <si>
    <t xml:space="preserve">花火打ち上げに係る経費の振込みのため。 </t>
  </si>
  <si>
    <t>他行宛ての振込手数料を計上していたため。</t>
    <rPh sb="0" eb="2">
      <t>タコウ</t>
    </rPh>
    <rPh sb="2" eb="3">
      <t>ア</t>
    </rPh>
    <rPh sb="5" eb="10">
      <t>フリコミテスウリョウ</t>
    </rPh>
    <rPh sb="11" eb="13">
      <t>ケイジョウ</t>
    </rPh>
    <phoneticPr fontId="19"/>
  </si>
  <si>
    <t>ステージ設営振込手数料</t>
  </si>
  <si>
    <t xml:space="preserve">ステージ設営費の振込みのため。 </t>
  </si>
  <si>
    <t>PA依頼振込手数料</t>
  </si>
  <si>
    <t>PA依頼に係る経費の振込みのため。  (１Aステージ）</t>
  </si>
  <si>
    <t>同行宛ての振込手数料を計上していたため。</t>
    <rPh sb="0" eb="2">
      <t>ドウコウ</t>
    </rPh>
    <rPh sb="2" eb="3">
      <t>ア</t>
    </rPh>
    <rPh sb="5" eb="7">
      <t>フリコミ</t>
    </rPh>
    <rPh sb="7" eb="10">
      <t>テスウリョウ</t>
    </rPh>
    <rPh sb="11" eb="13">
      <t>ケイジョウ</t>
    </rPh>
    <phoneticPr fontId="19"/>
  </si>
  <si>
    <t>PA依頼に係る経費の振込みのため。（UNITEDステージ、大学会館ステージ）</t>
    <phoneticPr fontId="2"/>
  </si>
  <si>
    <t>大学会館ステージ設営振込手数料</t>
  </si>
  <si>
    <t>大学会館ステージ設営費に係る振込みのため。</t>
  </si>
  <si>
    <t>ワイヤレスマイク賃借料振込手数料</t>
    <rPh sb="8" eb="11">
      <t>チンシャクリョウ</t>
    </rPh>
    <rPh sb="11" eb="16">
      <t>フリコミテスウリョウ</t>
    </rPh>
    <phoneticPr fontId="2"/>
  </si>
  <si>
    <t>回</t>
    <rPh sb="0" eb="1">
      <t>カイ</t>
    </rPh>
    <phoneticPr fontId="19"/>
  </si>
  <si>
    <t>1月</t>
    <rPh sb="1" eb="2">
      <t>ガツ</t>
    </rPh>
    <phoneticPr fontId="19"/>
  </si>
  <si>
    <t>つくばお笑いライブ2024に使用したワイヤレスマイク賃借料を振り込むため。</t>
    <rPh sb="14" eb="16">
      <t>シヨウ</t>
    </rPh>
    <rPh sb="26" eb="29">
      <t>チンシャクリョウ</t>
    </rPh>
    <rPh sb="30" eb="31">
      <t>フ</t>
    </rPh>
    <rPh sb="32" eb="33">
      <t>コ</t>
    </rPh>
    <phoneticPr fontId="19"/>
  </si>
  <si>
    <t>印刷代</t>
    <rPh sb="0" eb="3">
      <t>インサツダイ</t>
    </rPh>
    <phoneticPr fontId="19"/>
  </si>
  <si>
    <t xml:space="preserve">11月 </t>
    <phoneticPr fontId="19"/>
  </si>
  <si>
    <t>委員会室のコピー機が使えない期間に印刷する必要があったため。</t>
    <rPh sb="0" eb="3">
      <t>イインカイ</t>
    </rPh>
    <phoneticPr fontId="19"/>
  </si>
  <si>
    <t>足場の組立等作業従事者特別教育（UNITEDステージ)</t>
  </si>
  <si>
    <t xml:space="preserve">人 </t>
  </si>
  <si>
    <t xml:space="preserve">7月 </t>
    <phoneticPr fontId="2"/>
  </si>
  <si>
    <t>イントレ3階に上るための資格取得のため。</t>
  </si>
  <si>
    <t>フルハーネス型墜落制止用器具特別教育</t>
    <phoneticPr fontId="2"/>
  </si>
  <si>
    <t>ステージ管理局　合計</t>
    <rPh sb="8" eb="10">
      <t>ゴウケイ</t>
    </rPh>
    <phoneticPr fontId="2"/>
  </si>
  <si>
    <t>本部企画局</t>
    <rPh sb="0" eb="2">
      <t>ホンブ</t>
    </rPh>
    <rPh sb="2" eb="4">
      <t>キカク</t>
    </rPh>
    <rPh sb="4" eb="5">
      <t>キョク</t>
    </rPh>
    <phoneticPr fontId="2"/>
  </si>
  <si>
    <t>部門無所属</t>
    <rPh sb="0" eb="2">
      <t>ブモン</t>
    </rPh>
    <rPh sb="2" eb="5">
      <t>ムショゾク</t>
    </rPh>
    <phoneticPr fontId="2"/>
  </si>
  <si>
    <t>お弁当</t>
  </si>
  <si>
    <t>アーティスト招致企画：アーティストへのケータリングのため。</t>
    <phoneticPr fontId="2"/>
  </si>
  <si>
    <t>お菓子</t>
  </si>
  <si>
    <t>セット</t>
  </si>
  <si>
    <t>飲み物代2Ｌ</t>
  </si>
  <si>
    <t>ブロック氷</t>
    <phoneticPr fontId="2"/>
  </si>
  <si>
    <t>袋</t>
  </si>
  <si>
    <t>ストロー</t>
  </si>
  <si>
    <t>11月</t>
    <phoneticPr fontId="19"/>
  </si>
  <si>
    <t>個別のペットボトルが必要になり、通し番号3に加えて購入した。</t>
    <rPh sb="0" eb="2">
      <t>コベツ</t>
    </rPh>
    <rPh sb="10" eb="12">
      <t>ヒツヨウ</t>
    </rPh>
    <rPh sb="16" eb="17">
      <t>トオ</t>
    </rPh>
    <rPh sb="18" eb="20">
      <t>バンゴウ</t>
    </rPh>
    <rPh sb="22" eb="23">
      <t>クワ</t>
    </rPh>
    <rPh sb="25" eb="27">
      <t>コウニュウ</t>
    </rPh>
    <phoneticPr fontId="19"/>
  </si>
  <si>
    <t>お水</t>
  </si>
  <si>
    <t>本</t>
    <phoneticPr fontId="19"/>
  </si>
  <si>
    <t>個別のペットボトルを使用する必要が生じたため。</t>
  </si>
  <si>
    <t>ウェットティッシュ</t>
  </si>
  <si>
    <t>アーティストの要求により急遽用意したため。</t>
  </si>
  <si>
    <t>丸くぎ500g</t>
    <rPh sb="0" eb="1">
      <t>マル</t>
    </rPh>
    <phoneticPr fontId="2"/>
  </si>
  <si>
    <t>10月</t>
    <phoneticPr fontId="19"/>
  </si>
  <si>
    <t>レンタル会社に箱馬の在庫がなく、急遽自作することになったため。</t>
    <rPh sb="4" eb="6">
      <t>ガイシャ</t>
    </rPh>
    <rPh sb="7" eb="9">
      <t>ハコウマ</t>
    </rPh>
    <rPh sb="10" eb="12">
      <t>ザイコ</t>
    </rPh>
    <rPh sb="16" eb="18">
      <t>キュウキョ</t>
    </rPh>
    <rPh sb="18" eb="20">
      <t>ジサク</t>
    </rPh>
    <phoneticPr fontId="2"/>
  </si>
  <si>
    <t>コンパネ板</t>
    <rPh sb="4" eb="5">
      <t>バン</t>
    </rPh>
    <phoneticPr fontId="2"/>
  </si>
  <si>
    <t>枚</t>
    <rPh sb="0" eb="1">
      <t>マイ</t>
    </rPh>
    <phoneticPr fontId="19"/>
  </si>
  <si>
    <t>外注費</t>
    <rPh sb="0" eb="3">
      <t>ガイチュウヒ</t>
    </rPh>
    <phoneticPr fontId="19"/>
  </si>
  <si>
    <t>木材カット代金</t>
    <rPh sb="0" eb="2">
      <t>モクザイ</t>
    </rPh>
    <rPh sb="5" eb="7">
      <t>ダイキン</t>
    </rPh>
    <phoneticPr fontId="2"/>
  </si>
  <si>
    <t>出演者への謝礼金</t>
  </si>
  <si>
    <t>アーティスト招致企画：出演者への謝礼金と仲介手数料に相当する。</t>
    <rPh sb="11" eb="14">
      <t>シュツエンシャ</t>
    </rPh>
    <rPh sb="26" eb="28">
      <t>ソウトウ</t>
    </rPh>
    <phoneticPr fontId="2"/>
  </si>
  <si>
    <t>謝礼金振込手数料</t>
  </si>
  <si>
    <t>アーティスト招致企画：謝礼金の支払いに係る振込みのため。</t>
    <rPh sb="11" eb="14">
      <t>シャレイキン</t>
    </rPh>
    <phoneticPr fontId="2"/>
  </si>
  <si>
    <t>著作権料振込手数料</t>
    <rPh sb="0" eb="4">
      <t>チョサクケンリョウ</t>
    </rPh>
    <rPh sb="4" eb="9">
      <t>フリコミテスウリョウ</t>
    </rPh>
    <phoneticPr fontId="19"/>
  </si>
  <si>
    <t>アーティスト招致企画：著作権料の支払いに係る振込みのため。</t>
    <rPh sb="11" eb="15">
      <t>チョサクケンリョウ</t>
    </rPh>
    <phoneticPr fontId="19"/>
  </si>
  <si>
    <t>昨年度分の著作権料の振込手数料を失念していたため。</t>
    <rPh sb="0" eb="4">
      <t>サクネンドブン</t>
    </rPh>
    <rPh sb="5" eb="9">
      <t>チョサクケンリョウ</t>
    </rPh>
    <rPh sb="10" eb="15">
      <t>フリコミテスウリョウ</t>
    </rPh>
    <rPh sb="16" eb="18">
      <t>シツネン</t>
    </rPh>
    <phoneticPr fontId="19"/>
  </si>
  <si>
    <t>契約書郵送費</t>
  </si>
  <si>
    <t>アーティスト招致企画：契約書を出演者に郵送する際に必要となる。</t>
    <rPh sb="11" eb="14">
      <t>ケイヤクショ</t>
    </rPh>
    <phoneticPr fontId="2"/>
  </si>
  <si>
    <t>直前の契約となり、速達で送付する必要が生じたため。</t>
  </si>
  <si>
    <t>著作権料</t>
  </si>
  <si>
    <t>アーティスト招致企画：楽曲の使用に伴い発生する著作権料を支払うため。</t>
  </si>
  <si>
    <t>収入印紙</t>
  </si>
  <si>
    <t>アーティスト招致企画：出演者へ謝礼金を送付するため。</t>
    <rPh sb="11" eb="14">
      <t>シュツエンシャ</t>
    </rPh>
    <phoneticPr fontId="2"/>
  </si>
  <si>
    <t>取材費</t>
    <rPh sb="0" eb="3">
      <t>シュザイヒ</t>
    </rPh>
    <phoneticPr fontId="2"/>
  </si>
  <si>
    <t>式</t>
    <phoneticPr fontId="2"/>
  </si>
  <si>
    <t>7月</t>
    <rPh sb="1" eb="2">
      <t>ガツ</t>
    </rPh>
    <phoneticPr fontId="2"/>
  </si>
  <si>
    <t>つくば市コラボ企画 ：2回の下見の際にかかる1年生の飲食代をまかなうため。</t>
    <rPh sb="12" eb="13">
      <t>カイ</t>
    </rPh>
    <rPh sb="14" eb="16">
      <t>シタミ</t>
    </rPh>
    <rPh sb="17" eb="18">
      <t>サイ</t>
    </rPh>
    <rPh sb="23" eb="25">
      <t>ネンセイ</t>
    </rPh>
    <rPh sb="26" eb="29">
      <t>インショクダイ</t>
    </rPh>
    <phoneticPr fontId="2"/>
  </si>
  <si>
    <t>つくば市コラボ企画： 2回の取材の際にかかる1年生の飲食代をまかなうため。</t>
    <rPh sb="12" eb="13">
      <t>カイ</t>
    </rPh>
    <rPh sb="14" eb="16">
      <t>シュザイ</t>
    </rPh>
    <rPh sb="17" eb="18">
      <t>サイ</t>
    </rPh>
    <rPh sb="23" eb="25">
      <t>ネンセイ</t>
    </rPh>
    <rPh sb="26" eb="29">
      <t>インショクダイ</t>
    </rPh>
    <phoneticPr fontId="2"/>
  </si>
  <si>
    <t>11月～12月</t>
    <rPh sb="2" eb="3">
      <t>ガツ</t>
    </rPh>
    <rPh sb="6" eb="7">
      <t>ガツ</t>
    </rPh>
    <phoneticPr fontId="2"/>
  </si>
  <si>
    <t>つくば市コラボ企画 ：2回のお礼の際にかかる1年生の飲食代をまかなうため。</t>
    <rPh sb="12" eb="13">
      <t>カイ</t>
    </rPh>
    <rPh sb="15" eb="16">
      <t>レイ</t>
    </rPh>
    <rPh sb="17" eb="18">
      <t>サイ</t>
    </rPh>
    <rPh sb="23" eb="25">
      <t>ネンセイ</t>
    </rPh>
    <rPh sb="26" eb="29">
      <t>インショクダイ</t>
    </rPh>
    <phoneticPr fontId="2"/>
  </si>
  <si>
    <t>撮影予備費</t>
  </si>
  <si>
    <t>ぶらり旅企画 ：ぶらり旅の必要物品を購入するため。</t>
    <phoneticPr fontId="2"/>
  </si>
  <si>
    <t>部門無所属　合計</t>
    <rPh sb="0" eb="5">
      <t>ブモンムショゾク</t>
    </rPh>
    <rPh sb="6" eb="8">
      <t>ゴウケイ</t>
    </rPh>
    <phoneticPr fontId="2"/>
  </si>
  <si>
    <t>学術企画部門</t>
    <rPh sb="0" eb="2">
      <t>ガクジュツ</t>
    </rPh>
    <rPh sb="2" eb="6">
      <t>キカクブモン</t>
    </rPh>
    <phoneticPr fontId="2"/>
  </si>
  <si>
    <t>軽食</t>
  </si>
  <si>
    <t>10月～11月</t>
    <rPh sb="6" eb="7">
      <t>ガツ</t>
    </rPh>
    <phoneticPr fontId="2"/>
  </si>
  <si>
    <t>つくばイチ受けたい授業のケータリングのため。</t>
  </si>
  <si>
    <t>お茶24本入り</t>
  </si>
  <si>
    <t>箱</t>
  </si>
  <si>
    <t>10月</t>
    <phoneticPr fontId="2"/>
  </si>
  <si>
    <t>講師の交通費</t>
  </si>
  <si>
    <t>つくばイチ受けたい授業の講師への交通費として支払うため。</t>
  </si>
  <si>
    <t>実験予備費</t>
  </si>
  <si>
    <t>実験に必要な物品を購入するため。</t>
  </si>
  <si>
    <t>学術企画部門　合計</t>
    <rPh sb="0" eb="2">
      <t>ガクジュツ</t>
    </rPh>
    <rPh sb="2" eb="4">
      <t>キカク</t>
    </rPh>
    <rPh sb="4" eb="6">
      <t>ブモン</t>
    </rPh>
    <rPh sb="7" eb="9">
      <t>ゴウケイ</t>
    </rPh>
    <phoneticPr fontId="2"/>
  </si>
  <si>
    <t>来場者参加型企画部門</t>
    <rPh sb="0" eb="6">
      <t>ライジョウシャサンカ</t>
    </rPh>
    <rPh sb="6" eb="8">
      <t>キカク</t>
    </rPh>
    <rPh sb="8" eb="10">
      <t>b</t>
    </rPh>
    <phoneticPr fontId="2"/>
  </si>
  <si>
    <t>多目的ライター</t>
    <rPh sb="0" eb="3">
      <t>タモクテキ</t>
    </rPh>
    <phoneticPr fontId="2"/>
  </si>
  <si>
    <t>本</t>
    <rPh sb="0" eb="1">
      <t>ホn</t>
    </rPh>
    <phoneticPr fontId="2"/>
  </si>
  <si>
    <t>水面灯籠に着火するため。</t>
  </si>
  <si>
    <t>赤松KD野縁(6本セット)</t>
    <rPh sb="0" eb="2">
      <t>アカ</t>
    </rPh>
    <rPh sb="4" eb="5">
      <t xml:space="preserve"> NO</t>
    </rPh>
    <rPh sb="5" eb="6">
      <t>💴</t>
    </rPh>
    <rPh sb="8" eb="9">
      <t>ホn</t>
    </rPh>
    <phoneticPr fontId="2"/>
  </si>
  <si>
    <t>束</t>
    <rPh sb="0" eb="1">
      <t xml:space="preserve">タバ </t>
    </rPh>
    <phoneticPr fontId="2"/>
  </si>
  <si>
    <t>9月</t>
    <rPh sb="1" eb="2">
      <t>ガテゥ</t>
    </rPh>
    <phoneticPr fontId="2"/>
  </si>
  <si>
    <t>モニュメントの作成のため。</t>
  </si>
  <si>
    <t>赤松KD野縁(ばら売り)</t>
    <rPh sb="0" eb="2">
      <t>アカ</t>
    </rPh>
    <rPh sb="4" eb="5">
      <t xml:space="preserve"> NO</t>
    </rPh>
    <rPh sb="5" eb="6">
      <t>💴</t>
    </rPh>
    <rPh sb="9" eb="10">
      <t xml:space="preserve">ウリ </t>
    </rPh>
    <phoneticPr fontId="2"/>
  </si>
  <si>
    <t>JASコンパネ</t>
    <phoneticPr fontId="2"/>
  </si>
  <si>
    <t>枚</t>
    <rPh sb="0" eb="1">
      <t xml:space="preserve">マイ </t>
    </rPh>
    <phoneticPr fontId="2"/>
  </si>
  <si>
    <r>
      <t>ファルカタ合板　9</t>
    </r>
    <r>
      <rPr>
        <sz val="11"/>
        <color theme="1"/>
        <rFont val="Yu Gothic"/>
        <family val="3"/>
        <charset val="128"/>
      </rPr>
      <t>×910×1820　JASF4☆</t>
    </r>
    <rPh sb="5" eb="7">
      <t>ゴウ</t>
    </rPh>
    <phoneticPr fontId="2"/>
  </si>
  <si>
    <t>予算作成時よりも店頭価格が上がっていたため。</t>
  </si>
  <si>
    <t>PPプレート　900×1800×4mm　厚イエロー</t>
    <rPh sb="20" eb="21">
      <t xml:space="preserve">アツ </t>
    </rPh>
    <phoneticPr fontId="2"/>
  </si>
  <si>
    <t>園芸支柱(75cm、3本)</t>
    <rPh sb="0" eb="2">
      <t>エンゲイ</t>
    </rPh>
    <rPh sb="2" eb="4">
      <t>シチュウ</t>
    </rPh>
    <rPh sb="11" eb="12">
      <t>ホn</t>
    </rPh>
    <phoneticPr fontId="2"/>
  </si>
  <si>
    <t>セット</t>
    <phoneticPr fontId="2"/>
  </si>
  <si>
    <t>水性Pペイントつやあり　0.8L　オレンジ</t>
    <rPh sb="0" eb="2">
      <t>スイセイ</t>
    </rPh>
    <phoneticPr fontId="2"/>
  </si>
  <si>
    <t>個</t>
    <rPh sb="0" eb="1">
      <t xml:space="preserve">コ </t>
    </rPh>
    <phoneticPr fontId="2"/>
  </si>
  <si>
    <t>水性Pペイントつやあり　0.8L　フレッシュレモン</t>
    <phoneticPr fontId="2"/>
  </si>
  <si>
    <t>水性Pペイントつやあり　0.8L　ホワイト</t>
    <phoneticPr fontId="2"/>
  </si>
  <si>
    <t>水性Pペイントつやあり　0.8L　セルリアン</t>
  </si>
  <si>
    <t>ボンド　木工用　速乾　180g</t>
    <rPh sb="4" eb="7">
      <t>モッコウ</t>
    </rPh>
    <rPh sb="8" eb="10">
      <t>ソッカn</t>
    </rPh>
    <phoneticPr fontId="2"/>
  </si>
  <si>
    <t>ボンド　木工用　180g</t>
    <rPh sb="4" eb="5">
      <t>モッコウ１</t>
    </rPh>
    <phoneticPr fontId="2"/>
  </si>
  <si>
    <t>交通費・ガソリン代</t>
    <rPh sb="0" eb="3">
      <t>コウツウ</t>
    </rPh>
    <phoneticPr fontId="2"/>
  </si>
  <si>
    <t>9月～10月</t>
    <rPh sb="1" eb="2">
      <t>ガツ</t>
    </rPh>
    <rPh sb="5" eb="6">
      <t>ガテゥ</t>
    </rPh>
    <phoneticPr fontId="2"/>
  </si>
  <si>
    <t>協賛品の樽酒の回収のため。</t>
    <rPh sb="0" eb="3">
      <t>キョウサンヒン</t>
    </rPh>
    <rPh sb="4" eb="6">
      <t>タルザケ</t>
    </rPh>
    <rPh sb="7" eb="9">
      <t>カイシュウ</t>
    </rPh>
    <phoneticPr fontId="2"/>
  </si>
  <si>
    <t>菓子折り</t>
    <rPh sb="0" eb="3">
      <t>カシオリ</t>
    </rPh>
    <phoneticPr fontId="2"/>
  </si>
  <si>
    <t>酒造への謝礼のため。</t>
    <rPh sb="0" eb="2">
      <t>シュゾウ</t>
    </rPh>
    <rPh sb="4" eb="6">
      <t>シャレイ</t>
    </rPh>
    <phoneticPr fontId="2"/>
  </si>
  <si>
    <t>お礼状及び写真郵送代</t>
    <rPh sb="3" eb="4">
      <t>オヨビ</t>
    </rPh>
    <rPh sb="5" eb="7">
      <t>シャシn</t>
    </rPh>
    <rPh sb="7" eb="10">
      <t>ユウソウ</t>
    </rPh>
    <phoneticPr fontId="2"/>
  </si>
  <si>
    <t>社分</t>
    <rPh sb="0" eb="1">
      <t xml:space="preserve">シャ </t>
    </rPh>
    <rPh sb="1" eb="2">
      <t>ブn</t>
    </rPh>
    <phoneticPr fontId="2"/>
  </si>
  <si>
    <t>樽酒振る舞いにおける酒造への謝礼のため。</t>
  </si>
  <si>
    <t>検便代</t>
    <rPh sb="0" eb="3">
      <t>ケンベn</t>
    </rPh>
    <phoneticPr fontId="2"/>
  </si>
  <si>
    <t>人分</t>
    <rPh sb="0" eb="1">
      <t>ニn</t>
    </rPh>
    <rPh sb="1" eb="2">
      <t>ブn</t>
    </rPh>
    <phoneticPr fontId="2"/>
  </si>
  <si>
    <t>樽酒振る舞いの検便のため。</t>
  </si>
  <si>
    <t>装飾予備費</t>
    <rPh sb="0" eb="5">
      <t>ソウショク</t>
    </rPh>
    <phoneticPr fontId="2"/>
  </si>
  <si>
    <t>脱出企画における装飾製作のため。</t>
  </si>
  <si>
    <t>内訳の詳細は別表1に記載した。また、通し番号20も合算して計上した。</t>
  </si>
  <si>
    <t>発電機ガソリン代</t>
    <rPh sb="0" eb="3">
      <t>ハツデn</t>
    </rPh>
    <phoneticPr fontId="2"/>
  </si>
  <si>
    <t>竹灯籠とイルミネーションの電源に使用するため。</t>
  </si>
  <si>
    <t>装飾予備費</t>
    <rPh sb="0" eb="1">
      <t>ソウショク</t>
    </rPh>
    <rPh sb="2" eb="3">
      <t>ヨビ</t>
    </rPh>
    <phoneticPr fontId="2"/>
  </si>
  <si>
    <t>新規企画における装飾製作のため。</t>
  </si>
  <si>
    <t>通し番号18に合算された。</t>
    <rPh sb="0" eb="1">
      <t>トオ</t>
    </rPh>
    <rPh sb="2" eb="4">
      <t>バンゴウ</t>
    </rPh>
    <rPh sb="7" eb="9">
      <t>ガッサン</t>
    </rPh>
    <phoneticPr fontId="19"/>
  </si>
  <si>
    <t>来場者参加型企画部門　合計</t>
    <rPh sb="0" eb="3">
      <t>ライジョウシャ</t>
    </rPh>
    <rPh sb="3" eb="6">
      <t>サンカガタ</t>
    </rPh>
    <rPh sb="6" eb="8">
      <t>キカク</t>
    </rPh>
    <rPh sb="8" eb="10">
      <t>ブモン</t>
    </rPh>
    <rPh sb="11" eb="13">
      <t>ゴウケイ</t>
    </rPh>
    <phoneticPr fontId="2"/>
  </si>
  <si>
    <t>夜祭企画部門</t>
    <rPh sb="0" eb="6">
      <t>ヤサイキカクブモン</t>
    </rPh>
    <phoneticPr fontId="2"/>
  </si>
  <si>
    <t>花束代A</t>
  </si>
  <si>
    <t>束</t>
    <rPh sb="0" eb="1">
      <t>タバ</t>
    </rPh>
    <phoneticPr fontId="2"/>
  </si>
  <si>
    <t>雙峰祭グランプリ：最優秀賞2組に与えるため（協賛を受けることができた場合は不要）。</t>
  </si>
  <si>
    <t>花束代B</t>
    <phoneticPr fontId="2"/>
  </si>
  <si>
    <t>雙峰祭グランプリ：学生賞2組に与えるため（協賛を受けることができた場合は不要）。</t>
  </si>
  <si>
    <t>花束代C</t>
    <rPh sb="0" eb="2">
      <t>ハナタバ</t>
    </rPh>
    <rPh sb="2" eb="3">
      <t>ダイ</t>
    </rPh>
    <phoneticPr fontId="2"/>
  </si>
  <si>
    <t>雙峰祭グランプリ：優秀賞4組に与えるため（協賛を受けることができた場合は不要）。</t>
  </si>
  <si>
    <t>花束代D</t>
    <phoneticPr fontId="2"/>
  </si>
  <si>
    <t>TSUKUBA COLLECTION2025：グランプリをとった受賞者に与えるため（協賛を受けることができた場合は不要）。</t>
  </si>
  <si>
    <t>協賛を受けたため不要となった。</t>
  </si>
  <si>
    <t>花束代E</t>
    <rPh sb="0" eb="2">
      <t>ハナタバ</t>
    </rPh>
    <rPh sb="2" eb="3">
      <t>ダイ</t>
    </rPh>
    <phoneticPr fontId="2"/>
  </si>
  <si>
    <t>TSUKUBA COLLECTION2025：準グランプリをとった受賞者に与えるため（協賛を受けることができた場合は不要）。</t>
  </si>
  <si>
    <t>花束代F</t>
    <phoneticPr fontId="2"/>
  </si>
  <si>
    <t>TSUKUBA COLLECTION2025：特別賞をとった受賞者に与えるため（協賛を受けることができた場合は不要）。</t>
  </si>
  <si>
    <t>花束代G</t>
    <rPh sb="0" eb="2">
      <t>ハナタバ</t>
    </rPh>
    <rPh sb="2" eb="3">
      <t>ダイ</t>
    </rPh>
    <phoneticPr fontId="2"/>
  </si>
  <si>
    <t>TSUKUBA COLLECTION2025：協賛賞をとった受賞者に与えるため（協賛を受けることができた場合は不要）。</t>
  </si>
  <si>
    <t>協賛賞がなかったため不要となった。</t>
  </si>
  <si>
    <t>副賞代A</t>
    <phoneticPr fontId="2"/>
  </si>
  <si>
    <t>10 月</t>
    <rPh sb="3" eb="4">
      <t>ガツ</t>
    </rPh>
    <phoneticPr fontId="2"/>
  </si>
  <si>
    <t>雙峰祭グランプリ：ステージ企画部門における学生賞と一般企画部門における最優秀賞それぞれ1組に与えるため（協賛を受けることができた場合は不要）。</t>
    <rPh sb="35" eb="36">
      <t>モット</t>
    </rPh>
    <phoneticPr fontId="2"/>
  </si>
  <si>
    <t>副賞代B</t>
  </si>
  <si>
    <t>雙峰祭グランプリ：学生賞1組に与えるため（協賛を受けることができた場合は不要）。</t>
  </si>
  <si>
    <t>優秀賞2組に与えるものから学生賞1組に与えるものに変更した。</t>
  </si>
  <si>
    <t>賞品（グランプリ）</t>
  </si>
  <si>
    <t>TSUKUBA COLLECTION2025：グランプリをとった出場者に与えるため（協賛を受けることができた場合は不要）。</t>
  </si>
  <si>
    <t>賞品（準グランプリ）</t>
  </si>
  <si>
    <t>TSUKUBA COLLECTION2025：準グランプリをとった出場者に与えるため（協賛を受けることができた場合は不要）。</t>
  </si>
  <si>
    <t>賞品（特別賞）</t>
  </si>
  <si>
    <t>TSUKUBA COLLECTION2025：特別賞をとった出場者に与えるため（協賛を受けることができた場合は不要）。</t>
  </si>
  <si>
    <t>賞品（参加賞）</t>
  </si>
  <si>
    <t>TSUKUBA COLLECTION2025：受賞者を除く出場者に与えるため（協賛を受けることができた場合は不要）。</t>
  </si>
  <si>
    <t>衣装合わせ交通費（バス・電車代）</t>
  </si>
  <si>
    <t>TSUKUBA COLLECTION2025：出場者と担当者が衣装合わせを行う際に、バス・電車を用いて企業を訪問するため。</t>
  </si>
  <si>
    <t>衣装合わせ（ガソリン代）</t>
    <rPh sb="0" eb="3">
      <t>イショウア</t>
    </rPh>
    <phoneticPr fontId="2"/>
  </si>
  <si>
    <t>TSUKUBA COLLECTION2025：衣装合わせを行う際に、車を用いてスタジオラフォーレに行くため。</t>
    <phoneticPr fontId="2"/>
  </si>
  <si>
    <t>宣材写真撮影交通費（出場者）</t>
    <rPh sb="0" eb="2">
      <t>センザイ</t>
    </rPh>
    <rPh sb="2" eb="6">
      <t>シャシンサツエイ</t>
    </rPh>
    <rPh sb="6" eb="9">
      <t>コウツウヒ</t>
    </rPh>
    <rPh sb="10" eb="13">
      <t>シュツジョウシャ</t>
    </rPh>
    <phoneticPr fontId="2"/>
  </si>
  <si>
    <t>TSUKUBA COLLECTION2025：出場者が宣材写真をスタジオで撮影する際の交通費に相当する。</t>
    <rPh sb="47" eb="49">
      <t>ソウトウ</t>
    </rPh>
    <phoneticPr fontId="2"/>
  </si>
  <si>
    <t>宣材写真撮影交通費（学実委）</t>
    <rPh sb="0" eb="2">
      <t>センザイ</t>
    </rPh>
    <rPh sb="2" eb="6">
      <t>シャシンサツエイ</t>
    </rPh>
    <rPh sb="6" eb="9">
      <t>コウツウヒ</t>
    </rPh>
    <rPh sb="10" eb="13">
      <t>ガクジツイ</t>
    </rPh>
    <phoneticPr fontId="2"/>
  </si>
  <si>
    <t>TSUKUBA COLLECTION2025：担当者1年生4人が宣材写真をスタジオで撮影する際、交通費として必要なため。</t>
  </si>
  <si>
    <t>お台場冒険王交通費（出場者）</t>
    <rPh sb="1" eb="3">
      <t>ダイバ</t>
    </rPh>
    <rPh sb="3" eb="6">
      <t>ボウケンオウ</t>
    </rPh>
    <rPh sb="6" eb="9">
      <t>コウツウヒ</t>
    </rPh>
    <rPh sb="10" eb="13">
      <t>シュツジョウシャ</t>
    </rPh>
    <phoneticPr fontId="2"/>
  </si>
  <si>
    <t>TSUKUBA COLLECTION2025：お台場で開催される協賛企業主催のイベントに係る交通費に相当する。</t>
    <rPh sb="44" eb="45">
      <t>カカ</t>
    </rPh>
    <rPh sb="46" eb="49">
      <t>コウツウヒ</t>
    </rPh>
    <rPh sb="50" eb="52">
      <t>ソウトウ</t>
    </rPh>
    <phoneticPr fontId="2"/>
  </si>
  <si>
    <t>お台場冒険王交通費（学実委）</t>
    <rPh sb="1" eb="3">
      <t>ダイバ</t>
    </rPh>
    <rPh sb="3" eb="6">
      <t>ボウケンオウ</t>
    </rPh>
    <rPh sb="6" eb="9">
      <t>コウツウヒ</t>
    </rPh>
    <rPh sb="10" eb="13">
      <t>ガクジツイ</t>
    </rPh>
    <phoneticPr fontId="2"/>
  </si>
  <si>
    <t>TSUKUBA COLLECTION2025：雙峰祭当日に出場者の送迎やドレスの運搬に車を用いるため。</t>
  </si>
  <si>
    <t>出演者の謝礼金</t>
    <phoneticPr fontId="2"/>
  </si>
  <si>
    <t>つくばお笑いライブ：出演者、仲介業者へ謝礼金を送るため。</t>
  </si>
  <si>
    <t>御礼品</t>
  </si>
  <si>
    <t>10月~11月</t>
    <rPh sb="6" eb="7">
      <t>ガツ</t>
    </rPh>
    <phoneticPr fontId="19"/>
  </si>
  <si>
    <t>つくばお笑いライブ：出演者、仲介業者へ御礼品を渡すため。</t>
  </si>
  <si>
    <t>ケータリング代</t>
  </si>
  <si>
    <t>つくばお笑いライブ：出演者、仲介業者へケータリングを渡すため。</t>
  </si>
  <si>
    <t>振込手数料</t>
    <phoneticPr fontId="2"/>
  </si>
  <si>
    <t>つくばお笑いライブ：出演者、仲介業者へ謝礼金を送るため。</t>
    <phoneticPr fontId="2"/>
  </si>
  <si>
    <t>衣装クリーニング代</t>
    <rPh sb="0" eb="2">
      <t>イショウ</t>
    </rPh>
    <rPh sb="8" eb="9">
      <t>ダイ</t>
    </rPh>
    <phoneticPr fontId="2"/>
  </si>
  <si>
    <t>着</t>
    <rPh sb="0" eb="1">
      <t>チャク</t>
    </rPh>
    <phoneticPr fontId="2"/>
  </si>
  <si>
    <t>TSUKUBA COLLECTION2025：ドレス・タキシードを汚した場合に必要となるため。</t>
    <phoneticPr fontId="2"/>
  </si>
  <si>
    <t>請求書郵送費</t>
    <phoneticPr fontId="2"/>
  </si>
  <si>
    <t>TSUKUBA COLLECTION2025：請求書を業者に郵送するため。</t>
  </si>
  <si>
    <t>つくばお笑いライブ：契約書を業者に郵送するため。</t>
  </si>
  <si>
    <t>クリーニング代</t>
  </si>
  <si>
    <t>つくばお笑いライブ：防寒用で出演者に渡すブランケットをクリーニングするため。</t>
  </si>
  <si>
    <t>CDレンタル代</t>
  </si>
  <si>
    <t>曲</t>
  </si>
  <si>
    <t>つくばお笑いライブ：雙峰祭当日につかうBGMを利用するため。</t>
  </si>
  <si>
    <t>印紙税</t>
  </si>
  <si>
    <t>つくばお笑いライブ：謝礼金を送るため。</t>
  </si>
  <si>
    <t>夜祭企画部門　合計</t>
    <rPh sb="0" eb="2">
      <t>ヨルサイ</t>
    </rPh>
    <rPh sb="2" eb="6">
      <t>キカクブモン</t>
    </rPh>
    <rPh sb="7" eb="9">
      <t>ゴウケイ</t>
    </rPh>
    <phoneticPr fontId="2"/>
  </si>
  <si>
    <t>本部企画局　合計</t>
    <rPh sb="0" eb="2">
      <t>ホンブ</t>
    </rPh>
    <rPh sb="2" eb="4">
      <t>キカク</t>
    </rPh>
    <rPh sb="4" eb="5">
      <t>キョク</t>
    </rPh>
    <rPh sb="6" eb="8">
      <t>ゴウケイ</t>
    </rPh>
    <phoneticPr fontId="2"/>
  </si>
  <si>
    <t>二次予算支出　合計</t>
    <rPh sb="0" eb="4">
      <t>ニジヨサン</t>
    </rPh>
    <rPh sb="4" eb="6">
      <t>シシュツ</t>
    </rPh>
    <rPh sb="7" eb="9">
      <t>ゴウケイ</t>
    </rPh>
    <phoneticPr fontId="2"/>
  </si>
  <si>
    <t>装飾予備費詳細</t>
  </si>
  <si>
    <t>番号</t>
    <rPh sb="0" eb="2">
      <t>バンゴウ</t>
    </rPh>
    <phoneticPr fontId="19"/>
  </si>
  <si>
    <t>購入時期</t>
  </si>
  <si>
    <t>発泡なんでも板A2</t>
    <rPh sb="0" eb="2">
      <t>ハッポウ</t>
    </rPh>
    <rPh sb="6" eb="7">
      <t>イタ</t>
    </rPh>
    <phoneticPr fontId="2"/>
  </si>
  <si>
    <t>法被帯</t>
    <rPh sb="0" eb="2">
      <t>ハッピ</t>
    </rPh>
    <rPh sb="2" eb="3">
      <t>オビ</t>
    </rPh>
    <phoneticPr fontId="2"/>
  </si>
  <si>
    <t>たすき</t>
  </si>
  <si>
    <t>墨汁</t>
    <rPh sb="0" eb="2">
      <t>ボクジュウ</t>
    </rPh>
    <phoneticPr fontId="2"/>
  </si>
  <si>
    <t>赤青シール</t>
    <rPh sb="0" eb="1">
      <t>アカ</t>
    </rPh>
    <rPh sb="1" eb="2">
      <t>アオ</t>
    </rPh>
    <phoneticPr fontId="2"/>
  </si>
  <si>
    <t>アームカバー</t>
  </si>
  <si>
    <t>個</t>
    <phoneticPr fontId="19"/>
  </si>
  <si>
    <t>掛け軸</t>
    <rPh sb="0" eb="1">
      <t>カ</t>
    </rPh>
    <rPh sb="2" eb="3">
      <t>ジク</t>
    </rPh>
    <phoneticPr fontId="2"/>
  </si>
  <si>
    <t>糸のこ</t>
    <rPh sb="0" eb="1">
      <t>イト</t>
    </rPh>
    <phoneticPr fontId="2"/>
  </si>
  <si>
    <t>巻色上質紙　3枚巻</t>
  </si>
  <si>
    <t>配送費</t>
  </si>
  <si>
    <t>巻白上質紙　4枚　P・P入</t>
  </si>
  <si>
    <t>ピーカス　フリーウェイコッピングソー　CS178</t>
  </si>
  <si>
    <t>水性刷毛　50㎜</t>
  </si>
  <si>
    <t>ゴリラ　ウッドグルー　532ml</t>
  </si>
  <si>
    <t>クラフトクリアコード8m</t>
  </si>
  <si>
    <t>ロングターボガスマッチ</t>
  </si>
  <si>
    <t>ワイヤーディスプレイスタンド</t>
  </si>
  <si>
    <t>ホワイトボードマーカー</t>
  </si>
  <si>
    <t>ホワイトボード木目調フレーム</t>
  </si>
  <si>
    <t>麻紐</t>
  </si>
  <si>
    <t>キッチンラップ</t>
  </si>
  <si>
    <t>おりがみ</t>
  </si>
  <si>
    <t>アラビックヤマト</t>
  </si>
  <si>
    <t>ハサミ</t>
  </si>
  <si>
    <t>業務用PPカップ 8オンス 口径78 50個</t>
  </si>
  <si>
    <t>4円値引きされている。</t>
    <rPh sb="1" eb="2">
      <t>エン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</si>
</sst>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2" formatCode="_ &quot;¥&quot;* #,##0_ ;_ &quot;¥&quot;* \-#,##0_ ;_ &quot;¥&quot;* &quot;-&quot;_ ;_ @_ "/>
    <numFmt numFmtId="41" formatCode="_ * #,##0_ ;_ * \-#,##0_ ;_ * &quot;-&quot;_ ;_ @_ "/>
    <numFmt numFmtId="43" formatCode="_ * #,##0.00_ ;_ * \-#,##0.00_ ;_ * &quot;-&quot;??_ ;_ @_ "/>
    <numFmt numFmtId="176" formatCode="_ * #,##0_ ;_ * \-#,##0_ ;_ * &quot;-&quot;??_ ;_ @_ "/>
    <numFmt numFmtId="177" formatCode="#,##0_);[Red]\(#,##0\)"/>
    <numFmt numFmtId="178" formatCode="#,##0_ "/>
    <numFmt numFmtId="179" formatCode="[$¥-411]#,##0.00;[$¥-411]#,##0.00"/>
    <numFmt numFmtId="180" formatCode="0_);[Red]\(0\)"/>
  </numFmts>
  <fonts count="40">
    <font>
      <sz val="11"/>
      <color rgb="FF000000"/>
      <name val="Calibri"/>
      <scheme val="minor"/>
    </font>
    <font>
      <sz val="11"/>
      <color theme="1"/>
      <name val="Calibri"/>
      <family val="2"/>
      <charset val="128"/>
      <scheme val="minor"/>
    </font>
    <font>
      <b/>
      <sz val="24"/>
      <color rgb="FF000000"/>
      <name val="游ゴシック"/>
      <family val="3"/>
      <charset val="128"/>
    </font>
    <font>
      <b/>
      <sz val="10"/>
      <color rgb="FF000000"/>
      <name val="游ゴシック"/>
      <family val="3"/>
      <charset val="128"/>
    </font>
    <font>
      <b/>
      <sz val="11"/>
      <color rgb="FF000000"/>
      <name val="游ゴシック"/>
      <family val="3"/>
      <charset val="128"/>
    </font>
    <font>
      <sz val="12"/>
      <color rgb="FF000000"/>
      <name val="Calibri"/>
      <family val="2"/>
      <scheme val="minor"/>
    </font>
    <font>
      <b/>
      <sz val="14"/>
      <color rgb="FF000000"/>
      <name val="游ゴシック"/>
      <family val="3"/>
      <charset val="128"/>
    </font>
    <font>
      <sz val="11"/>
      <color rgb="FF000000"/>
      <name val="游ゴシック"/>
      <family val="3"/>
      <charset val="128"/>
    </font>
    <font>
      <sz val="5"/>
      <color rgb="FF1D1C1D"/>
      <name val="Arial"/>
      <family val="2"/>
    </font>
    <font>
      <sz val="10"/>
      <color rgb="FF000000"/>
      <name val="游ゴシック"/>
      <family val="3"/>
      <charset val="128"/>
    </font>
    <font>
      <sz val="12"/>
      <color rgb="FF000000"/>
      <name val="Calibri"/>
      <family val="2"/>
    </font>
    <font>
      <b/>
      <sz val="12"/>
      <color rgb="FF000000"/>
      <name val="游ゴシック"/>
      <family val="3"/>
      <charset val="128"/>
    </font>
    <font>
      <b/>
      <sz val="14"/>
      <color rgb="FF242424"/>
      <name val="游ゴシック"/>
      <family val="3"/>
      <charset val="128"/>
    </font>
    <font>
      <sz val="8"/>
      <color rgb="FF000000"/>
      <name val="游ゴシック"/>
      <family val="3"/>
      <charset val="128"/>
    </font>
    <font>
      <b/>
      <sz val="8"/>
      <color rgb="FF000000"/>
      <name val="游ゴシック"/>
      <family val="3"/>
      <charset val="128"/>
    </font>
    <font>
      <b/>
      <sz val="11"/>
      <color rgb="FF444444"/>
      <name val="游ゴシック"/>
      <family val="3"/>
      <charset val="128"/>
    </font>
    <font>
      <b/>
      <sz val="11"/>
      <color rgb="FF000000"/>
      <name val="Calibri"/>
      <family val="2"/>
      <scheme val="minor"/>
    </font>
    <font>
      <sz val="11"/>
      <color theme="1"/>
      <name val="Calibri"/>
      <family val="2"/>
      <scheme val="minor"/>
    </font>
    <font>
      <sz val="11"/>
      <color rgb="FF000000"/>
      <name val="Calibri"/>
      <family val="2"/>
      <scheme val="minor"/>
    </font>
    <font>
      <sz val="6"/>
      <name val="Calibri"/>
      <family val="3"/>
      <charset val="128"/>
      <scheme val="minor"/>
    </font>
    <font>
      <sz val="11"/>
      <color rgb="FF000000"/>
      <name val="Yu Gothic Light"/>
      <family val="3"/>
      <charset val="128"/>
    </font>
    <font>
      <sz val="11"/>
      <color rgb="FF000000"/>
      <name val="Calibri"/>
      <family val="2"/>
      <scheme val="minor"/>
    </font>
    <font>
      <b/>
      <sz val="11"/>
      <color theme="1"/>
      <name val="游ゴシック"/>
      <family val="3"/>
      <charset val="128"/>
    </font>
    <font>
      <b/>
      <sz val="11"/>
      <name val="游ゴシック"/>
      <family val="3"/>
      <charset val="128"/>
    </font>
    <font>
      <sz val="11"/>
      <color rgb="FF242424"/>
      <name val="游ゴシック"/>
      <family val="3"/>
      <charset val="128"/>
    </font>
    <font>
      <sz val="11"/>
      <color rgb="FF000000"/>
      <name val="ＭＳ Ｐゴシック"/>
      <family val="3"/>
      <charset val="128"/>
    </font>
    <font>
      <sz val="11"/>
      <color rgb="FF000000"/>
      <name val="Yu Gothic"/>
      <family val="3"/>
      <charset val="128"/>
    </font>
    <font>
      <b/>
      <sz val="11"/>
      <color rgb="FF000000"/>
      <name val="Yu Gothic"/>
      <family val="3"/>
      <charset val="128"/>
    </font>
    <font>
      <sz val="11"/>
      <color theme="1"/>
      <name val="Yu Gothic"/>
      <family val="3"/>
      <charset val="128"/>
    </font>
    <font>
      <sz val="11"/>
      <color rgb="FF333333"/>
      <name val="Yu Gothic"/>
      <family val="3"/>
      <charset val="128"/>
    </font>
    <font>
      <sz val="11"/>
      <name val="Yu Gothic"/>
      <family val="3"/>
      <charset val="128"/>
    </font>
    <font>
      <sz val="11"/>
      <color rgb="FF242424"/>
      <name val="Yu Gothic"/>
      <family val="3"/>
      <charset val="128"/>
    </font>
    <font>
      <sz val="11"/>
      <color theme="1" tint="4.9989318521683403E-2"/>
      <name val="Yu Gothic"/>
      <family val="3"/>
      <charset val="128"/>
    </font>
    <font>
      <sz val="11"/>
      <color rgb="FF1D1C1D"/>
      <name val="Yu Gothic"/>
      <family val="3"/>
      <charset val="128"/>
    </font>
    <font>
      <sz val="11"/>
      <color theme="5"/>
      <name val="Calibri"/>
      <family val="2"/>
      <scheme val="minor"/>
    </font>
    <font>
      <sz val="10"/>
      <color rgb="FF000000"/>
      <name val="Yu Gothic"/>
      <family val="3"/>
      <charset val="128"/>
    </font>
    <font>
      <sz val="10"/>
      <color theme="5"/>
      <name val="Yu Gothic"/>
      <family val="3"/>
      <charset val="128"/>
    </font>
    <font>
      <sz val="10"/>
      <color theme="1"/>
      <name val="Yu Gothic"/>
      <family val="3"/>
      <charset val="128"/>
    </font>
    <font>
      <sz val="11"/>
      <color rgb="FF000000"/>
      <name val="Yu Gothic"/>
      <family val="2"/>
      <charset val="128"/>
    </font>
    <font>
      <sz val="11"/>
      <color rgb="FF000000"/>
      <name val="游明朝"/>
      <family val="1"/>
      <charset val="128"/>
    </font>
  </fonts>
  <fills count="23">
    <fill>
      <patternFill patternType="none"/>
    </fill>
    <fill>
      <patternFill patternType="gray125"/>
    </fill>
    <fill>
      <patternFill patternType="solid">
        <fgColor rgb="FFBFBFBF"/>
        <bgColor rgb="FFBFBFBF"/>
      </patternFill>
    </fill>
    <fill>
      <patternFill patternType="solid">
        <fgColor rgb="FFFFFFFF"/>
        <bgColor theme="0"/>
      </patternFill>
    </fill>
    <fill>
      <patternFill patternType="solid">
        <fgColor rgb="FFFFFFFF"/>
        <bgColor rgb="FFFFFFFF"/>
      </patternFill>
    </fill>
    <fill>
      <patternFill patternType="solid">
        <fgColor rgb="FF92D050"/>
        <bgColor rgb="FF92D050"/>
      </patternFill>
    </fill>
    <fill>
      <patternFill patternType="solid">
        <fgColor rgb="FFFFC000"/>
        <bgColor rgb="FFFFC000"/>
      </patternFill>
    </fill>
    <fill>
      <patternFill patternType="solid">
        <fgColor rgb="FF0070C0"/>
        <bgColor rgb="FF0070C0"/>
      </patternFill>
    </fill>
    <fill>
      <patternFill patternType="solid">
        <fgColor rgb="FFAEABAB"/>
        <bgColor rgb="FFAEABAB"/>
      </patternFill>
    </fill>
    <fill>
      <patternFill patternType="solid">
        <fgColor theme="0" tint="-0.34998626667073579"/>
        <bgColor indexed="64"/>
      </patternFill>
    </fill>
    <fill>
      <patternFill patternType="solid">
        <fgColor theme="0"/>
        <bgColor rgb="FF000000"/>
      </patternFill>
    </fill>
    <fill>
      <patternFill patternType="solid">
        <fgColor theme="0"/>
        <bgColor indexed="64"/>
      </patternFill>
    </fill>
    <fill>
      <patternFill patternType="solid">
        <fgColor theme="0" tint="-0.34998626667073579"/>
        <bgColor rgb="FF000000"/>
      </patternFill>
    </fill>
    <fill>
      <patternFill patternType="solid">
        <fgColor rgb="FFFFFFFF"/>
        <bgColor rgb="FF000000"/>
      </patternFill>
    </fill>
    <fill>
      <patternFill patternType="solid">
        <fgColor theme="0"/>
        <bgColor rgb="FFF8F8F8"/>
      </patternFill>
    </fill>
    <fill>
      <patternFill patternType="solid">
        <fgColor rgb="FFA6A6A6"/>
        <bgColor rgb="FF000000"/>
      </patternFill>
    </fill>
    <fill>
      <patternFill patternType="solid">
        <fgColor rgb="FF92D050"/>
        <bgColor indexed="64"/>
      </patternFill>
    </fill>
    <fill>
      <patternFill patternType="solid">
        <fgColor theme="7"/>
        <bgColor indexed="64"/>
      </patternFill>
    </fill>
    <fill>
      <patternFill patternType="solid">
        <fgColor theme="6"/>
        <bgColor indexed="64"/>
      </patternFill>
    </fill>
    <fill>
      <patternFill patternType="solid">
        <fgColor rgb="FF0070C0"/>
        <bgColor indexed="64"/>
      </patternFill>
    </fill>
    <fill>
      <patternFill patternType="solid">
        <fgColor rgb="FFFFC000"/>
        <bgColor indexed="64"/>
      </patternFill>
    </fill>
    <fill>
      <patternFill patternType="solid">
        <fgColor theme="4"/>
        <bgColor indexed="64"/>
      </patternFill>
    </fill>
    <fill>
      <patternFill patternType="solid">
        <fgColor theme="0" tint="-0.249977111117893"/>
        <bgColor indexed="64"/>
      </patternFill>
    </fill>
  </fills>
  <borders count="173">
    <border>
      <left/>
      <right/>
      <top/>
      <bottom/>
      <diagonal/>
    </border>
    <border>
      <left style="medium">
        <color rgb="FF000000"/>
      </left>
      <right style="thick">
        <color rgb="FF000000"/>
      </right>
      <top style="medium">
        <color rgb="FF000000"/>
      </top>
      <bottom style="thick">
        <color rgb="FF000000"/>
      </bottom>
      <diagonal/>
    </border>
    <border>
      <left style="thick">
        <color rgb="FF000000"/>
      </left>
      <right style="thick">
        <color rgb="FF000000"/>
      </right>
      <top style="medium">
        <color rgb="FF000000"/>
      </top>
      <bottom style="thick">
        <color rgb="FF000000"/>
      </bottom>
      <diagonal/>
    </border>
    <border>
      <left style="medium">
        <color rgb="FF000000"/>
      </left>
      <right style="thick">
        <color rgb="FF000000"/>
      </right>
      <top/>
      <bottom style="thin">
        <color rgb="FF000000"/>
      </bottom>
      <diagonal/>
    </border>
    <border>
      <left style="thick">
        <color rgb="FF000000"/>
      </left>
      <right style="thick">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thick">
        <color rgb="FF000000"/>
      </left>
      <right style="thick">
        <color rgb="FF000000"/>
      </right>
      <top style="thin">
        <color rgb="FF000000"/>
      </top>
      <bottom style="thin">
        <color rgb="FF000000"/>
      </bottom>
      <diagonal/>
    </border>
    <border>
      <left style="medium">
        <color rgb="FF000000"/>
      </left>
      <right style="thick">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top style="thin">
        <color rgb="FF000000"/>
      </top>
      <bottom/>
      <diagonal/>
    </border>
    <border>
      <left style="thin">
        <color rgb="FF000000"/>
      </left>
      <right style="thick">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ck">
        <color rgb="FF000000"/>
      </left>
      <right style="thick">
        <color rgb="FF000000"/>
      </right>
      <top/>
      <bottom/>
      <diagonal/>
    </border>
    <border>
      <left style="thick">
        <color rgb="FF000000"/>
      </left>
      <right style="thick">
        <color rgb="FF000000"/>
      </right>
      <top style="thin">
        <color rgb="FF000000"/>
      </top>
      <bottom/>
      <diagonal/>
    </border>
    <border>
      <left style="medium">
        <color rgb="FF000000"/>
      </left>
      <right/>
      <top style="double">
        <color rgb="FF000000"/>
      </top>
      <bottom style="medium">
        <color rgb="FF000000"/>
      </bottom>
      <diagonal/>
    </border>
    <border>
      <left style="thick">
        <color rgb="FF000000"/>
      </left>
      <right style="thick">
        <color rgb="FF000000"/>
      </right>
      <top style="double">
        <color rgb="FF000000"/>
      </top>
      <bottom style="medium">
        <color rgb="FF000000"/>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
      <left style="thick">
        <color rgb="FF000000"/>
      </left>
      <right style="thick">
        <color rgb="FF000000"/>
      </right>
      <top style="thin">
        <color rgb="FF000000"/>
      </top>
      <bottom style="double">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style="double">
        <color rgb="FF000000"/>
      </top>
      <bottom style="thick">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style="double">
        <color rgb="FF000000"/>
      </bottom>
      <diagonal/>
    </border>
    <border>
      <left/>
      <right style="medium">
        <color rgb="FF000000"/>
      </right>
      <top style="thin">
        <color rgb="FF000000"/>
      </top>
      <bottom style="double">
        <color rgb="FF000000"/>
      </bottom>
      <diagonal/>
    </border>
    <border>
      <left style="medium">
        <color rgb="FF000000"/>
      </left>
      <right style="medium">
        <color rgb="FF000000"/>
      </right>
      <top style="double">
        <color rgb="FF000000"/>
      </top>
      <bottom style="medium">
        <color rgb="FF000000"/>
      </bottom>
      <diagonal/>
    </border>
    <border>
      <left/>
      <right/>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double">
        <color rgb="FF000000"/>
      </bottom>
      <diagonal/>
    </border>
    <border>
      <left/>
      <right style="thin">
        <color rgb="FF000000"/>
      </right>
      <top/>
      <bottom style="double">
        <color rgb="FF000000"/>
      </bottom>
      <diagonal/>
    </border>
    <border>
      <left/>
      <right/>
      <top/>
      <bottom/>
      <diagonal/>
    </border>
    <border>
      <left style="medium">
        <color rgb="FF000000"/>
      </left>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double">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medium">
        <color rgb="FF000000"/>
      </left>
      <right/>
      <top style="medium">
        <color rgb="FF000000"/>
      </top>
      <bottom/>
      <diagonal/>
    </border>
    <border>
      <left/>
      <right/>
      <top style="medium">
        <color rgb="FF000000"/>
      </top>
      <bottom style="medium">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style="medium">
        <color rgb="FF000000"/>
      </left>
      <right style="medium">
        <color rgb="FF000000"/>
      </right>
      <top style="medium">
        <color rgb="FF000000"/>
      </top>
      <bottom/>
      <diagonal/>
    </border>
    <border>
      <left style="thin">
        <color rgb="FF000000"/>
      </left>
      <right/>
      <top style="medium">
        <color rgb="FF000000"/>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double">
        <color rgb="FF000000"/>
      </bottom>
      <diagonal/>
    </border>
    <border>
      <left/>
      <right style="thin">
        <color rgb="FF000000"/>
      </right>
      <top style="medium">
        <color rgb="FF000000"/>
      </top>
      <bottom/>
      <diagonal/>
    </border>
    <border>
      <left/>
      <right style="medium">
        <color rgb="FF000000"/>
      </right>
      <top style="medium">
        <color rgb="FF000000"/>
      </top>
      <bottom/>
      <diagonal/>
    </border>
    <border>
      <left/>
      <right/>
      <top/>
      <bottom style="medium">
        <color rgb="FF000000"/>
      </bottom>
      <diagonal/>
    </border>
    <border>
      <left style="thick">
        <color rgb="FF000000"/>
      </left>
      <right/>
      <top style="thick">
        <color rgb="FF000000"/>
      </top>
      <bottom style="thick">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double">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double">
        <color rgb="FF000000"/>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style="double">
        <color indexed="64"/>
      </bottom>
      <diagonal/>
    </border>
    <border>
      <left style="thin">
        <color indexed="64"/>
      </left>
      <right style="thin">
        <color indexed="64"/>
      </right>
      <top/>
      <bottom style="double">
        <color rgb="FF000000"/>
      </bottom>
      <diagonal/>
    </border>
    <border>
      <left style="thin">
        <color indexed="64"/>
      </left>
      <right style="thin">
        <color indexed="64"/>
      </right>
      <top style="medium">
        <color rgb="FF000000"/>
      </top>
      <bottom style="double">
        <color indexed="64"/>
      </bottom>
      <diagonal/>
    </border>
    <border>
      <left style="thin">
        <color auto="1"/>
      </left>
      <right/>
      <top style="medium">
        <color rgb="FF000000"/>
      </top>
      <bottom style="double">
        <color indexed="64"/>
      </bottom>
      <diagonal/>
    </border>
    <border>
      <left/>
      <right style="thin">
        <color indexed="64"/>
      </right>
      <top style="medium">
        <color rgb="FF000000"/>
      </top>
      <bottom style="double">
        <color indexed="64"/>
      </bottom>
      <diagonal/>
    </border>
    <border>
      <left style="thin">
        <color rgb="FF000000"/>
      </left>
      <right style="thin">
        <color rgb="FF000000"/>
      </right>
      <top/>
      <bottom style="double">
        <color indexed="64"/>
      </bottom>
      <diagonal/>
    </border>
    <border>
      <left style="thin">
        <color auto="1"/>
      </left>
      <right/>
      <top/>
      <bottom style="thin">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rgb="FF000000"/>
      </bottom>
      <diagonal/>
    </border>
    <border>
      <left style="medium">
        <color indexed="64"/>
      </left>
      <right style="medium">
        <color indexed="64"/>
      </right>
      <top style="medium">
        <color indexed="64"/>
      </top>
      <bottom/>
      <diagonal/>
    </border>
    <border>
      <left style="thin">
        <color indexed="64"/>
      </left>
      <right style="thin">
        <color indexed="64"/>
      </right>
      <top style="medium">
        <color rgb="FF000000"/>
      </top>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style="double">
        <color rgb="FF000000"/>
      </bottom>
      <diagonal/>
    </border>
    <border>
      <left style="thin">
        <color indexed="64"/>
      </left>
      <right/>
      <top style="double">
        <color rgb="FF000000"/>
      </top>
      <bottom style="thin">
        <color indexed="64"/>
      </bottom>
      <diagonal/>
    </border>
    <border>
      <left style="thin">
        <color rgb="FF000000"/>
      </left>
      <right style="thin">
        <color indexed="64"/>
      </right>
      <top style="medium">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rgb="FF000000"/>
      </right>
      <top style="medium">
        <color auto="1"/>
      </top>
      <bottom style="medium">
        <color auto="1"/>
      </bottom>
      <diagonal/>
    </border>
    <border>
      <left style="thin">
        <color auto="1"/>
      </left>
      <right/>
      <top style="thin">
        <color auto="1"/>
      </top>
      <bottom style="double">
        <color rgb="FF000000"/>
      </bottom>
      <diagonal/>
    </border>
    <border>
      <left/>
      <right/>
      <top/>
      <bottom style="thin">
        <color indexed="64"/>
      </bottom>
      <diagonal/>
    </border>
    <border>
      <left style="thin">
        <color indexed="64"/>
      </left>
      <right style="thin">
        <color indexed="64"/>
      </right>
      <top style="medium">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double">
        <color indexed="64"/>
      </bottom>
      <diagonal/>
    </border>
    <border>
      <left style="thin">
        <color indexed="64"/>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style="thin">
        <color indexed="64"/>
      </left>
      <right/>
      <top style="medium">
        <color indexed="64"/>
      </top>
      <bottom style="thin">
        <color indexed="64"/>
      </bottom>
      <diagonal/>
    </border>
    <border>
      <left style="thin">
        <color indexed="64"/>
      </left>
      <right/>
      <top style="thin">
        <color rgb="FF000000"/>
      </top>
      <bottom/>
      <diagonal/>
    </border>
    <border>
      <left style="thin">
        <color indexed="64"/>
      </left>
      <right style="thin">
        <color indexed="64"/>
      </right>
      <top/>
      <bottom style="double">
        <color indexed="64"/>
      </bottom>
      <diagonal/>
    </border>
    <border>
      <left/>
      <right style="thin">
        <color auto="1"/>
      </right>
      <top/>
      <bottom/>
      <diagonal/>
    </border>
    <border>
      <left style="thin">
        <color indexed="64"/>
      </left>
      <right/>
      <top style="thin">
        <color indexed="64"/>
      </top>
      <bottom style="thin">
        <color rgb="FF000000"/>
      </bottom>
      <diagonal/>
    </border>
    <border>
      <left style="thin">
        <color indexed="64"/>
      </left>
      <right style="thin">
        <color rgb="FF000000"/>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rgb="FF000000"/>
      </right>
      <top style="medium">
        <color indexed="64"/>
      </top>
      <bottom style="double">
        <color indexed="64"/>
      </bottom>
      <diagonal/>
    </border>
    <border>
      <left/>
      <right style="thin">
        <color rgb="FF000000"/>
      </right>
      <top style="double">
        <color indexed="64"/>
      </top>
      <bottom style="thin">
        <color auto="1"/>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indexed="64"/>
      </top>
      <bottom style="double">
        <color indexed="64"/>
      </bottom>
      <diagonal/>
    </border>
    <border>
      <left/>
      <right/>
      <top style="double">
        <color rgb="FF000000"/>
      </top>
      <bottom style="thin">
        <color indexed="64"/>
      </bottom>
      <diagonal/>
    </border>
    <border>
      <left/>
      <right style="thin">
        <color indexed="64"/>
      </right>
      <top style="double">
        <color rgb="FF000000"/>
      </top>
      <bottom style="thin">
        <color indexed="64"/>
      </bottom>
      <diagonal/>
    </border>
    <border>
      <left style="thin">
        <color indexed="64"/>
      </left>
      <right style="thin">
        <color indexed="64"/>
      </right>
      <top style="medium">
        <color rgb="FF000000"/>
      </top>
      <bottom style="thin">
        <color indexed="64"/>
      </bottom>
      <diagonal/>
    </border>
    <border>
      <left/>
      <right style="thin">
        <color indexed="64"/>
      </right>
      <top style="thin">
        <color rgb="FF000000"/>
      </top>
      <bottom/>
      <diagonal/>
    </border>
    <border>
      <left style="thin">
        <color rgb="FF000000"/>
      </left>
      <right/>
      <top style="double">
        <color indexed="64"/>
      </top>
      <bottom style="thin">
        <color rgb="FF000000"/>
      </bottom>
      <diagonal/>
    </border>
    <border>
      <left/>
      <right/>
      <top style="double">
        <color indexed="64"/>
      </top>
      <bottom style="thin">
        <color rgb="FF000000"/>
      </bottom>
      <diagonal/>
    </border>
    <border>
      <left/>
      <right style="thin">
        <color indexed="64"/>
      </right>
      <top style="double">
        <color indexed="64"/>
      </top>
      <bottom style="thin">
        <color rgb="FF000000"/>
      </bottom>
      <diagonal/>
    </border>
    <border>
      <left style="medium">
        <color auto="1"/>
      </left>
      <right style="medium">
        <color rgb="FF000000"/>
      </right>
      <top style="medium">
        <color rgb="FF000000"/>
      </top>
      <bottom style="medium">
        <color auto="1"/>
      </bottom>
      <diagonal/>
    </border>
    <border>
      <left style="thin">
        <color indexed="64"/>
      </left>
      <right style="thin">
        <color rgb="FF000000"/>
      </right>
      <top style="thin">
        <color indexed="64"/>
      </top>
      <bottom/>
      <diagonal/>
    </border>
    <border>
      <left/>
      <right style="thin">
        <color indexed="64"/>
      </right>
      <top style="thin">
        <color rgb="FF000000"/>
      </top>
      <bottom style="thin">
        <color indexed="64"/>
      </bottom>
      <diagonal/>
    </border>
    <border>
      <left style="medium">
        <color indexed="64"/>
      </left>
      <right style="medium">
        <color indexed="64"/>
      </right>
      <top style="medium">
        <color indexed="64"/>
      </top>
      <bottom style="medium">
        <color rgb="FF000000"/>
      </bottom>
      <diagonal/>
    </border>
    <border>
      <left style="thin">
        <color indexed="64"/>
      </left>
      <right style="thin">
        <color rgb="FF000000"/>
      </right>
      <top/>
      <bottom style="thin">
        <color indexed="64"/>
      </bottom>
      <diagonal/>
    </border>
    <border>
      <left style="thick">
        <color rgb="FF000000"/>
      </left>
      <right style="medium">
        <color rgb="FF000000"/>
      </right>
      <top style="thin">
        <color rgb="FF000000"/>
      </top>
      <bottom style="thin">
        <color rgb="FF000000"/>
      </bottom>
      <diagonal/>
    </border>
    <border>
      <left style="medium">
        <color rgb="FF000000"/>
      </left>
      <right style="medium">
        <color rgb="FF000000"/>
      </right>
      <top style="double">
        <color rgb="FF000000"/>
      </top>
      <bottom style="thin">
        <color rgb="FF000000"/>
      </bottom>
      <diagonal/>
    </border>
    <border>
      <left/>
      <right style="medium">
        <color rgb="FF000000"/>
      </right>
      <top style="double">
        <color rgb="FF000000"/>
      </top>
      <bottom style="thin">
        <color rgb="FF000000"/>
      </bottom>
      <diagonal/>
    </border>
    <border>
      <left style="medium">
        <color rgb="FF000000"/>
      </left>
      <right style="medium">
        <color rgb="FF000000"/>
      </right>
      <top/>
      <bottom style="thin">
        <color rgb="FF000000"/>
      </bottom>
      <diagonal/>
    </border>
    <border>
      <left/>
      <right/>
      <top style="double">
        <color rgb="FF000000"/>
      </top>
      <bottom style="thin">
        <color rgb="FF000000"/>
      </bottom>
      <diagonal/>
    </border>
    <border>
      <left/>
      <right style="medium">
        <color rgb="FF000000"/>
      </right>
      <top style="double">
        <color rgb="FF000000"/>
      </top>
      <bottom style="medium">
        <color rgb="FF000000"/>
      </bottom>
      <diagonal/>
    </border>
    <border>
      <left style="thin">
        <color rgb="FF000000"/>
      </left>
      <right/>
      <top style="medium">
        <color rgb="FF000000"/>
      </top>
      <bottom style="medium">
        <color rgb="FF000000"/>
      </bottom>
      <diagonal/>
    </border>
    <border>
      <left style="thin">
        <color indexed="64"/>
      </left>
      <right style="thin">
        <color rgb="FF000000"/>
      </right>
      <top style="thin">
        <color rgb="FF000000"/>
      </top>
      <bottom/>
      <diagonal/>
    </border>
    <border>
      <left/>
      <right style="thin">
        <color rgb="FF000000"/>
      </right>
      <top style="thin">
        <color rgb="FF000000"/>
      </top>
      <bottom style="thin">
        <color auto="1"/>
      </bottom>
      <diagonal/>
    </border>
    <border>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style="double">
        <color rgb="FF000000"/>
      </bottom>
      <diagonal/>
    </border>
    <border>
      <left style="medium">
        <color rgb="FF000000"/>
      </left>
      <right/>
      <top style="thin">
        <color rgb="FF000000"/>
      </top>
      <bottom style="double">
        <color rgb="FF000000"/>
      </bottom>
      <diagonal/>
    </border>
    <border>
      <left style="thin">
        <color rgb="FF000000"/>
      </left>
      <right style="thin">
        <color rgb="FF000000"/>
      </right>
      <top style="thin">
        <color indexed="64"/>
      </top>
      <bottom style="double">
        <color indexed="64"/>
      </bottom>
      <diagonal/>
    </border>
    <border>
      <left/>
      <right style="thin">
        <color indexed="64"/>
      </right>
      <top style="medium">
        <color indexed="64"/>
      </top>
      <bottom/>
      <diagonal/>
    </border>
    <border>
      <left style="thin">
        <color rgb="FF000000"/>
      </left>
      <right/>
      <top style="double">
        <color rgb="FF000000"/>
      </top>
      <bottom style="thin">
        <color rgb="FF000000"/>
      </bottom>
      <diagonal/>
    </border>
    <border>
      <left style="thin">
        <color indexed="64"/>
      </left>
      <right style="thin">
        <color rgb="FF000000"/>
      </right>
      <top style="double">
        <color rgb="FF000000"/>
      </top>
      <bottom style="thin">
        <color rgb="FF000000"/>
      </bottom>
      <diagonal/>
    </border>
  </borders>
  <cellStyleXfs count="5">
    <xf numFmtId="0" fontId="0" fillId="0" borderId="0"/>
    <xf numFmtId="38" fontId="21" fillId="0" borderId="0" applyFont="0" applyFill="0" applyBorder="0" applyAlignment="0" applyProtection="0">
      <alignment vertical="center"/>
    </xf>
    <xf numFmtId="6" fontId="21" fillId="0" borderId="0" applyFont="0" applyFill="0" applyBorder="0" applyAlignment="0" applyProtection="0">
      <alignment vertical="center"/>
    </xf>
    <xf numFmtId="9" fontId="21" fillId="0" borderId="0" applyFont="0" applyFill="0" applyBorder="0" applyAlignment="0" applyProtection="0">
      <alignment vertical="center"/>
    </xf>
    <xf numFmtId="6" fontId="1" fillId="0" borderId="45" applyFont="0" applyFill="0" applyBorder="0" applyAlignment="0" applyProtection="0">
      <alignment vertical="center"/>
    </xf>
  </cellStyleXfs>
  <cellXfs count="854">
    <xf numFmtId="0" fontId="0" fillId="0" borderId="0" xfId="0" applyAlignment="1">
      <alignment vertical="center"/>
    </xf>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0" borderId="3" xfId="0" applyFont="1" applyBorder="1" applyAlignment="1">
      <alignment vertical="center"/>
    </xf>
    <xf numFmtId="41" fontId="7" fillId="0" borderId="4" xfId="0" applyNumberFormat="1" applyFont="1" applyBorder="1" applyAlignment="1">
      <alignment horizontal="right" vertical="center"/>
    </xf>
    <xf numFmtId="41" fontId="7" fillId="0" borderId="5" xfId="0" applyNumberFormat="1" applyFont="1" applyBorder="1" applyAlignment="1">
      <alignment vertical="center"/>
    </xf>
    <xf numFmtId="41" fontId="7" fillId="0" borderId="6" xfId="0" applyNumberFormat="1" applyFont="1" applyBorder="1" applyAlignment="1">
      <alignment vertical="center"/>
    </xf>
    <xf numFmtId="0" fontId="4" fillId="0" borderId="7" xfId="0" applyFont="1" applyBorder="1" applyAlignment="1">
      <alignment vertical="center"/>
    </xf>
    <xf numFmtId="41" fontId="7" fillId="0" borderId="8" xfId="0" applyNumberFormat="1" applyFont="1" applyBorder="1" applyAlignment="1">
      <alignment vertical="center"/>
    </xf>
    <xf numFmtId="3" fontId="8" fillId="0" borderId="0" xfId="0" applyNumberFormat="1" applyFont="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41" fontId="7" fillId="0" borderId="12" xfId="0" applyNumberFormat="1" applyFont="1" applyBorder="1" applyAlignment="1">
      <alignment horizontal="right" vertical="center"/>
    </xf>
    <xf numFmtId="41" fontId="7" fillId="0" borderId="13" xfId="0" applyNumberFormat="1" applyFont="1" applyBorder="1" applyAlignment="1">
      <alignment vertical="center"/>
    </xf>
    <xf numFmtId="0" fontId="4" fillId="0" borderId="14" xfId="0" applyFont="1" applyBorder="1" applyAlignment="1">
      <alignment vertical="center"/>
    </xf>
    <xf numFmtId="41" fontId="7" fillId="0" borderId="15" xfId="0" applyNumberFormat="1" applyFont="1" applyBorder="1" applyAlignment="1">
      <alignment vertical="center"/>
    </xf>
    <xf numFmtId="41" fontId="7" fillId="0" borderId="15" xfId="0" applyNumberFormat="1" applyFont="1" applyBorder="1" applyAlignment="1">
      <alignment horizontal="right" vertical="center"/>
    </xf>
    <xf numFmtId="0" fontId="4" fillId="2" borderId="16" xfId="0" applyFont="1" applyFill="1" applyBorder="1" applyAlignment="1">
      <alignment horizontal="center" vertical="center"/>
    </xf>
    <xf numFmtId="0" fontId="4" fillId="2" borderId="16" xfId="0" applyFont="1" applyFill="1" applyBorder="1" applyAlignment="1">
      <alignment horizontal="center" vertical="center" wrapText="1"/>
    </xf>
    <xf numFmtId="0" fontId="4" fillId="0" borderId="4" xfId="0" applyFont="1" applyBorder="1" applyAlignment="1">
      <alignment vertical="center"/>
    </xf>
    <xf numFmtId="0" fontId="4" fillId="0" borderId="6" xfId="0" applyFont="1" applyBorder="1" applyAlignment="1">
      <alignment vertical="center"/>
    </xf>
    <xf numFmtId="41" fontId="7" fillId="0" borderId="0" xfId="0" applyNumberFormat="1" applyFont="1" applyAlignment="1">
      <alignment vertical="center"/>
    </xf>
    <xf numFmtId="41" fontId="7" fillId="0" borderId="17" xfId="0" applyNumberFormat="1"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41" fontId="7" fillId="3" borderId="20" xfId="0" applyNumberFormat="1" applyFont="1" applyFill="1" applyBorder="1" applyAlignment="1">
      <alignment horizontal="right" vertical="center"/>
    </xf>
    <xf numFmtId="38" fontId="4" fillId="2" borderId="21" xfId="0" applyNumberFormat="1" applyFont="1" applyFill="1" applyBorder="1" applyAlignment="1">
      <alignment horizontal="center" vertical="center"/>
    </xf>
    <xf numFmtId="38" fontId="4" fillId="2" borderId="22" xfId="0" applyNumberFormat="1" applyFont="1" applyFill="1" applyBorder="1" applyAlignment="1">
      <alignment horizontal="center" vertical="center"/>
    </xf>
    <xf numFmtId="38" fontId="4" fillId="2" borderId="23" xfId="0" applyNumberFormat="1" applyFont="1" applyFill="1" applyBorder="1" applyAlignment="1">
      <alignment horizontal="center" vertical="center" wrapText="1"/>
    </xf>
    <xf numFmtId="38" fontId="3" fillId="0" borderId="11" xfId="0" applyNumberFormat="1" applyFont="1" applyBorder="1" applyAlignment="1">
      <alignment vertical="center"/>
    </xf>
    <xf numFmtId="38" fontId="3" fillId="0" borderId="0" xfId="0" applyNumberFormat="1" applyFont="1" applyAlignment="1">
      <alignment horizontal="left" vertical="center"/>
    </xf>
    <xf numFmtId="38" fontId="3" fillId="0" borderId="0" xfId="0" applyNumberFormat="1" applyFont="1" applyAlignment="1">
      <alignment horizontal="right" vertical="center"/>
    </xf>
    <xf numFmtId="38" fontId="9" fillId="0" borderId="0" xfId="0" applyNumberFormat="1" applyFont="1" applyAlignment="1">
      <alignment horizontal="left" vertical="center"/>
    </xf>
    <xf numFmtId="38" fontId="7" fillId="0" borderId="0" xfId="0" applyNumberFormat="1" applyFont="1" applyAlignment="1">
      <alignment vertical="center"/>
    </xf>
    <xf numFmtId="38" fontId="11" fillId="0" borderId="0" xfId="0" applyNumberFormat="1" applyFont="1" applyAlignment="1">
      <alignment vertical="center"/>
    </xf>
    <xf numFmtId="38" fontId="4" fillId="2" borderId="30" xfId="0" applyNumberFormat="1" applyFont="1" applyFill="1" applyBorder="1" applyAlignment="1">
      <alignment horizontal="center" vertical="center"/>
    </xf>
    <xf numFmtId="38" fontId="4" fillId="2" borderId="31" xfId="0" applyNumberFormat="1" applyFont="1" applyFill="1" applyBorder="1" applyAlignment="1">
      <alignment horizontal="center" vertical="center" wrapText="1"/>
    </xf>
    <xf numFmtId="38" fontId="3" fillId="0" borderId="32" xfId="0" applyNumberFormat="1" applyFont="1" applyBorder="1" applyAlignment="1">
      <alignment vertical="center"/>
    </xf>
    <xf numFmtId="38" fontId="3" fillId="0" borderId="34" xfId="0" applyNumberFormat="1" applyFont="1" applyBorder="1" applyAlignment="1">
      <alignment vertical="center"/>
    </xf>
    <xf numFmtId="38" fontId="3" fillId="0" borderId="29" xfId="0" applyNumberFormat="1" applyFont="1" applyBorder="1" applyAlignment="1">
      <alignment vertical="center"/>
    </xf>
    <xf numFmtId="38" fontId="7" fillId="0" borderId="0" xfId="0" applyNumberFormat="1" applyFont="1"/>
    <xf numFmtId="41" fontId="13" fillId="0" borderId="0" xfId="0" applyNumberFormat="1" applyFont="1" applyAlignment="1">
      <alignment vertical="center"/>
    </xf>
    <xf numFmtId="41" fontId="4" fillId="0" borderId="0" xfId="0" applyNumberFormat="1" applyFont="1" applyAlignment="1">
      <alignment vertical="center"/>
    </xf>
    <xf numFmtId="38" fontId="13" fillId="0" borderId="0" xfId="0" applyNumberFormat="1" applyFont="1" applyAlignment="1">
      <alignment vertical="center"/>
    </xf>
    <xf numFmtId="0" fontId="7" fillId="0" borderId="0" xfId="0" applyFont="1" applyAlignment="1">
      <alignment vertical="center" wrapText="1"/>
    </xf>
    <xf numFmtId="0" fontId="7" fillId="0" borderId="17" xfId="0" applyFont="1" applyBorder="1" applyAlignment="1">
      <alignment vertical="center" wrapText="1"/>
    </xf>
    <xf numFmtId="0" fontId="7" fillId="0" borderId="17" xfId="0" applyFont="1" applyBorder="1" applyAlignment="1">
      <alignment vertical="center"/>
    </xf>
    <xf numFmtId="3" fontId="7" fillId="0" borderId="0" xfId="0" applyNumberFormat="1" applyFont="1" applyAlignment="1">
      <alignment vertical="center"/>
    </xf>
    <xf numFmtId="177" fontId="7" fillId="0" borderId="17" xfId="0" applyNumberFormat="1" applyFont="1" applyBorder="1" applyAlignment="1">
      <alignment vertical="center"/>
    </xf>
    <xf numFmtId="0" fontId="7" fillId="0" borderId="39" xfId="0" applyFont="1" applyBorder="1" applyAlignment="1">
      <alignment vertical="center" wrapText="1"/>
    </xf>
    <xf numFmtId="41" fontId="4" fillId="0" borderId="37" xfId="0" applyNumberFormat="1" applyFont="1" applyBorder="1" applyAlignment="1">
      <alignment horizontal="left" vertical="center"/>
    </xf>
    <xf numFmtId="0" fontId="4" fillId="0" borderId="17" xfId="0" applyFont="1" applyBorder="1" applyAlignment="1">
      <alignment vertical="center"/>
    </xf>
    <xf numFmtId="179" fontId="7" fillId="0" borderId="0" xfId="0" applyNumberFormat="1" applyFont="1" applyAlignment="1">
      <alignment vertical="center"/>
    </xf>
    <xf numFmtId="0" fontId="7" fillId="0" borderId="38" xfId="0" applyFont="1" applyBorder="1" applyAlignment="1">
      <alignment vertical="center" wrapText="1"/>
    </xf>
    <xf numFmtId="0" fontId="7" fillId="0" borderId="38" xfId="0" applyFont="1" applyBorder="1" applyAlignment="1">
      <alignment vertical="center"/>
    </xf>
    <xf numFmtId="41" fontId="13" fillId="0" borderId="0" xfId="0" applyNumberFormat="1" applyFont="1" applyAlignment="1">
      <alignment vertical="center" wrapText="1"/>
    </xf>
    <xf numFmtId="38" fontId="13" fillId="0" borderId="0" xfId="0" applyNumberFormat="1" applyFont="1" applyAlignment="1">
      <alignment vertical="center" wrapText="1"/>
    </xf>
    <xf numFmtId="41" fontId="15" fillId="0" borderId="0" xfId="0" applyNumberFormat="1" applyFont="1" applyAlignment="1">
      <alignment horizontal="left" vertical="center"/>
    </xf>
    <xf numFmtId="41" fontId="7" fillId="0" borderId="0" xfId="0" applyNumberFormat="1" applyFont="1" applyAlignment="1">
      <alignment vertical="center" wrapText="1"/>
    </xf>
    <xf numFmtId="0" fontId="7" fillId="0" borderId="0" xfId="0" applyFont="1" applyAlignment="1">
      <alignment vertical="center"/>
    </xf>
    <xf numFmtId="0" fontId="7" fillId="0" borderId="0" xfId="0" applyFont="1" applyAlignment="1">
      <alignment horizontal="left" vertical="center" readingOrder="1"/>
    </xf>
    <xf numFmtId="3" fontId="7" fillId="0" borderId="0" xfId="0" applyNumberFormat="1" applyFont="1" applyAlignment="1">
      <alignment horizontal="left" vertical="center" readingOrder="1"/>
    </xf>
    <xf numFmtId="0" fontId="7" fillId="0" borderId="0" xfId="0" applyFont="1" applyAlignment="1">
      <alignment vertical="center" shrinkToFit="1"/>
    </xf>
    <xf numFmtId="0" fontId="7" fillId="0" borderId="0" xfId="0" applyFont="1" applyAlignment="1">
      <alignment wrapText="1"/>
    </xf>
    <xf numFmtId="0" fontId="7" fillId="0" borderId="0" xfId="0" applyFont="1" applyAlignment="1">
      <alignment horizontal="left" vertical="center"/>
    </xf>
    <xf numFmtId="41" fontId="7" fillId="0" borderId="0" xfId="0" applyNumberFormat="1" applyFont="1" applyAlignment="1">
      <alignment horizontal="left" vertical="center"/>
    </xf>
    <xf numFmtId="41" fontId="4" fillId="0" borderId="0" xfId="0" applyNumberFormat="1" applyFont="1" applyAlignment="1">
      <alignment vertical="center" shrinkToFit="1"/>
    </xf>
    <xf numFmtId="41" fontId="4" fillId="0" borderId="0" xfId="0" applyNumberFormat="1" applyFont="1" applyAlignment="1">
      <alignment horizontal="center" vertical="center"/>
    </xf>
    <xf numFmtId="0" fontId="4" fillId="0" borderId="72" xfId="0" applyFont="1" applyBorder="1" applyAlignment="1">
      <alignment vertical="center"/>
    </xf>
    <xf numFmtId="41" fontId="4" fillId="0" borderId="50" xfId="0" applyNumberFormat="1" applyFont="1" applyBorder="1" applyAlignment="1">
      <alignment vertical="center"/>
    </xf>
    <xf numFmtId="0" fontId="4" fillId="0" borderId="50" xfId="0" applyFont="1" applyBorder="1" applyAlignment="1">
      <alignment vertical="center"/>
    </xf>
    <xf numFmtId="43" fontId="7" fillId="0" borderId="17" xfId="0" applyNumberFormat="1" applyFont="1" applyBorder="1" applyAlignment="1">
      <alignment vertical="center"/>
    </xf>
    <xf numFmtId="41" fontId="7" fillId="0" borderId="62" xfId="0" applyNumberFormat="1" applyFont="1" applyBorder="1" applyAlignment="1">
      <alignment vertical="center"/>
    </xf>
    <xf numFmtId="41" fontId="7" fillId="3" borderId="13" xfId="0" applyNumberFormat="1" applyFont="1" applyFill="1" applyBorder="1" applyAlignment="1">
      <alignment horizontal="right" vertical="center"/>
    </xf>
    <xf numFmtId="0" fontId="4" fillId="2" borderId="71" xfId="0" applyFont="1" applyFill="1" applyBorder="1" applyAlignment="1">
      <alignment horizontal="center" vertical="center" wrapText="1"/>
    </xf>
    <xf numFmtId="41" fontId="7" fillId="0" borderId="41" xfId="0" applyNumberFormat="1" applyFont="1" applyBorder="1" applyAlignment="1">
      <alignment vertical="center"/>
    </xf>
    <xf numFmtId="0" fontId="7" fillId="0" borderId="55" xfId="0" applyFont="1" applyBorder="1" applyAlignment="1">
      <alignment vertical="center"/>
    </xf>
    <xf numFmtId="0" fontId="7" fillId="0" borderId="56" xfId="0" applyFont="1" applyBorder="1" applyAlignment="1">
      <alignment vertical="center"/>
    </xf>
    <xf numFmtId="0" fontId="7" fillId="0" borderId="37" xfId="0" applyFont="1" applyBorder="1" applyAlignment="1">
      <alignment vertical="center"/>
    </xf>
    <xf numFmtId="0" fontId="7" fillId="0" borderId="41" xfId="0" applyFont="1" applyBorder="1" applyAlignment="1">
      <alignment vertical="center"/>
    </xf>
    <xf numFmtId="0" fontId="7" fillId="0" borderId="42" xfId="0" applyFont="1" applyBorder="1" applyAlignment="1">
      <alignment vertical="center"/>
    </xf>
    <xf numFmtId="0" fontId="7" fillId="0" borderId="40" xfId="0" applyFont="1" applyBorder="1" applyAlignment="1">
      <alignment vertical="center" wrapText="1"/>
    </xf>
    <xf numFmtId="38" fontId="13" fillId="3" borderId="45" xfId="0" applyNumberFormat="1" applyFont="1" applyFill="1" applyBorder="1" applyAlignment="1">
      <alignment vertical="center"/>
    </xf>
    <xf numFmtId="0" fontId="7" fillId="0" borderId="44" xfId="0" applyFont="1" applyBorder="1" applyAlignment="1">
      <alignment vertical="center"/>
    </xf>
    <xf numFmtId="0" fontId="7" fillId="0" borderId="54" xfId="0" applyFont="1" applyBorder="1" applyAlignment="1">
      <alignment vertical="center"/>
    </xf>
    <xf numFmtId="0" fontId="7" fillId="0" borderId="49" xfId="0" applyFont="1" applyBorder="1" applyAlignment="1">
      <alignment vertical="center"/>
    </xf>
    <xf numFmtId="3" fontId="7" fillId="0" borderId="44" xfId="0" applyNumberFormat="1" applyFont="1" applyBorder="1" applyAlignment="1">
      <alignment vertical="center"/>
    </xf>
    <xf numFmtId="0" fontId="7" fillId="0" borderId="48" xfId="0" applyFont="1" applyBorder="1" applyAlignment="1">
      <alignment vertical="center"/>
    </xf>
    <xf numFmtId="38" fontId="7" fillId="0" borderId="41" xfId="0" applyNumberFormat="1" applyFont="1" applyBorder="1" applyAlignment="1">
      <alignment vertical="center"/>
    </xf>
    <xf numFmtId="0" fontId="7" fillId="0" borderId="59" xfId="0" applyFont="1" applyBorder="1" applyAlignment="1">
      <alignment vertical="center"/>
    </xf>
    <xf numFmtId="0" fontId="7" fillId="0" borderId="57" xfId="0" applyFont="1" applyBorder="1" applyAlignment="1">
      <alignment vertical="center"/>
    </xf>
    <xf numFmtId="0" fontId="7" fillId="0" borderId="43" xfId="0" applyFont="1" applyBorder="1" applyAlignment="1">
      <alignment vertical="center"/>
    </xf>
    <xf numFmtId="0" fontId="7" fillId="0" borderId="56" xfId="0" applyFont="1" applyBorder="1" applyAlignment="1">
      <alignment horizontal="left" vertical="center" readingOrder="1"/>
    </xf>
    <xf numFmtId="0" fontId="7" fillId="0" borderId="42" xfId="0" applyFont="1" applyBorder="1" applyAlignment="1">
      <alignment horizontal="left" vertical="center" readingOrder="1"/>
    </xf>
    <xf numFmtId="0" fontId="7" fillId="0" borderId="40" xfId="0" applyFont="1" applyBorder="1" applyAlignment="1">
      <alignment vertical="center"/>
    </xf>
    <xf numFmtId="41" fontId="7" fillId="0" borderId="40" xfId="0" applyNumberFormat="1" applyFont="1" applyBorder="1" applyAlignment="1">
      <alignment vertical="center"/>
    </xf>
    <xf numFmtId="0" fontId="7" fillId="0" borderId="47" xfId="0" applyFont="1" applyBorder="1" applyAlignment="1">
      <alignment vertical="center"/>
    </xf>
    <xf numFmtId="0" fontId="7" fillId="0" borderId="61" xfId="0" applyFont="1" applyBorder="1" applyAlignment="1">
      <alignment vertical="center" wrapText="1"/>
    </xf>
    <xf numFmtId="41" fontId="7" fillId="0" borderId="38" xfId="0" applyNumberFormat="1" applyFont="1" applyBorder="1" applyAlignment="1">
      <alignment vertical="center"/>
    </xf>
    <xf numFmtId="0" fontId="4" fillId="0" borderId="41" xfId="0" applyFont="1" applyBorder="1" applyAlignment="1">
      <alignment vertical="center"/>
    </xf>
    <xf numFmtId="41" fontId="7" fillId="0" borderId="48" xfId="0" applyNumberFormat="1" applyFont="1" applyBorder="1" applyAlignment="1">
      <alignment vertical="center"/>
    </xf>
    <xf numFmtId="0" fontId="4" fillId="0" borderId="46" xfId="0" applyFont="1" applyBorder="1" applyAlignment="1">
      <alignment vertical="center"/>
    </xf>
    <xf numFmtId="41" fontId="4" fillId="0" borderId="0" xfId="0" applyNumberFormat="1" applyFont="1" applyAlignment="1">
      <alignment horizontal="right" vertical="center"/>
    </xf>
    <xf numFmtId="0" fontId="7" fillId="0" borderId="53" xfId="0" applyFont="1" applyBorder="1" applyAlignment="1">
      <alignment vertical="center"/>
    </xf>
    <xf numFmtId="41" fontId="4" fillId="0" borderId="31" xfId="0" applyNumberFormat="1" applyFont="1" applyBorder="1" applyAlignment="1">
      <alignment horizontal="right" vertical="center"/>
    </xf>
    <xf numFmtId="0" fontId="7" fillId="0" borderId="56" xfId="0" applyFont="1" applyBorder="1" applyAlignment="1">
      <alignment vertical="center" wrapText="1"/>
    </xf>
    <xf numFmtId="41" fontId="7" fillId="0" borderId="56" xfId="0" applyNumberFormat="1" applyFont="1" applyBorder="1" applyAlignment="1">
      <alignment vertical="center"/>
    </xf>
    <xf numFmtId="41" fontId="7" fillId="0" borderId="44" xfId="0" applyNumberFormat="1" applyFont="1" applyBorder="1" applyAlignment="1">
      <alignment vertical="center"/>
    </xf>
    <xf numFmtId="41" fontId="7" fillId="0" borderId="42" xfId="0" applyNumberFormat="1" applyFont="1" applyBorder="1" applyAlignment="1">
      <alignment vertical="center"/>
    </xf>
    <xf numFmtId="0" fontId="7" fillId="0" borderId="39" xfId="0" applyFont="1" applyBorder="1" applyAlignment="1">
      <alignment vertical="center"/>
    </xf>
    <xf numFmtId="41" fontId="7" fillId="0" borderId="39" xfId="0" applyNumberFormat="1" applyFont="1" applyBorder="1" applyAlignment="1">
      <alignment vertical="center"/>
    </xf>
    <xf numFmtId="38" fontId="5" fillId="0" borderId="0" xfId="0" applyNumberFormat="1" applyFont="1" applyAlignment="1">
      <alignment vertical="center"/>
    </xf>
    <xf numFmtId="0" fontId="16" fillId="0" borderId="0" xfId="0" applyFont="1" applyAlignment="1">
      <alignment vertical="center"/>
    </xf>
    <xf numFmtId="41" fontId="13" fillId="0" borderId="45" xfId="0" applyNumberFormat="1" applyFont="1" applyBorder="1" applyAlignment="1">
      <alignment vertical="center"/>
    </xf>
    <xf numFmtId="0" fontId="7" fillId="0" borderId="45" xfId="0" applyFont="1" applyBorder="1" applyAlignment="1">
      <alignment vertical="center"/>
    </xf>
    <xf numFmtId="0" fontId="0" fillId="0" borderId="45" xfId="0" applyBorder="1" applyAlignment="1">
      <alignment vertical="center"/>
    </xf>
    <xf numFmtId="41" fontId="4" fillId="0" borderId="45" xfId="0" applyNumberFormat="1" applyFont="1" applyBorder="1" applyAlignment="1">
      <alignment vertical="center"/>
    </xf>
    <xf numFmtId="38" fontId="13" fillId="0" borderId="45" xfId="0" applyNumberFormat="1" applyFont="1" applyBorder="1" applyAlignment="1">
      <alignment vertical="center"/>
    </xf>
    <xf numFmtId="0" fontId="17" fillId="0" borderId="0" xfId="0" applyFont="1" applyAlignment="1">
      <alignment vertical="center"/>
    </xf>
    <xf numFmtId="178" fontId="13" fillId="0" borderId="45" xfId="0" applyNumberFormat="1" applyFont="1" applyBorder="1" applyAlignment="1">
      <alignment vertical="center"/>
    </xf>
    <xf numFmtId="0" fontId="7" fillId="0" borderId="58" xfId="0" applyFont="1" applyBorder="1" applyAlignment="1">
      <alignment vertical="center" wrapText="1"/>
    </xf>
    <xf numFmtId="3" fontId="7" fillId="0" borderId="45" xfId="0" applyNumberFormat="1" applyFont="1" applyBorder="1" applyAlignment="1">
      <alignment vertical="center"/>
    </xf>
    <xf numFmtId="38" fontId="7" fillId="0" borderId="45" xfId="0" applyNumberFormat="1" applyFont="1" applyBorder="1" applyAlignment="1">
      <alignment vertical="center"/>
    </xf>
    <xf numFmtId="0" fontId="7" fillId="0" borderId="62" xfId="0" applyFont="1" applyBorder="1" applyAlignment="1">
      <alignment vertical="center" wrapText="1"/>
    </xf>
    <xf numFmtId="0" fontId="7" fillId="0" borderId="73" xfId="0" applyFont="1" applyBorder="1" applyAlignment="1">
      <alignment vertical="center"/>
    </xf>
    <xf numFmtId="0" fontId="20" fillId="0" borderId="0" xfId="0" applyFont="1" applyAlignment="1">
      <alignment vertical="center"/>
    </xf>
    <xf numFmtId="0" fontId="7" fillId="4" borderId="39" xfId="0" applyFont="1" applyFill="1" applyBorder="1" applyAlignment="1">
      <alignment vertical="center"/>
    </xf>
    <xf numFmtId="3" fontId="7" fillId="0" borderId="39" xfId="0" applyNumberFormat="1" applyFont="1" applyBorder="1" applyAlignment="1">
      <alignment vertical="center"/>
    </xf>
    <xf numFmtId="0" fontId="0" fillId="0" borderId="75" xfId="0" applyBorder="1" applyAlignment="1">
      <alignment vertical="center"/>
    </xf>
    <xf numFmtId="179" fontId="7" fillId="0" borderId="45" xfId="0" applyNumberFormat="1" applyFont="1" applyBorder="1" applyAlignment="1">
      <alignment vertical="center"/>
    </xf>
    <xf numFmtId="42" fontId="7" fillId="0" borderId="45" xfId="0" applyNumberFormat="1" applyFont="1" applyBorder="1" applyAlignment="1">
      <alignment vertical="center"/>
    </xf>
    <xf numFmtId="0" fontId="7" fillId="0" borderId="57" xfId="0" applyFont="1" applyBorder="1" applyAlignment="1">
      <alignment vertical="center" wrapText="1"/>
    </xf>
    <xf numFmtId="0" fontId="7" fillId="0" borderId="60" xfId="0" applyFont="1" applyBorder="1" applyAlignment="1">
      <alignment vertical="center" wrapText="1"/>
    </xf>
    <xf numFmtId="0" fontId="7" fillId="0" borderId="77" xfId="0" applyFont="1" applyBorder="1" applyAlignment="1">
      <alignment vertical="center"/>
    </xf>
    <xf numFmtId="41" fontId="7" fillId="0" borderId="75" xfId="0" applyNumberFormat="1" applyFont="1" applyBorder="1" applyAlignment="1">
      <alignment vertical="center"/>
    </xf>
    <xf numFmtId="41" fontId="13" fillId="0" borderId="75" xfId="0" applyNumberFormat="1" applyFont="1" applyBorder="1" applyAlignment="1">
      <alignment vertical="center"/>
    </xf>
    <xf numFmtId="3" fontId="7" fillId="0" borderId="45" xfId="0" applyNumberFormat="1" applyFont="1" applyBorder="1" applyAlignment="1">
      <alignment horizontal="left" vertical="center" readingOrder="1"/>
    </xf>
    <xf numFmtId="0" fontId="4" fillId="0" borderId="37" xfId="0" applyFont="1" applyBorder="1" applyAlignment="1">
      <alignment vertical="center"/>
    </xf>
    <xf numFmtId="0" fontId="22" fillId="0" borderId="0" xfId="0" applyFont="1" applyAlignment="1">
      <alignment vertical="center"/>
    </xf>
    <xf numFmtId="41" fontId="0" fillId="0" borderId="0" xfId="0" applyNumberFormat="1" applyAlignment="1">
      <alignment vertical="center"/>
    </xf>
    <xf numFmtId="41" fontId="22" fillId="9" borderId="46" xfId="0" applyNumberFormat="1" applyFont="1" applyFill="1" applyBorder="1" applyAlignment="1">
      <alignment horizontal="center" vertical="center"/>
    </xf>
    <xf numFmtId="41" fontId="22" fillId="9" borderId="30" xfId="0" applyNumberFormat="1" applyFont="1" applyFill="1" applyBorder="1" applyAlignment="1">
      <alignment horizontal="center" vertical="center"/>
    </xf>
    <xf numFmtId="41" fontId="7" fillId="0" borderId="79" xfId="0" applyNumberFormat="1" applyFont="1" applyBorder="1" applyAlignment="1">
      <alignment vertical="center"/>
    </xf>
    <xf numFmtId="0" fontId="22" fillId="0" borderId="81" xfId="0" applyFont="1" applyBorder="1" applyAlignment="1">
      <alignment vertical="center"/>
    </xf>
    <xf numFmtId="41" fontId="22" fillId="0" borderId="81" xfId="0" applyNumberFormat="1" applyFont="1" applyBorder="1" applyAlignment="1">
      <alignment vertical="center"/>
    </xf>
    <xf numFmtId="0" fontId="22" fillId="9" borderId="82" xfId="0" applyFont="1" applyFill="1" applyBorder="1" applyAlignment="1">
      <alignment horizontal="center" vertical="center"/>
    </xf>
    <xf numFmtId="180" fontId="22" fillId="9" borderId="82" xfId="0" applyNumberFormat="1" applyFont="1" applyFill="1" applyBorder="1" applyAlignment="1">
      <alignment horizontal="center" vertical="center"/>
    </xf>
    <xf numFmtId="41" fontId="22" fillId="9" borderId="82" xfId="0" applyNumberFormat="1" applyFont="1" applyFill="1" applyBorder="1" applyAlignment="1">
      <alignment horizontal="center" vertical="center"/>
    </xf>
    <xf numFmtId="0" fontId="22" fillId="9" borderId="82" xfId="0" applyFont="1" applyFill="1" applyBorder="1" applyAlignment="1">
      <alignment horizontal="center" vertical="center" wrapText="1"/>
    </xf>
    <xf numFmtId="0" fontId="22" fillId="0" borderId="75" xfId="0" applyFont="1" applyBorder="1" applyAlignment="1">
      <alignment vertical="center"/>
    </xf>
    <xf numFmtId="41" fontId="22" fillId="0" borderId="75" xfId="0" applyNumberFormat="1" applyFont="1" applyBorder="1" applyAlignment="1">
      <alignment vertical="center"/>
    </xf>
    <xf numFmtId="41" fontId="22" fillId="0" borderId="0" xfId="0" applyNumberFormat="1" applyFont="1" applyAlignment="1">
      <alignment vertical="center"/>
    </xf>
    <xf numFmtId="0" fontId="22" fillId="0" borderId="46" xfId="0" applyFont="1" applyBorder="1" applyAlignment="1">
      <alignment vertical="center"/>
    </xf>
    <xf numFmtId="41" fontId="0" fillId="0" borderId="53" xfId="0" applyNumberFormat="1" applyBorder="1" applyAlignment="1">
      <alignment vertical="center"/>
    </xf>
    <xf numFmtId="41" fontId="22" fillId="0" borderId="31" xfId="0" applyNumberFormat="1" applyFont="1" applyBorder="1" applyAlignment="1">
      <alignment horizontal="right" vertical="center"/>
    </xf>
    <xf numFmtId="41" fontId="22" fillId="0" borderId="0" xfId="0" applyNumberFormat="1" applyFont="1" applyAlignment="1">
      <alignment horizontal="right" vertical="center"/>
    </xf>
    <xf numFmtId="0" fontId="23" fillId="0" borderId="70" xfId="0" applyFont="1" applyBorder="1" applyAlignment="1">
      <alignment vertical="center"/>
    </xf>
    <xf numFmtId="0" fontId="7" fillId="0" borderId="83" xfId="0" applyFont="1" applyBorder="1" applyAlignment="1">
      <alignment vertical="center"/>
    </xf>
    <xf numFmtId="41" fontId="7" fillId="0" borderId="74" xfId="0" applyNumberFormat="1" applyFont="1" applyBorder="1" applyAlignment="1">
      <alignment vertical="center"/>
    </xf>
    <xf numFmtId="41" fontId="7" fillId="0" borderId="76" xfId="0" applyNumberFormat="1" applyFont="1" applyBorder="1" applyAlignment="1">
      <alignment vertical="center"/>
    </xf>
    <xf numFmtId="41" fontId="22" fillId="0" borderId="81" xfId="0" applyNumberFormat="1" applyFont="1" applyBorder="1" applyAlignment="1">
      <alignment horizontal="right" vertical="center"/>
    </xf>
    <xf numFmtId="0" fontId="4" fillId="12" borderId="46" xfId="0" applyFont="1" applyFill="1" applyBorder="1" applyAlignment="1">
      <alignment horizontal="center" vertical="center"/>
    </xf>
    <xf numFmtId="0" fontId="4" fillId="0" borderId="81" xfId="0" applyFont="1" applyBorder="1" applyAlignment="1">
      <alignment vertical="center"/>
    </xf>
    <xf numFmtId="41" fontId="4" fillId="0" borderId="81" xfId="0" applyNumberFormat="1" applyFont="1" applyBorder="1" applyAlignment="1">
      <alignment vertical="center"/>
    </xf>
    <xf numFmtId="180" fontId="0" fillId="0" borderId="0" xfId="0" applyNumberFormat="1" applyAlignment="1">
      <alignment vertical="center"/>
    </xf>
    <xf numFmtId="0" fontId="0" fillId="0" borderId="0" xfId="0" applyAlignment="1">
      <alignment vertical="center" wrapText="1"/>
    </xf>
    <xf numFmtId="0" fontId="22" fillId="0" borderId="100" xfId="0" applyFont="1" applyBorder="1" applyAlignment="1">
      <alignment vertical="center"/>
    </xf>
    <xf numFmtId="180" fontId="22" fillId="0" borderId="101" xfId="0" applyNumberFormat="1" applyFont="1" applyBorder="1" applyAlignment="1">
      <alignment vertical="center"/>
    </xf>
    <xf numFmtId="0" fontId="22" fillId="0" borderId="101" xfId="0" applyFont="1" applyBorder="1" applyAlignment="1">
      <alignment vertical="center"/>
    </xf>
    <xf numFmtId="41" fontId="22" fillId="0" borderId="101" xfId="0" applyNumberFormat="1" applyFont="1" applyBorder="1" applyAlignment="1">
      <alignment vertical="center"/>
    </xf>
    <xf numFmtId="41" fontId="22" fillId="0" borderId="102" xfId="0" applyNumberFormat="1" applyFont="1" applyBorder="1" applyAlignment="1">
      <alignment vertical="center"/>
    </xf>
    <xf numFmtId="180" fontId="22" fillId="9" borderId="105" xfId="0" applyNumberFormat="1" applyFont="1" applyFill="1" applyBorder="1" applyAlignment="1">
      <alignment horizontal="center" vertical="center"/>
    </xf>
    <xf numFmtId="0" fontId="22" fillId="9" borderId="105" xfId="0" applyFont="1" applyFill="1" applyBorder="1" applyAlignment="1">
      <alignment horizontal="center" vertical="center"/>
    </xf>
    <xf numFmtId="41" fontId="22" fillId="9" borderId="105" xfId="0" applyNumberFormat="1" applyFont="1" applyFill="1" applyBorder="1" applyAlignment="1">
      <alignment horizontal="center" vertical="center"/>
    </xf>
    <xf numFmtId="0" fontId="7" fillId="0" borderId="108" xfId="0" applyFont="1" applyBorder="1" applyAlignment="1">
      <alignment vertical="center"/>
    </xf>
    <xf numFmtId="180" fontId="22" fillId="0" borderId="0" xfId="0" applyNumberFormat="1" applyFont="1" applyAlignment="1">
      <alignment vertical="center"/>
    </xf>
    <xf numFmtId="0" fontId="22" fillId="0" borderId="101" xfId="0" applyFont="1" applyBorder="1" applyAlignment="1">
      <alignment vertical="center" wrapText="1"/>
    </xf>
    <xf numFmtId="0" fontId="4" fillId="15" borderId="118" xfId="0" applyFont="1" applyFill="1" applyBorder="1" applyAlignment="1">
      <alignment horizontal="center" vertical="center"/>
    </xf>
    <xf numFmtId="0" fontId="4" fillId="15" borderId="119" xfId="0" applyFont="1" applyFill="1" applyBorder="1" applyAlignment="1">
      <alignment horizontal="center" vertical="center"/>
    </xf>
    <xf numFmtId="0" fontId="4" fillId="15" borderId="101" xfId="0" applyFont="1" applyFill="1" applyBorder="1" applyAlignment="1">
      <alignment horizontal="center" vertical="center"/>
    </xf>
    <xf numFmtId="41" fontId="4" fillId="15" borderId="101" xfId="0" applyNumberFormat="1" applyFont="1" applyFill="1" applyBorder="1" applyAlignment="1">
      <alignment horizontal="center" vertical="center"/>
    </xf>
    <xf numFmtId="41" fontId="4" fillId="0" borderId="81" xfId="0" applyNumberFormat="1" applyFont="1" applyBorder="1" applyAlignment="1">
      <alignment horizontal="right" vertical="center"/>
    </xf>
    <xf numFmtId="0" fontId="4" fillId="15" borderId="30" xfId="0" applyFont="1" applyFill="1" applyBorder="1" applyAlignment="1">
      <alignment horizontal="center" vertical="center"/>
    </xf>
    <xf numFmtId="41" fontId="4" fillId="15" borderId="120" xfId="0" applyNumberFormat="1" applyFont="1" applyFill="1" applyBorder="1" applyAlignment="1">
      <alignment horizontal="center" vertical="center"/>
    </xf>
    <xf numFmtId="0" fontId="4" fillId="15" borderId="46" xfId="0" applyFont="1" applyFill="1" applyBorder="1" applyAlignment="1">
      <alignment horizontal="center" vertical="center"/>
    </xf>
    <xf numFmtId="0" fontId="7" fillId="13" borderId="0" xfId="0" applyFont="1" applyFill="1" applyAlignment="1">
      <alignment vertical="center"/>
    </xf>
    <xf numFmtId="41" fontId="7" fillId="13" borderId="0" xfId="0" applyNumberFormat="1" applyFont="1" applyFill="1" applyAlignment="1">
      <alignment vertical="center"/>
    </xf>
    <xf numFmtId="0" fontId="4" fillId="15" borderId="53" xfId="0" applyFont="1" applyFill="1" applyBorder="1" applyAlignment="1">
      <alignment horizontal="center" vertical="center"/>
    </xf>
    <xf numFmtId="41" fontId="4" fillId="15" borderId="53" xfId="0" applyNumberFormat="1" applyFont="1" applyFill="1" applyBorder="1" applyAlignment="1">
      <alignment horizontal="center" vertical="center"/>
    </xf>
    <xf numFmtId="0" fontId="4" fillId="15" borderId="100" xfId="0" applyFont="1" applyFill="1" applyBorder="1" applyAlignment="1">
      <alignment horizontal="center" vertical="center"/>
    </xf>
    <xf numFmtId="0" fontId="4" fillId="15" borderId="121" xfId="0" applyFont="1" applyFill="1" applyBorder="1" applyAlignment="1">
      <alignment horizontal="center" vertical="center"/>
    </xf>
    <xf numFmtId="41" fontId="7" fillId="0" borderId="45" xfId="0" applyNumberFormat="1" applyFont="1" applyBorder="1" applyAlignment="1">
      <alignment vertical="center"/>
    </xf>
    <xf numFmtId="41" fontId="0" fillId="0" borderId="45" xfId="0" applyNumberFormat="1" applyBorder="1" applyAlignment="1">
      <alignment vertical="center"/>
    </xf>
    <xf numFmtId="41" fontId="22" fillId="9" borderId="52" xfId="0" applyNumberFormat="1" applyFont="1" applyFill="1" applyBorder="1" applyAlignment="1">
      <alignment horizontal="center" vertical="center"/>
    </xf>
    <xf numFmtId="0" fontId="7" fillId="0" borderId="131" xfId="0" applyFont="1" applyBorder="1" applyAlignment="1">
      <alignment vertical="center"/>
    </xf>
    <xf numFmtId="0" fontId="7" fillId="0" borderId="42" xfId="0" applyFont="1" applyBorder="1" applyAlignment="1">
      <alignment vertical="center" wrapText="1"/>
    </xf>
    <xf numFmtId="41" fontId="7" fillId="0" borderId="37" xfId="0" applyNumberFormat="1" applyFont="1" applyBorder="1" applyAlignment="1">
      <alignment vertical="center"/>
    </xf>
    <xf numFmtId="0" fontId="4" fillId="0" borderId="13" xfId="0" applyFont="1" applyBorder="1" applyAlignment="1">
      <alignment vertical="center"/>
    </xf>
    <xf numFmtId="0" fontId="25" fillId="0" borderId="74" xfId="0" applyFont="1" applyBorder="1" applyAlignment="1">
      <alignment vertical="center"/>
    </xf>
    <xf numFmtId="41" fontId="7" fillId="22" borderId="80" xfId="0" applyNumberFormat="1" applyFont="1" applyFill="1" applyBorder="1" applyAlignment="1">
      <alignment vertical="center"/>
    </xf>
    <xf numFmtId="0" fontId="22" fillId="0" borderId="45" xfId="0" applyFont="1" applyBorder="1" applyAlignment="1">
      <alignment vertical="center"/>
    </xf>
    <xf numFmtId="41" fontId="22" fillId="0" borderId="45" xfId="0" applyNumberFormat="1" applyFont="1" applyBorder="1" applyAlignment="1">
      <alignment vertical="center"/>
    </xf>
    <xf numFmtId="41" fontId="7" fillId="0" borderId="38" xfId="0" applyNumberFormat="1" applyFont="1" applyBorder="1" applyAlignment="1">
      <alignment vertical="center" wrapText="1"/>
    </xf>
    <xf numFmtId="41" fontId="7" fillId="0" borderId="17" xfId="0" applyNumberFormat="1" applyFont="1" applyBorder="1" applyAlignment="1">
      <alignment vertical="center" wrapText="1"/>
    </xf>
    <xf numFmtId="41" fontId="7" fillId="0" borderId="54" xfId="0" applyNumberFormat="1" applyFont="1" applyBorder="1" applyAlignment="1">
      <alignment vertical="center"/>
    </xf>
    <xf numFmtId="41" fontId="7" fillId="0" borderId="78" xfId="0" applyNumberFormat="1" applyFont="1" applyBorder="1" applyAlignment="1">
      <alignment vertical="center"/>
    </xf>
    <xf numFmtId="41" fontId="7" fillId="4" borderId="42" xfId="0" applyNumberFormat="1" applyFont="1" applyFill="1" applyBorder="1" applyAlignment="1">
      <alignment vertical="center"/>
    </xf>
    <xf numFmtId="41" fontId="7" fillId="4" borderId="44" xfId="0" applyNumberFormat="1" applyFont="1" applyFill="1" applyBorder="1" applyAlignment="1">
      <alignment vertical="center"/>
    </xf>
    <xf numFmtId="41" fontId="7" fillId="0" borderId="42" xfId="3" applyNumberFormat="1" applyFont="1" applyBorder="1" applyAlignment="1">
      <alignment vertical="center"/>
    </xf>
    <xf numFmtId="41" fontId="7" fillId="0" borderId="44" xfId="3" applyNumberFormat="1" applyFont="1" applyBorder="1" applyAlignment="1">
      <alignment vertical="center"/>
    </xf>
    <xf numFmtId="0" fontId="24" fillId="0" borderId="45" xfId="0" applyFont="1" applyBorder="1" applyAlignment="1">
      <alignment vertical="center"/>
    </xf>
    <xf numFmtId="41" fontId="7" fillId="0" borderId="73" xfId="0" applyNumberFormat="1" applyFont="1" applyBorder="1" applyAlignment="1">
      <alignment vertical="center"/>
    </xf>
    <xf numFmtId="41" fontId="7" fillId="0" borderId="39" xfId="0" applyNumberFormat="1" applyFont="1" applyBorder="1" applyAlignment="1">
      <alignment horizontal="left" vertical="center"/>
    </xf>
    <xf numFmtId="41" fontId="7" fillId="3" borderId="40" xfId="0" applyNumberFormat="1" applyFont="1" applyFill="1" applyBorder="1" applyAlignment="1">
      <alignment vertical="center"/>
    </xf>
    <xf numFmtId="41" fontId="7" fillId="3" borderId="41" xfId="0" applyNumberFormat="1" applyFont="1" applyFill="1" applyBorder="1" applyAlignment="1">
      <alignment vertical="center"/>
    </xf>
    <xf numFmtId="41" fontId="7" fillId="0" borderId="42" xfId="0" applyNumberFormat="1" applyFont="1" applyBorder="1" applyAlignment="1">
      <alignment horizontal="left" vertical="center"/>
    </xf>
    <xf numFmtId="0" fontId="18" fillId="0" borderId="75" xfId="0" applyFont="1" applyBorder="1" applyAlignment="1">
      <alignment vertical="center"/>
    </xf>
    <xf numFmtId="0" fontId="7" fillId="0" borderId="75" xfId="0" applyFont="1" applyBorder="1" applyAlignment="1">
      <alignment vertical="center"/>
    </xf>
    <xf numFmtId="41" fontId="7" fillId="0" borderId="17" xfId="0" applyNumberFormat="1" applyFont="1" applyBorder="1" applyAlignment="1">
      <alignment horizontal="center" vertical="center"/>
    </xf>
    <xf numFmtId="41" fontId="4" fillId="0" borderId="17" xfId="0" applyNumberFormat="1" applyFont="1" applyBorder="1" applyAlignment="1">
      <alignment horizontal="left" vertical="center" wrapText="1"/>
    </xf>
    <xf numFmtId="38" fontId="4" fillId="0" borderId="17" xfId="0" applyNumberFormat="1" applyFont="1" applyBorder="1" applyAlignment="1">
      <alignment vertical="center"/>
    </xf>
    <xf numFmtId="0" fontId="4" fillId="15" borderId="105" xfId="0" applyFont="1" applyFill="1" applyBorder="1" applyAlignment="1">
      <alignment horizontal="center" vertical="center"/>
    </xf>
    <xf numFmtId="41" fontId="4" fillId="15" borderId="105" xfId="0" applyNumberFormat="1" applyFont="1" applyFill="1" applyBorder="1" applyAlignment="1">
      <alignment horizontal="center" vertical="center"/>
    </xf>
    <xf numFmtId="41" fontId="4" fillId="0" borderId="75" xfId="0" applyNumberFormat="1" applyFont="1" applyBorder="1" applyAlignment="1">
      <alignment horizontal="right" vertical="center"/>
    </xf>
    <xf numFmtId="0" fontId="4" fillId="0" borderId="99" xfId="0" applyFont="1" applyBorder="1" applyAlignment="1">
      <alignment vertical="center"/>
    </xf>
    <xf numFmtId="41" fontId="4" fillId="0" borderId="99" xfId="0" applyNumberFormat="1" applyFont="1" applyBorder="1" applyAlignment="1">
      <alignment horizontal="right" vertical="center"/>
    </xf>
    <xf numFmtId="0" fontId="26" fillId="0" borderId="83" xfId="0" applyFont="1" applyBorder="1" applyAlignment="1">
      <alignment vertical="center"/>
    </xf>
    <xf numFmtId="0" fontId="26" fillId="0" borderId="131" xfId="0" applyFont="1" applyBorder="1" applyAlignment="1">
      <alignment vertical="center"/>
    </xf>
    <xf numFmtId="41" fontId="26" fillId="0" borderId="83" xfId="0" applyNumberFormat="1" applyFont="1" applyBorder="1" applyAlignment="1">
      <alignment vertical="center"/>
    </xf>
    <xf numFmtId="41" fontId="26" fillId="0" borderId="131" xfId="0" applyNumberFormat="1" applyFont="1" applyBorder="1" applyAlignment="1">
      <alignment vertical="center"/>
    </xf>
    <xf numFmtId="180" fontId="26" fillId="0" borderId="83" xfId="0" applyNumberFormat="1" applyFont="1" applyBorder="1" applyAlignment="1">
      <alignment vertical="center"/>
    </xf>
    <xf numFmtId="41" fontId="26" fillId="19" borderId="83" xfId="0" applyNumberFormat="1" applyFont="1" applyFill="1" applyBorder="1" applyAlignment="1">
      <alignment vertical="center"/>
    </xf>
    <xf numFmtId="41" fontId="26" fillId="19" borderId="94" xfId="0" applyNumberFormat="1" applyFont="1" applyFill="1" applyBorder="1" applyAlignment="1">
      <alignment vertical="center"/>
    </xf>
    <xf numFmtId="0" fontId="26" fillId="0" borderId="41" xfId="0" applyFont="1" applyBorder="1" applyAlignment="1">
      <alignment vertical="center"/>
    </xf>
    <xf numFmtId="0" fontId="7" fillId="0" borderId="61" xfId="0" applyFont="1" applyBorder="1" applyAlignment="1">
      <alignment vertical="center"/>
    </xf>
    <xf numFmtId="0" fontId="26" fillId="0" borderId="79" xfId="0" applyFont="1" applyBorder="1" applyAlignment="1">
      <alignment vertical="center"/>
    </xf>
    <xf numFmtId="180" fontId="26" fillId="0" borderId="79" xfId="0" applyNumberFormat="1" applyFont="1" applyBorder="1" applyAlignment="1">
      <alignment vertical="center"/>
    </xf>
    <xf numFmtId="0" fontId="26" fillId="0" borderId="74" xfId="0" applyFont="1" applyBorder="1" applyAlignment="1">
      <alignment vertical="center"/>
    </xf>
    <xf numFmtId="180" fontId="26" fillId="0" borderId="74" xfId="0" applyNumberFormat="1" applyFont="1" applyBorder="1" applyAlignment="1">
      <alignment vertical="center"/>
    </xf>
    <xf numFmtId="180" fontId="26" fillId="0" borderId="76" xfId="0" applyNumberFormat="1" applyFont="1" applyBorder="1" applyAlignment="1">
      <alignment vertical="center"/>
    </xf>
    <xf numFmtId="0" fontId="26" fillId="0" borderId="76" xfId="0" applyFont="1" applyBorder="1" applyAlignment="1">
      <alignment vertical="center"/>
    </xf>
    <xf numFmtId="180" fontId="26" fillId="0" borderId="81" xfId="0" applyNumberFormat="1" applyFont="1" applyBorder="1" applyAlignment="1">
      <alignment vertical="center"/>
    </xf>
    <xf numFmtId="0" fontId="26" fillId="0" borderId="81" xfId="0" applyFont="1" applyBorder="1" applyAlignment="1">
      <alignment vertical="center"/>
    </xf>
    <xf numFmtId="0" fontId="26" fillId="0" borderId="17" xfId="0" applyFont="1" applyBorder="1" applyAlignment="1">
      <alignment vertical="center"/>
    </xf>
    <xf numFmtId="0" fontId="26" fillId="0" borderId="17" xfId="0" applyFont="1" applyBorder="1" applyAlignment="1">
      <alignment vertical="center" wrapText="1"/>
    </xf>
    <xf numFmtId="0" fontId="26" fillId="0" borderId="40" xfId="0" applyFont="1" applyBorder="1" applyAlignment="1">
      <alignment vertical="center"/>
    </xf>
    <xf numFmtId="41" fontId="26" fillId="16" borderId="83" xfId="0" applyNumberFormat="1" applyFont="1" applyFill="1" applyBorder="1" applyAlignment="1">
      <alignment vertical="center"/>
    </xf>
    <xf numFmtId="41" fontId="26" fillId="0" borderId="74" xfId="0" applyNumberFormat="1" applyFont="1" applyBorder="1" applyAlignment="1">
      <alignment vertical="center"/>
    </xf>
    <xf numFmtId="41" fontId="26" fillId="16" borderId="74" xfId="0" applyNumberFormat="1" applyFont="1" applyFill="1" applyBorder="1" applyAlignment="1">
      <alignment vertical="center"/>
    </xf>
    <xf numFmtId="41" fontId="26" fillId="0" borderId="76" xfId="0" applyNumberFormat="1" applyFont="1" applyBorder="1" applyAlignment="1">
      <alignment vertical="center"/>
    </xf>
    <xf numFmtId="41" fontId="26" fillId="0" borderId="81" xfId="0" applyNumberFormat="1" applyFont="1" applyBorder="1" applyAlignment="1">
      <alignment vertical="center"/>
    </xf>
    <xf numFmtId="0" fontId="26" fillId="0" borderId="74" xfId="0" applyFont="1" applyBorder="1" applyAlignment="1">
      <alignment vertical="center" wrapText="1"/>
    </xf>
    <xf numFmtId="0" fontId="26" fillId="0" borderId="76" xfId="0" applyFont="1" applyBorder="1" applyAlignment="1">
      <alignment horizontal="left" vertical="center"/>
    </xf>
    <xf numFmtId="41" fontId="26" fillId="17" borderId="83" xfId="0" applyNumberFormat="1" applyFont="1" applyFill="1" applyBorder="1" applyAlignment="1">
      <alignment vertical="center"/>
    </xf>
    <xf numFmtId="0" fontId="26" fillId="0" borderId="83" xfId="0" applyFont="1" applyBorder="1" applyAlignment="1">
      <alignment vertical="center" wrapText="1"/>
    </xf>
    <xf numFmtId="41" fontId="26" fillId="17" borderId="74" xfId="0" applyNumberFormat="1" applyFont="1" applyFill="1" applyBorder="1" applyAlignment="1">
      <alignment vertical="center"/>
    </xf>
    <xf numFmtId="0" fontId="26" fillId="0" borderId="40" xfId="0" applyFont="1" applyBorder="1" applyAlignment="1">
      <alignment vertical="center" wrapText="1"/>
    </xf>
    <xf numFmtId="0" fontId="26" fillId="10" borderId="76" xfId="0" applyFont="1" applyFill="1" applyBorder="1" applyAlignment="1">
      <alignment vertical="center"/>
    </xf>
    <xf numFmtId="180" fontId="26" fillId="10" borderId="76" xfId="0" applyNumberFormat="1" applyFont="1" applyFill="1" applyBorder="1" applyAlignment="1">
      <alignment vertical="center"/>
    </xf>
    <xf numFmtId="41" fontId="26" fillId="16" borderId="76" xfId="0" applyNumberFormat="1" applyFont="1" applyFill="1" applyBorder="1" applyAlignment="1">
      <alignment vertical="center"/>
    </xf>
    <xf numFmtId="0" fontId="26" fillId="10" borderId="74" xfId="0" applyFont="1" applyFill="1" applyBorder="1" applyAlignment="1">
      <alignment vertical="center"/>
    </xf>
    <xf numFmtId="180" fontId="26" fillId="0" borderId="17" xfId="0" applyNumberFormat="1" applyFont="1" applyBorder="1" applyAlignment="1">
      <alignment vertical="center"/>
    </xf>
    <xf numFmtId="0" fontId="26" fillId="10" borderId="17" xfId="0" applyFont="1" applyFill="1" applyBorder="1" applyAlignment="1">
      <alignment vertical="center"/>
    </xf>
    <xf numFmtId="41" fontId="26" fillId="0" borderId="17" xfId="0" applyNumberFormat="1" applyFont="1" applyBorder="1" applyAlignment="1">
      <alignment vertical="center"/>
    </xf>
    <xf numFmtId="180" fontId="26" fillId="10" borderId="17" xfId="0" applyNumberFormat="1" applyFont="1" applyFill="1" applyBorder="1" applyAlignment="1">
      <alignment vertical="center"/>
    </xf>
    <xf numFmtId="41" fontId="26" fillId="16" borderId="17" xfId="0" applyNumberFormat="1" applyFont="1" applyFill="1" applyBorder="1" applyAlignment="1">
      <alignment vertical="center"/>
    </xf>
    <xf numFmtId="0" fontId="26" fillId="10" borderId="79" xfId="0" applyFont="1" applyFill="1" applyBorder="1" applyAlignment="1">
      <alignment vertical="center"/>
    </xf>
    <xf numFmtId="41" fontId="26" fillId="0" borderId="79" xfId="0" applyNumberFormat="1" applyFont="1" applyBorder="1" applyAlignment="1">
      <alignment vertical="center"/>
    </xf>
    <xf numFmtId="180" fontId="26" fillId="10" borderId="79" xfId="0" applyNumberFormat="1" applyFont="1" applyFill="1" applyBorder="1" applyAlignment="1">
      <alignment vertical="center"/>
    </xf>
    <xf numFmtId="41" fontId="26" fillId="16" borderId="79" xfId="0" applyNumberFormat="1" applyFont="1" applyFill="1" applyBorder="1" applyAlignment="1">
      <alignment vertical="center"/>
    </xf>
    <xf numFmtId="41" fontId="4" fillId="13" borderId="57" xfId="0" applyNumberFormat="1" applyFont="1" applyFill="1" applyBorder="1" applyAlignment="1">
      <alignment horizontal="right" vertical="center"/>
    </xf>
    <xf numFmtId="41" fontId="26" fillId="17" borderId="17" xfId="0" applyNumberFormat="1" applyFont="1" applyFill="1" applyBorder="1" applyAlignment="1">
      <alignment vertical="center"/>
    </xf>
    <xf numFmtId="41" fontId="22" fillId="9" borderId="100" xfId="0" applyNumberFormat="1" applyFont="1" applyFill="1" applyBorder="1" applyAlignment="1">
      <alignment horizontal="center" vertical="center"/>
    </xf>
    <xf numFmtId="41" fontId="26" fillId="16" borderId="89" xfId="0" applyNumberFormat="1" applyFont="1" applyFill="1" applyBorder="1" applyAlignment="1">
      <alignment vertical="center"/>
    </xf>
    <xf numFmtId="0" fontId="26" fillId="0" borderId="90" xfId="0" applyFont="1" applyBorder="1" applyAlignment="1">
      <alignment vertical="center"/>
    </xf>
    <xf numFmtId="0" fontId="26" fillId="0" borderId="88" xfId="0" applyFont="1" applyBorder="1" applyAlignment="1">
      <alignment vertical="center"/>
    </xf>
    <xf numFmtId="41" fontId="26" fillId="17" borderId="40" xfId="0" applyNumberFormat="1" applyFont="1" applyFill="1" applyBorder="1" applyAlignment="1">
      <alignment vertical="center"/>
    </xf>
    <xf numFmtId="0" fontId="26" fillId="0" borderId="93" xfId="0" applyFont="1" applyBorder="1" applyAlignment="1">
      <alignment vertical="center"/>
    </xf>
    <xf numFmtId="180" fontId="26" fillId="0" borderId="93" xfId="0" applyNumberFormat="1" applyFont="1" applyBorder="1" applyAlignment="1">
      <alignment vertical="center"/>
    </xf>
    <xf numFmtId="41" fontId="26" fillId="0" borderId="93" xfId="0" applyNumberFormat="1" applyFont="1" applyBorder="1" applyAlignment="1">
      <alignment vertical="center"/>
    </xf>
    <xf numFmtId="41" fontId="26" fillId="18" borderId="93" xfId="0" applyNumberFormat="1" applyFont="1" applyFill="1" applyBorder="1" applyAlignment="1">
      <alignment vertical="center"/>
    </xf>
    <xf numFmtId="180" fontId="26" fillId="11" borderId="74" xfId="0" applyNumberFormat="1" applyFont="1" applyFill="1" applyBorder="1" applyAlignment="1">
      <alignment vertical="center"/>
    </xf>
    <xf numFmtId="0" fontId="26" fillId="11" borderId="88" xfId="0" applyFont="1" applyFill="1" applyBorder="1" applyAlignment="1">
      <alignment vertical="center"/>
    </xf>
    <xf numFmtId="41" fontId="26" fillId="0" borderId="88" xfId="0" applyNumberFormat="1" applyFont="1" applyBorder="1" applyAlignment="1">
      <alignment vertical="center"/>
    </xf>
    <xf numFmtId="180" fontId="26" fillId="11" borderId="88" xfId="0" applyNumberFormat="1" applyFont="1" applyFill="1" applyBorder="1" applyAlignment="1">
      <alignment vertical="center"/>
    </xf>
    <xf numFmtId="41" fontId="26" fillId="17" borderId="78" xfId="0" applyNumberFormat="1" applyFont="1" applyFill="1" applyBorder="1" applyAlignment="1">
      <alignment vertical="center"/>
    </xf>
    <xf numFmtId="41" fontId="26" fillId="10" borderId="74" xfId="0" applyNumberFormat="1" applyFont="1" applyFill="1" applyBorder="1" applyAlignment="1">
      <alignment vertical="center"/>
    </xf>
    <xf numFmtId="180" fontId="26" fillId="10" borderId="74" xfId="0" applyNumberFormat="1" applyFont="1" applyFill="1" applyBorder="1" applyAlignment="1">
      <alignment vertical="center"/>
    </xf>
    <xf numFmtId="41" fontId="28" fillId="16" borderId="17" xfId="0" applyNumberFormat="1" applyFont="1" applyFill="1" applyBorder="1" applyAlignment="1">
      <alignment vertical="center"/>
    </xf>
    <xf numFmtId="41" fontId="26" fillId="10" borderId="79" xfId="0" applyNumberFormat="1" applyFont="1" applyFill="1" applyBorder="1" applyAlignment="1">
      <alignment vertical="center"/>
    </xf>
    <xf numFmtId="41" fontId="28" fillId="16" borderId="94" xfId="0" applyNumberFormat="1" applyFont="1" applyFill="1" applyBorder="1" applyAlignment="1">
      <alignment vertical="center"/>
    </xf>
    <xf numFmtId="0" fontId="26" fillId="0" borderId="95" xfId="0" applyFont="1" applyBorder="1" applyAlignment="1">
      <alignment vertical="center"/>
    </xf>
    <xf numFmtId="180" fontId="26" fillId="0" borderId="95" xfId="0" applyNumberFormat="1" applyFont="1" applyBorder="1" applyAlignment="1">
      <alignment vertical="center"/>
    </xf>
    <xf numFmtId="0" fontId="26" fillId="0" borderId="96" xfId="0" applyFont="1" applyBorder="1" applyAlignment="1">
      <alignment vertical="center"/>
    </xf>
    <xf numFmtId="41" fontId="26" fillId="0" borderId="95" xfId="0" applyNumberFormat="1" applyFont="1" applyBorder="1" applyAlignment="1">
      <alignment vertical="center"/>
    </xf>
    <xf numFmtId="180" fontId="26" fillId="0" borderId="97" xfId="0" applyNumberFormat="1" applyFont="1" applyBorder="1" applyAlignment="1">
      <alignment horizontal="right" vertical="center"/>
    </xf>
    <xf numFmtId="41" fontId="26" fillId="0" borderId="95" xfId="0" applyNumberFormat="1" applyFont="1" applyBorder="1" applyAlignment="1">
      <alignment horizontal="right" vertical="center"/>
    </xf>
    <xf numFmtId="0" fontId="26" fillId="0" borderId="89" xfId="0" applyFont="1" applyBorder="1" applyAlignment="1">
      <alignment vertical="center" wrapText="1"/>
    </xf>
    <xf numFmtId="180" fontId="26" fillId="0" borderId="90" xfId="0" applyNumberFormat="1" applyFont="1" applyBorder="1" applyAlignment="1">
      <alignment vertical="center"/>
    </xf>
    <xf numFmtId="0" fontId="26" fillId="0" borderId="98" xfId="0" applyFont="1" applyBorder="1" applyAlignment="1">
      <alignment vertical="center"/>
    </xf>
    <xf numFmtId="41" fontId="26" fillId="18" borderId="74" xfId="0" applyNumberFormat="1" applyFont="1" applyFill="1" applyBorder="1" applyAlignment="1">
      <alignment vertical="center"/>
    </xf>
    <xf numFmtId="41" fontId="26" fillId="18" borderId="83" xfId="0" applyNumberFormat="1" applyFont="1" applyFill="1" applyBorder="1" applyAlignment="1">
      <alignment vertical="center"/>
    </xf>
    <xf numFmtId="0" fontId="26" fillId="13" borderId="83" xfId="0" applyFont="1" applyFill="1" applyBorder="1" applyAlignment="1">
      <alignment vertical="center"/>
    </xf>
    <xf numFmtId="0" fontId="26" fillId="13" borderId="81" xfId="0" applyFont="1" applyFill="1" applyBorder="1" applyAlignment="1">
      <alignment vertical="center"/>
    </xf>
    <xf numFmtId="0" fontId="26" fillId="13" borderId="74" xfId="0" applyFont="1" applyFill="1" applyBorder="1" applyAlignment="1">
      <alignment vertical="center"/>
    </xf>
    <xf numFmtId="41" fontId="26" fillId="17" borderId="90" xfId="0" applyNumberFormat="1" applyFont="1" applyFill="1" applyBorder="1" applyAlignment="1">
      <alignment vertical="center"/>
    </xf>
    <xf numFmtId="41" fontId="26" fillId="17" borderId="74" xfId="0" applyNumberFormat="1" applyFont="1" applyFill="1" applyBorder="1" applyAlignment="1">
      <alignment horizontal="right" vertical="center"/>
    </xf>
    <xf numFmtId="41" fontId="26" fillId="18" borderId="81" xfId="0" applyNumberFormat="1" applyFont="1" applyFill="1" applyBorder="1" applyAlignment="1">
      <alignment vertical="center"/>
    </xf>
    <xf numFmtId="41" fontId="26" fillId="19" borderId="74" xfId="0" applyNumberFormat="1" applyFont="1" applyFill="1" applyBorder="1" applyAlignment="1">
      <alignment vertical="center"/>
    </xf>
    <xf numFmtId="0" fontId="26" fillId="0" borderId="89" xfId="0" applyFont="1" applyBorder="1" applyAlignment="1">
      <alignment vertical="center"/>
    </xf>
    <xf numFmtId="180" fontId="26" fillId="0" borderId="89" xfId="0" applyNumberFormat="1" applyFont="1" applyBorder="1" applyAlignment="1">
      <alignment vertical="center"/>
    </xf>
    <xf numFmtId="41" fontId="26" fillId="0" borderId="89" xfId="0" applyNumberFormat="1" applyFont="1" applyBorder="1" applyAlignment="1">
      <alignment vertical="center"/>
    </xf>
    <xf numFmtId="41" fontId="28" fillId="18" borderId="89" xfId="0" applyNumberFormat="1" applyFont="1" applyFill="1" applyBorder="1" applyAlignment="1">
      <alignment horizontal="right" vertical="center"/>
    </xf>
    <xf numFmtId="41" fontId="26" fillId="18" borderId="74" xfId="0" applyNumberFormat="1" applyFont="1" applyFill="1" applyBorder="1" applyAlignment="1">
      <alignment horizontal="right" vertical="center"/>
    </xf>
    <xf numFmtId="0" fontId="29" fillId="0" borderId="81" xfId="0" applyFont="1" applyBorder="1" applyAlignment="1">
      <alignment vertical="center" wrapText="1"/>
    </xf>
    <xf numFmtId="41" fontId="26" fillId="18" borderId="81" xfId="0" applyNumberFormat="1" applyFont="1" applyFill="1" applyBorder="1" applyAlignment="1">
      <alignment horizontal="right" vertical="center"/>
    </xf>
    <xf numFmtId="0" fontId="29" fillId="0" borderId="104" xfId="0" applyFont="1" applyBorder="1" applyAlignment="1">
      <alignment vertical="center" wrapText="1"/>
    </xf>
    <xf numFmtId="41" fontId="26" fillId="0" borderId="104" xfId="0" applyNumberFormat="1" applyFont="1" applyBorder="1" applyAlignment="1">
      <alignment vertical="center"/>
    </xf>
    <xf numFmtId="180" fontId="26" fillId="0" borderId="104" xfId="0" applyNumberFormat="1" applyFont="1" applyBorder="1" applyAlignment="1">
      <alignment vertical="center"/>
    </xf>
    <xf numFmtId="41" fontId="26" fillId="18" borderId="104" xfId="0" applyNumberFormat="1" applyFont="1" applyFill="1" applyBorder="1" applyAlignment="1">
      <alignment horizontal="right" vertical="center"/>
    </xf>
    <xf numFmtId="0" fontId="30" fillId="0" borderId="91" xfId="0" applyFont="1" applyBorder="1" applyAlignment="1">
      <alignment vertical="center" wrapText="1"/>
    </xf>
    <xf numFmtId="41" fontId="30" fillId="0" borderId="91" xfId="0" applyNumberFormat="1" applyFont="1" applyBorder="1" applyAlignment="1">
      <alignment vertical="center"/>
    </xf>
    <xf numFmtId="180" fontId="26" fillId="0" borderId="91" xfId="0" applyNumberFormat="1" applyFont="1" applyBorder="1" applyAlignment="1">
      <alignment vertical="center"/>
    </xf>
    <xf numFmtId="0" fontId="26" fillId="0" borderId="91" xfId="0" applyFont="1" applyBorder="1" applyAlignment="1">
      <alignment vertical="center"/>
    </xf>
    <xf numFmtId="41" fontId="26" fillId="18" borderId="91" xfId="0" applyNumberFormat="1" applyFont="1" applyFill="1" applyBorder="1" applyAlignment="1">
      <alignment horizontal="right" vertical="center"/>
    </xf>
    <xf numFmtId="0" fontId="26" fillId="0" borderId="92" xfId="0" applyFont="1" applyBorder="1" applyAlignment="1">
      <alignment vertical="center"/>
    </xf>
    <xf numFmtId="180" fontId="26" fillId="0" borderId="130" xfId="0" applyNumberFormat="1" applyFont="1" applyBorder="1" applyAlignment="1">
      <alignment vertical="center"/>
    </xf>
    <xf numFmtId="0" fontId="30" fillId="0" borderId="17" xfId="0" applyFont="1" applyBorder="1" applyAlignment="1">
      <alignment vertical="center" wrapText="1"/>
    </xf>
    <xf numFmtId="41" fontId="30" fillId="0" borderId="17" xfId="0" applyNumberFormat="1" applyFont="1" applyBorder="1" applyAlignment="1">
      <alignment vertical="center"/>
    </xf>
    <xf numFmtId="41" fontId="26" fillId="19" borderId="17" xfId="0" applyNumberFormat="1" applyFont="1" applyFill="1" applyBorder="1" applyAlignment="1">
      <alignment horizontal="right" vertical="center"/>
    </xf>
    <xf numFmtId="180" fontId="26" fillId="0" borderId="40" xfId="0" applyNumberFormat="1" applyFont="1" applyBorder="1" applyAlignment="1">
      <alignment vertical="center"/>
    </xf>
    <xf numFmtId="0" fontId="30" fillId="0" borderId="40" xfId="0" applyFont="1" applyBorder="1" applyAlignment="1">
      <alignment vertical="center" wrapText="1"/>
    </xf>
    <xf numFmtId="41" fontId="30" fillId="0" borderId="40" xfId="0" applyNumberFormat="1" applyFont="1" applyBorder="1" applyAlignment="1">
      <alignment vertical="center"/>
    </xf>
    <xf numFmtId="0" fontId="26" fillId="0" borderId="55" xfId="0" applyFont="1" applyBorder="1" applyAlignment="1">
      <alignment vertical="center"/>
    </xf>
    <xf numFmtId="0" fontId="30" fillId="0" borderId="74" xfId="0" applyFont="1" applyBorder="1" applyAlignment="1">
      <alignment vertical="center" wrapText="1"/>
    </xf>
    <xf numFmtId="41" fontId="30" fillId="0" borderId="74" xfId="0" applyNumberFormat="1" applyFont="1" applyBorder="1" applyAlignment="1">
      <alignment vertical="center"/>
    </xf>
    <xf numFmtId="41" fontId="26" fillId="19" borderId="132" xfId="0" applyNumberFormat="1" applyFont="1" applyFill="1" applyBorder="1" applyAlignment="1">
      <alignment horizontal="right" vertical="center"/>
    </xf>
    <xf numFmtId="0" fontId="30" fillId="0" borderId="79" xfId="0" applyFont="1" applyBorder="1" applyAlignment="1">
      <alignment vertical="center" wrapText="1"/>
    </xf>
    <xf numFmtId="41" fontId="30" fillId="0" borderId="79" xfId="0" applyNumberFormat="1" applyFont="1" applyBorder="1" applyAlignment="1">
      <alignment vertical="center"/>
    </xf>
    <xf numFmtId="0" fontId="26" fillId="0" borderId="79" xfId="0" applyFont="1" applyBorder="1" applyAlignment="1">
      <alignment vertical="center" wrapText="1"/>
    </xf>
    <xf numFmtId="180" fontId="26" fillId="0" borderId="88" xfId="0" applyNumberFormat="1" applyFont="1" applyBorder="1" applyAlignment="1">
      <alignment vertical="center"/>
    </xf>
    <xf numFmtId="41" fontId="26" fillId="19" borderId="40" xfId="0" applyNumberFormat="1" applyFont="1" applyFill="1" applyBorder="1" applyAlignment="1">
      <alignment horizontal="right" vertical="center"/>
    </xf>
    <xf numFmtId="180" fontId="22" fillId="9" borderId="150" xfId="0" applyNumberFormat="1" applyFont="1" applyFill="1" applyBorder="1" applyAlignment="1">
      <alignment horizontal="center" vertical="center"/>
    </xf>
    <xf numFmtId="0" fontId="22" fillId="9" borderId="150" xfId="0" applyFont="1" applyFill="1" applyBorder="1" applyAlignment="1">
      <alignment horizontal="center" vertical="center"/>
    </xf>
    <xf numFmtId="41" fontId="22" fillId="9" borderId="150" xfId="0" applyNumberFormat="1" applyFont="1" applyFill="1" applyBorder="1" applyAlignment="1">
      <alignment horizontal="center" vertical="center"/>
    </xf>
    <xf numFmtId="0" fontId="26" fillId="0" borderId="81" xfId="0" applyFont="1" applyBorder="1" applyAlignment="1">
      <alignment vertical="center" wrapText="1"/>
    </xf>
    <xf numFmtId="41" fontId="26" fillId="17" borderId="81" xfId="0" applyNumberFormat="1" applyFont="1" applyFill="1" applyBorder="1" applyAlignment="1">
      <alignment vertical="center"/>
    </xf>
    <xf numFmtId="0" fontId="26" fillId="0" borderId="76" xfId="0" applyFont="1" applyBorder="1" applyAlignment="1">
      <alignment vertical="center" wrapText="1"/>
    </xf>
    <xf numFmtId="41" fontId="26" fillId="18" borderId="76" xfId="0" applyNumberFormat="1" applyFont="1" applyFill="1" applyBorder="1" applyAlignment="1">
      <alignment vertical="center"/>
    </xf>
    <xf numFmtId="0" fontId="30" fillId="0" borderId="83" xfId="0" applyFont="1" applyBorder="1" applyAlignment="1">
      <alignment vertical="center"/>
    </xf>
    <xf numFmtId="41" fontId="30" fillId="0" borderId="83" xfId="0" applyNumberFormat="1" applyFont="1" applyBorder="1" applyAlignment="1">
      <alignment vertical="center"/>
    </xf>
    <xf numFmtId="180" fontId="30" fillId="0" borderId="83" xfId="0" applyNumberFormat="1" applyFont="1" applyBorder="1" applyAlignment="1">
      <alignment vertical="center"/>
    </xf>
    <xf numFmtId="41" fontId="30" fillId="18" borderId="83" xfId="0" applyNumberFormat="1" applyFont="1" applyFill="1" applyBorder="1" applyAlignment="1">
      <alignment vertical="center"/>
    </xf>
    <xf numFmtId="180" fontId="30" fillId="0" borderId="74" xfId="0" applyNumberFormat="1" applyFont="1" applyBorder="1" applyAlignment="1">
      <alignment vertical="center"/>
    </xf>
    <xf numFmtId="0" fontId="30" fillId="0" borderId="74" xfId="0" applyFont="1" applyBorder="1" applyAlignment="1">
      <alignment vertical="center"/>
    </xf>
    <xf numFmtId="41" fontId="30" fillId="18" borderId="74" xfId="0" applyNumberFormat="1" applyFont="1" applyFill="1" applyBorder="1" applyAlignment="1">
      <alignment vertical="center"/>
    </xf>
    <xf numFmtId="180" fontId="26" fillId="11" borderId="81" xfId="0" applyNumberFormat="1" applyFont="1" applyFill="1" applyBorder="1" applyAlignment="1">
      <alignment vertical="center"/>
    </xf>
    <xf numFmtId="41" fontId="28" fillId="18" borderId="106" xfId="0" applyNumberFormat="1" applyFont="1" applyFill="1" applyBorder="1" applyAlignment="1">
      <alignment vertical="center"/>
    </xf>
    <xf numFmtId="41" fontId="28" fillId="18" borderId="17" xfId="0" applyNumberFormat="1" applyFont="1" applyFill="1" applyBorder="1" applyAlignment="1">
      <alignment vertical="center"/>
    </xf>
    <xf numFmtId="180" fontId="26" fillId="11" borderId="76" xfId="0" applyNumberFormat="1" applyFont="1" applyFill="1" applyBorder="1" applyAlignment="1">
      <alignment vertical="center"/>
    </xf>
    <xf numFmtId="0" fontId="26" fillId="0" borderId="84" xfId="0" applyFont="1" applyBorder="1" applyAlignment="1">
      <alignment vertical="center" wrapText="1"/>
    </xf>
    <xf numFmtId="0" fontId="26" fillId="0" borderId="88" xfId="0" applyFont="1" applyBorder="1" applyAlignment="1">
      <alignment vertical="center" wrapText="1"/>
    </xf>
    <xf numFmtId="41" fontId="32" fillId="18" borderId="74" xfId="0" applyNumberFormat="1" applyFont="1" applyFill="1" applyBorder="1" applyAlignment="1">
      <alignment vertical="center"/>
    </xf>
    <xf numFmtId="0" fontId="26" fillId="0" borderId="0" xfId="0" applyFont="1" applyAlignment="1">
      <alignment vertical="center" wrapText="1"/>
    </xf>
    <xf numFmtId="180" fontId="26" fillId="0" borderId="0" xfId="0" applyNumberFormat="1" applyFont="1" applyAlignment="1">
      <alignment vertical="center"/>
    </xf>
    <xf numFmtId="180" fontId="26" fillId="0" borderId="55" xfId="0" applyNumberFormat="1" applyFont="1" applyBorder="1" applyAlignment="1">
      <alignment vertical="center"/>
    </xf>
    <xf numFmtId="41" fontId="26" fillId="19" borderId="56" xfId="0" applyNumberFormat="1" applyFont="1" applyFill="1" applyBorder="1" applyAlignment="1">
      <alignment vertical="center"/>
    </xf>
    <xf numFmtId="0" fontId="26" fillId="0" borderId="99" xfId="0" applyFont="1" applyBorder="1" applyAlignment="1">
      <alignment vertical="center"/>
    </xf>
    <xf numFmtId="180" fontId="26" fillId="0" borderId="109" xfId="0" applyNumberFormat="1" applyFont="1" applyBorder="1" applyAlignment="1">
      <alignment vertical="center"/>
    </xf>
    <xf numFmtId="0" fontId="26" fillId="0" borderId="44" xfId="0" applyFont="1" applyBorder="1" applyAlignment="1">
      <alignment vertical="center"/>
    </xf>
    <xf numFmtId="41" fontId="26" fillId="0" borderId="49" xfId="0" applyNumberFormat="1" applyFont="1" applyBorder="1" applyAlignment="1">
      <alignment vertical="center"/>
    </xf>
    <xf numFmtId="180" fontId="26" fillId="0" borderId="49" xfId="0" applyNumberFormat="1" applyFont="1" applyBorder="1" applyAlignment="1">
      <alignment vertical="center"/>
    </xf>
    <xf numFmtId="41" fontId="26" fillId="17" borderId="91" xfId="0" applyNumberFormat="1" applyFont="1" applyFill="1" applyBorder="1" applyAlignment="1">
      <alignment vertical="center"/>
    </xf>
    <xf numFmtId="0" fontId="26" fillId="0" borderId="47" xfId="0" applyFont="1" applyBorder="1" applyAlignment="1">
      <alignment vertical="center"/>
    </xf>
    <xf numFmtId="41" fontId="26" fillId="0" borderId="47" xfId="0" applyNumberFormat="1" applyFont="1" applyBorder="1" applyAlignment="1">
      <alignment vertical="center"/>
    </xf>
    <xf numFmtId="180" fontId="26" fillId="0" borderId="47" xfId="0" applyNumberFormat="1" applyFont="1" applyBorder="1" applyAlignment="1">
      <alignment vertical="center"/>
    </xf>
    <xf numFmtId="41" fontId="26" fillId="16" borderId="51" xfId="0" applyNumberFormat="1" applyFont="1" applyFill="1" applyBorder="1" applyAlignment="1">
      <alignment vertical="center"/>
    </xf>
    <xf numFmtId="41" fontId="26" fillId="0" borderId="40" xfId="0" applyNumberFormat="1" applyFont="1" applyBorder="1" applyAlignment="1">
      <alignment vertical="center"/>
    </xf>
    <xf numFmtId="0" fontId="26" fillId="0" borderId="56" xfId="0" applyFont="1" applyBorder="1" applyAlignment="1">
      <alignment vertical="center"/>
    </xf>
    <xf numFmtId="41" fontId="26" fillId="0" borderId="41" xfId="0" applyNumberFormat="1" applyFont="1" applyBorder="1" applyAlignment="1">
      <alignment vertical="center"/>
    </xf>
    <xf numFmtId="180" fontId="26" fillId="0" borderId="41" xfId="0" applyNumberFormat="1" applyFont="1" applyBorder="1" applyAlignment="1">
      <alignment vertical="center"/>
    </xf>
    <xf numFmtId="41" fontId="26" fillId="19" borderId="17" xfId="0" applyNumberFormat="1" applyFont="1" applyFill="1" applyBorder="1" applyAlignment="1">
      <alignment vertical="center"/>
    </xf>
    <xf numFmtId="41" fontId="26" fillId="19" borderId="40" xfId="0" applyNumberFormat="1" applyFont="1" applyFill="1" applyBorder="1" applyAlignment="1">
      <alignment vertical="center"/>
    </xf>
    <xf numFmtId="0" fontId="26" fillId="0" borderId="38" xfId="0" applyFont="1" applyBorder="1" applyAlignment="1">
      <alignment vertical="center"/>
    </xf>
    <xf numFmtId="41" fontId="26" fillId="16" borderId="48" xfId="0" applyNumberFormat="1" applyFont="1" applyFill="1" applyBorder="1" applyAlignment="1">
      <alignment vertical="center"/>
    </xf>
    <xf numFmtId="0" fontId="26" fillId="0" borderId="48" xfId="0" applyFont="1" applyBorder="1" applyAlignment="1">
      <alignment vertical="center"/>
    </xf>
    <xf numFmtId="180" fontId="26" fillId="0" borderId="48" xfId="0" applyNumberFormat="1" applyFont="1" applyBorder="1" applyAlignment="1">
      <alignment vertical="center"/>
    </xf>
    <xf numFmtId="41" fontId="26" fillId="16" borderId="40" xfId="0" applyNumberFormat="1" applyFont="1" applyFill="1" applyBorder="1" applyAlignment="1">
      <alignment vertical="center"/>
    </xf>
    <xf numFmtId="41" fontId="26" fillId="19" borderId="41" xfId="0" applyNumberFormat="1" applyFont="1" applyFill="1" applyBorder="1" applyAlignment="1">
      <alignment vertical="center"/>
    </xf>
    <xf numFmtId="41" fontId="26" fillId="0" borderId="54" xfId="0" applyNumberFormat="1" applyFont="1" applyBorder="1" applyAlignment="1">
      <alignment vertical="center"/>
    </xf>
    <xf numFmtId="41" fontId="26" fillId="18" borderId="17" xfId="0" applyNumberFormat="1" applyFont="1" applyFill="1" applyBorder="1" applyAlignment="1">
      <alignment vertical="center"/>
    </xf>
    <xf numFmtId="180" fontId="26" fillId="0" borderId="51" xfId="0" applyNumberFormat="1" applyFont="1" applyBorder="1" applyAlignment="1">
      <alignment vertical="center"/>
    </xf>
    <xf numFmtId="0" fontId="33" fillId="0" borderId="51" xfId="0" applyFont="1" applyBorder="1" applyAlignment="1">
      <alignment horizontal="left" vertical="center" wrapText="1"/>
    </xf>
    <xf numFmtId="41" fontId="33" fillId="11" borderId="0" xfId="0" applyNumberFormat="1" applyFont="1" applyFill="1" applyAlignment="1">
      <alignment horizontal="right" vertical="center"/>
    </xf>
    <xf numFmtId="180" fontId="26" fillId="0" borderId="68" xfId="0" applyNumberFormat="1" applyFont="1" applyBorder="1" applyAlignment="1">
      <alignment vertical="center"/>
    </xf>
    <xf numFmtId="0" fontId="26" fillId="0" borderId="51" xfId="0" applyFont="1" applyBorder="1" applyAlignment="1">
      <alignment vertical="center"/>
    </xf>
    <xf numFmtId="41" fontId="26" fillId="0" borderId="51" xfId="0" applyNumberFormat="1" applyFont="1" applyBorder="1" applyAlignment="1">
      <alignment vertical="center"/>
    </xf>
    <xf numFmtId="41" fontId="26" fillId="18" borderId="51" xfId="0" applyNumberFormat="1" applyFont="1" applyFill="1" applyBorder="1" applyAlignment="1">
      <alignment vertical="center"/>
    </xf>
    <xf numFmtId="180" fontId="26" fillId="0" borderId="112" xfId="0" applyNumberFormat="1" applyFont="1" applyBorder="1" applyAlignment="1">
      <alignment vertical="center"/>
    </xf>
    <xf numFmtId="0" fontId="26" fillId="0" borderId="113" xfId="0" applyFont="1" applyBorder="1" applyAlignment="1">
      <alignment vertical="center"/>
    </xf>
    <xf numFmtId="41" fontId="26" fillId="0" borderId="113" xfId="0" applyNumberFormat="1" applyFont="1" applyBorder="1" applyAlignment="1">
      <alignment vertical="center"/>
    </xf>
    <xf numFmtId="180" fontId="26" fillId="0" borderId="113" xfId="0" applyNumberFormat="1" applyFont="1" applyBorder="1" applyAlignment="1">
      <alignment vertical="center"/>
    </xf>
    <xf numFmtId="41" fontId="26" fillId="18" borderId="113" xfId="0" applyNumberFormat="1" applyFont="1" applyFill="1" applyBorder="1" applyAlignment="1">
      <alignment vertical="center"/>
    </xf>
    <xf numFmtId="180" fontId="26" fillId="0" borderId="89" xfId="0" applyNumberFormat="1" applyFont="1" applyBorder="1" applyAlignment="1">
      <alignment horizontal="right" vertical="center"/>
    </xf>
    <xf numFmtId="41" fontId="26" fillId="20" borderId="74" xfId="0" applyNumberFormat="1" applyFont="1" applyFill="1" applyBorder="1" applyAlignment="1">
      <alignment vertical="center"/>
    </xf>
    <xf numFmtId="41" fontId="26" fillId="16" borderId="17" xfId="0" applyNumberFormat="1" applyFont="1" applyFill="1" applyBorder="1" applyAlignment="1">
      <alignment horizontal="right" vertical="center"/>
    </xf>
    <xf numFmtId="41" fontId="26" fillId="9" borderId="17" xfId="0" applyNumberFormat="1" applyFont="1" applyFill="1" applyBorder="1" applyAlignment="1">
      <alignment horizontal="right" vertical="center"/>
    </xf>
    <xf numFmtId="41" fontId="26" fillId="16" borderId="38" xfId="0" applyNumberFormat="1" applyFont="1" applyFill="1" applyBorder="1" applyAlignment="1">
      <alignment horizontal="right" vertical="center"/>
    </xf>
    <xf numFmtId="180" fontId="26" fillId="0" borderId="17" xfId="0" applyNumberFormat="1" applyFont="1" applyBorder="1" applyAlignment="1">
      <alignment horizontal="right" vertical="center"/>
    </xf>
    <xf numFmtId="0" fontId="26" fillId="0" borderId="59" xfId="0" applyFont="1" applyBorder="1" applyAlignment="1">
      <alignment vertical="center"/>
    </xf>
    <xf numFmtId="41" fontId="26" fillId="0" borderId="48" xfId="0" applyNumberFormat="1" applyFont="1" applyBorder="1" applyAlignment="1">
      <alignment horizontal="right" vertical="center"/>
    </xf>
    <xf numFmtId="41" fontId="26" fillId="16" borderId="48" xfId="0" applyNumberFormat="1" applyFont="1" applyFill="1" applyBorder="1" applyAlignment="1">
      <alignment horizontal="right" vertical="center"/>
    </xf>
    <xf numFmtId="0" fontId="28" fillId="0" borderId="47" xfId="0" applyFont="1" applyBorder="1" applyAlignment="1">
      <alignment vertical="center"/>
    </xf>
    <xf numFmtId="41" fontId="26" fillId="16" borderId="81" xfId="0" applyNumberFormat="1" applyFont="1" applyFill="1" applyBorder="1" applyAlignment="1">
      <alignment vertical="center"/>
    </xf>
    <xf numFmtId="41" fontId="26" fillId="19" borderId="79" xfId="0" applyNumberFormat="1" applyFont="1" applyFill="1" applyBorder="1" applyAlignment="1">
      <alignment vertical="center"/>
    </xf>
    <xf numFmtId="0" fontId="26" fillId="0" borderId="89" xfId="0" applyFont="1" applyBorder="1" applyAlignment="1">
      <alignment horizontal="left" vertical="center"/>
    </xf>
    <xf numFmtId="180" fontId="26" fillId="0" borderId="76" xfId="0" applyNumberFormat="1" applyFont="1" applyBorder="1" applyAlignment="1">
      <alignment horizontal="left" vertical="center"/>
    </xf>
    <xf numFmtId="41" fontId="26" fillId="0" borderId="76" xfId="0" applyNumberFormat="1" applyFont="1" applyBorder="1" applyAlignment="1">
      <alignment horizontal="left" vertical="center"/>
    </xf>
    <xf numFmtId="41" fontId="28" fillId="20" borderId="76" xfId="0" applyNumberFormat="1" applyFont="1" applyFill="1" applyBorder="1" applyAlignment="1">
      <alignment horizontal="left" vertical="center"/>
    </xf>
    <xf numFmtId="180" fontId="26" fillId="0" borderId="74" xfId="0" applyNumberFormat="1" applyFont="1" applyBorder="1" applyAlignment="1">
      <alignment horizontal="left" vertical="center"/>
    </xf>
    <xf numFmtId="41" fontId="26" fillId="0" borderId="74" xfId="0" applyNumberFormat="1" applyFont="1" applyBorder="1" applyAlignment="1">
      <alignment horizontal="left" vertical="center"/>
    </xf>
    <xf numFmtId="0" fontId="26" fillId="0" borderId="79" xfId="0" applyFont="1" applyBorder="1" applyAlignment="1">
      <alignment horizontal="left" vertical="center"/>
    </xf>
    <xf numFmtId="180" fontId="26" fillId="0" borderId="79" xfId="0" applyNumberFormat="1" applyFont="1" applyBorder="1" applyAlignment="1">
      <alignment horizontal="left" vertical="center"/>
    </xf>
    <xf numFmtId="41" fontId="26" fillId="0" borderId="79" xfId="0" applyNumberFormat="1" applyFont="1" applyBorder="1" applyAlignment="1">
      <alignment horizontal="left" vertical="center"/>
    </xf>
    <xf numFmtId="41" fontId="26" fillId="19" borderId="79" xfId="0" applyNumberFormat="1" applyFont="1" applyFill="1" applyBorder="1" applyAlignment="1">
      <alignment horizontal="left" vertical="center"/>
    </xf>
    <xf numFmtId="41" fontId="26" fillId="16" borderId="90" xfId="0" applyNumberFormat="1" applyFont="1" applyFill="1" applyBorder="1" applyAlignment="1">
      <alignment horizontal="left" vertical="center"/>
    </xf>
    <xf numFmtId="180" fontId="28" fillId="0" borderId="83" xfId="0" applyNumberFormat="1" applyFont="1" applyBorder="1" applyAlignment="1">
      <alignment vertical="center"/>
    </xf>
    <xf numFmtId="0" fontId="28" fillId="0" borderId="74" xfId="0" applyFont="1" applyBorder="1" applyAlignment="1">
      <alignment vertical="center"/>
    </xf>
    <xf numFmtId="41" fontId="28" fillId="0" borderId="83" xfId="0" applyNumberFormat="1" applyFont="1" applyBorder="1" applyAlignment="1">
      <alignment vertical="center"/>
    </xf>
    <xf numFmtId="0" fontId="28" fillId="0" borderId="83" xfId="0" applyFont="1" applyBorder="1" applyAlignment="1">
      <alignment vertical="center"/>
    </xf>
    <xf numFmtId="41" fontId="28" fillId="16" borderId="83" xfId="0" applyNumberFormat="1" applyFont="1" applyFill="1" applyBorder="1" applyAlignment="1">
      <alignment vertical="center"/>
    </xf>
    <xf numFmtId="180" fontId="28" fillId="0" borderId="74" xfId="0" applyNumberFormat="1" applyFont="1" applyBorder="1" applyAlignment="1">
      <alignment vertical="center"/>
    </xf>
    <xf numFmtId="41" fontId="28" fillId="0" borderId="74" xfId="0" applyNumberFormat="1" applyFont="1" applyBorder="1" applyAlignment="1">
      <alignment vertical="center"/>
    </xf>
    <xf numFmtId="41" fontId="28" fillId="18" borderId="74" xfId="0" applyNumberFormat="1" applyFont="1" applyFill="1" applyBorder="1" applyAlignment="1">
      <alignment vertical="center"/>
    </xf>
    <xf numFmtId="180" fontId="28" fillId="0" borderId="17" xfId="0" applyNumberFormat="1" applyFont="1" applyBorder="1" applyAlignment="1">
      <alignment vertical="center"/>
    </xf>
    <xf numFmtId="0" fontId="26" fillId="0" borderId="90" xfId="0" applyFont="1" applyBorder="1" applyAlignment="1">
      <alignment horizontal="left" vertical="center"/>
    </xf>
    <xf numFmtId="0" fontId="26" fillId="0" borderId="88" xfId="0" applyFont="1" applyBorder="1" applyAlignment="1">
      <alignment horizontal="left" vertical="center"/>
    </xf>
    <xf numFmtId="180" fontId="28" fillId="0" borderId="89" xfId="0" applyNumberFormat="1" applyFont="1" applyBorder="1" applyAlignment="1">
      <alignment vertical="center"/>
    </xf>
    <xf numFmtId="180" fontId="28" fillId="0" borderId="81" xfId="0" applyNumberFormat="1" applyFont="1" applyBorder="1" applyAlignment="1">
      <alignment vertical="center"/>
    </xf>
    <xf numFmtId="41" fontId="28" fillId="18" borderId="83" xfId="0" applyNumberFormat="1" applyFont="1" applyFill="1" applyBorder="1" applyAlignment="1">
      <alignment vertical="center"/>
    </xf>
    <xf numFmtId="41" fontId="28" fillId="16" borderId="74" xfId="0" applyNumberFormat="1" applyFont="1" applyFill="1" applyBorder="1" applyAlignment="1">
      <alignment vertical="center"/>
    </xf>
    <xf numFmtId="0" fontId="22" fillId="9" borderId="30" xfId="0" applyFont="1" applyFill="1" applyBorder="1" applyAlignment="1">
      <alignment horizontal="center" vertical="center"/>
    </xf>
    <xf numFmtId="180" fontId="22" fillId="9" borderId="30" xfId="0" applyNumberFormat="1" applyFont="1" applyFill="1" applyBorder="1" applyAlignment="1">
      <alignment horizontal="center" vertical="center"/>
    </xf>
    <xf numFmtId="180" fontId="0" fillId="0" borderId="45" xfId="0" applyNumberFormat="1" applyBorder="1" applyAlignment="1">
      <alignment vertical="center"/>
    </xf>
    <xf numFmtId="41" fontId="26" fillId="9" borderId="81" xfId="0" applyNumberFormat="1" applyFont="1" applyFill="1" applyBorder="1" applyAlignment="1">
      <alignment vertical="center"/>
    </xf>
    <xf numFmtId="41" fontId="26" fillId="21" borderId="79" xfId="0" applyNumberFormat="1" applyFont="1" applyFill="1" applyBorder="1" applyAlignment="1">
      <alignment vertical="center"/>
    </xf>
    <xf numFmtId="41" fontId="26" fillId="9" borderId="17" xfId="0" applyNumberFormat="1" applyFont="1" applyFill="1" applyBorder="1" applyAlignment="1">
      <alignment vertical="center"/>
    </xf>
    <xf numFmtId="41" fontId="26" fillId="18" borderId="40" xfId="0" applyNumberFormat="1" applyFont="1" applyFill="1" applyBorder="1" applyAlignment="1">
      <alignment vertical="center"/>
    </xf>
    <xf numFmtId="41" fontId="26" fillId="20" borderId="89" xfId="0" applyNumberFormat="1" applyFont="1" applyFill="1" applyBorder="1" applyAlignment="1">
      <alignment vertical="center"/>
    </xf>
    <xf numFmtId="0" fontId="28" fillId="0" borderId="81" xfId="0" applyFont="1" applyBorder="1" applyAlignment="1">
      <alignment vertical="center"/>
    </xf>
    <xf numFmtId="0" fontId="31" fillId="13" borderId="81" xfId="0" applyFont="1" applyFill="1" applyBorder="1" applyAlignment="1">
      <alignment vertical="center"/>
    </xf>
    <xf numFmtId="0" fontId="26" fillId="0" borderId="94" xfId="0" applyFont="1" applyBorder="1" applyAlignment="1">
      <alignment vertical="center"/>
    </xf>
    <xf numFmtId="0" fontId="31" fillId="13" borderId="67" xfId="0" applyFont="1" applyFill="1" applyBorder="1" applyAlignment="1">
      <alignment vertical="center"/>
    </xf>
    <xf numFmtId="41" fontId="26" fillId="0" borderId="94" xfId="0" applyNumberFormat="1" applyFont="1" applyBorder="1" applyAlignment="1">
      <alignment vertical="center"/>
    </xf>
    <xf numFmtId="180" fontId="26" fillId="0" borderId="94" xfId="0" applyNumberFormat="1" applyFont="1" applyBorder="1" applyAlignment="1">
      <alignment vertical="center"/>
    </xf>
    <xf numFmtId="41" fontId="26" fillId="17" borderId="94" xfId="0" applyNumberFormat="1" applyFont="1" applyFill="1" applyBorder="1" applyAlignment="1">
      <alignment vertical="center"/>
    </xf>
    <xf numFmtId="0" fontId="18" fillId="0" borderId="0" xfId="0" applyFont="1" applyAlignment="1">
      <alignment vertical="center"/>
    </xf>
    <xf numFmtId="0" fontId="26" fillId="0" borderId="142" xfId="0" applyFont="1" applyBorder="1" applyAlignment="1">
      <alignment vertical="center"/>
    </xf>
    <xf numFmtId="41" fontId="26" fillId="0" borderId="83" xfId="0" applyNumberFormat="1" applyFont="1" applyBorder="1" applyAlignment="1">
      <alignment horizontal="right" vertical="center"/>
    </xf>
    <xf numFmtId="180" fontId="26" fillId="0" borderId="116" xfId="0" applyNumberFormat="1" applyFont="1" applyBorder="1" applyAlignment="1">
      <alignment vertical="center"/>
    </xf>
    <xf numFmtId="41" fontId="26" fillId="16" borderId="117" xfId="0" applyNumberFormat="1" applyFont="1" applyFill="1" applyBorder="1" applyAlignment="1">
      <alignment vertical="center"/>
    </xf>
    <xf numFmtId="41" fontId="26" fillId="0" borderId="92" xfId="0" applyNumberFormat="1" applyFont="1" applyBorder="1" applyAlignment="1">
      <alignment vertical="center"/>
    </xf>
    <xf numFmtId="180" fontId="26" fillId="0" borderId="92" xfId="0" applyNumberFormat="1" applyFont="1" applyBorder="1" applyAlignment="1">
      <alignment vertical="center"/>
    </xf>
    <xf numFmtId="0" fontId="26" fillId="0" borderId="79" xfId="2" applyNumberFormat="1" applyFont="1" applyBorder="1" applyAlignment="1">
      <alignment vertical="center"/>
    </xf>
    <xf numFmtId="41" fontId="26" fillId="20" borderId="79" xfId="0" applyNumberFormat="1" applyFont="1" applyFill="1" applyBorder="1" applyAlignment="1">
      <alignment vertical="center"/>
    </xf>
    <xf numFmtId="0" fontId="26" fillId="13" borderId="76" xfId="0" applyFont="1" applyFill="1" applyBorder="1" applyAlignment="1">
      <alignment vertical="center"/>
    </xf>
    <xf numFmtId="41" fontId="26" fillId="19" borderId="76" xfId="0" applyNumberFormat="1" applyFont="1" applyFill="1" applyBorder="1" applyAlignment="1">
      <alignment vertical="center"/>
    </xf>
    <xf numFmtId="0" fontId="26" fillId="0" borderId="109" xfId="0" applyFont="1" applyBorder="1" applyAlignment="1">
      <alignment vertical="center"/>
    </xf>
    <xf numFmtId="41" fontId="26" fillId="0" borderId="109" xfId="0" applyNumberFormat="1" applyFont="1" applyBorder="1" applyAlignment="1">
      <alignment vertical="center"/>
    </xf>
    <xf numFmtId="41" fontId="26" fillId="16" borderId="38" xfId="0" applyNumberFormat="1" applyFont="1" applyFill="1" applyBorder="1" applyAlignment="1">
      <alignment vertical="center"/>
    </xf>
    <xf numFmtId="180" fontId="26" fillId="0" borderId="83" xfId="0" applyNumberFormat="1" applyFont="1" applyBorder="1" applyAlignment="1">
      <alignment horizontal="right" vertical="center"/>
    </xf>
    <xf numFmtId="180" fontId="26" fillId="0" borderId="74" xfId="0" applyNumberFormat="1" applyFont="1" applyBorder="1" applyAlignment="1">
      <alignment horizontal="right" vertical="center"/>
    </xf>
    <xf numFmtId="180" fontId="26" fillId="0" borderId="79" xfId="0" applyNumberFormat="1" applyFont="1" applyBorder="1" applyAlignment="1">
      <alignment horizontal="right" vertical="center"/>
    </xf>
    <xf numFmtId="180" fontId="26" fillId="0" borderId="129" xfId="0" applyNumberFormat="1" applyFont="1" applyBorder="1" applyAlignment="1">
      <alignment vertical="center"/>
    </xf>
    <xf numFmtId="41" fontId="26" fillId="0" borderId="131" xfId="0" applyNumberFormat="1" applyFont="1" applyBorder="1" applyAlignment="1">
      <alignment horizontal="right" vertical="center"/>
    </xf>
    <xf numFmtId="180" fontId="26" fillId="0" borderId="131" xfId="0" applyNumberFormat="1" applyFont="1" applyBorder="1" applyAlignment="1">
      <alignment horizontal="right" vertical="center"/>
    </xf>
    <xf numFmtId="41" fontId="26" fillId="19" borderId="135" xfId="0" applyNumberFormat="1" applyFont="1" applyFill="1" applyBorder="1" applyAlignment="1">
      <alignment horizontal="right" vertical="center"/>
    </xf>
    <xf numFmtId="41" fontId="26" fillId="16" borderId="83" xfId="0" applyNumberFormat="1" applyFont="1" applyFill="1" applyBorder="1" applyAlignment="1">
      <alignment horizontal="right" vertical="center"/>
    </xf>
    <xf numFmtId="41" fontId="26" fillId="17" borderId="83" xfId="0" applyNumberFormat="1" applyFont="1" applyFill="1" applyBorder="1" applyAlignment="1">
      <alignment horizontal="right" vertical="center"/>
    </xf>
    <xf numFmtId="41" fontId="26" fillId="0" borderId="79" xfId="0" applyNumberFormat="1" applyFont="1" applyBorder="1" applyAlignment="1">
      <alignment horizontal="right" vertical="center"/>
    </xf>
    <xf numFmtId="41" fontId="26" fillId="19" borderId="79" xfId="0" applyNumberFormat="1" applyFont="1" applyFill="1" applyBorder="1" applyAlignment="1">
      <alignment horizontal="right" vertical="center"/>
    </xf>
    <xf numFmtId="41" fontId="26" fillId="0" borderId="74" xfId="0" applyNumberFormat="1" applyFont="1" applyBorder="1" applyAlignment="1">
      <alignment horizontal="right" vertical="center"/>
    </xf>
    <xf numFmtId="41" fontId="26" fillId="16" borderId="74" xfId="0" applyNumberFormat="1" applyFont="1" applyFill="1" applyBorder="1" applyAlignment="1">
      <alignment horizontal="right" vertical="center"/>
    </xf>
    <xf numFmtId="180" fontId="26" fillId="0" borderId="81" xfId="0" applyNumberFormat="1" applyFont="1" applyBorder="1" applyAlignment="1">
      <alignment horizontal="right" vertical="center"/>
    </xf>
    <xf numFmtId="0" fontId="26" fillId="0" borderId="132" xfId="0" applyFont="1" applyBorder="1" applyAlignment="1">
      <alignment vertical="center"/>
    </xf>
    <xf numFmtId="41" fontId="26" fillId="0" borderId="47" xfId="0" applyNumberFormat="1" applyFont="1" applyBorder="1" applyAlignment="1">
      <alignment horizontal="right" vertical="center"/>
    </xf>
    <xf numFmtId="180" fontId="26" fillId="0" borderId="47" xfId="0" applyNumberFormat="1" applyFont="1" applyBorder="1" applyAlignment="1">
      <alignment horizontal="right" vertical="center"/>
    </xf>
    <xf numFmtId="41" fontId="26" fillId="17" borderId="47" xfId="0" applyNumberFormat="1" applyFont="1" applyFill="1" applyBorder="1" applyAlignment="1">
      <alignment horizontal="right" vertical="center"/>
    </xf>
    <xf numFmtId="180" fontId="26" fillId="0" borderId="38" xfId="0" applyNumberFormat="1" applyFont="1" applyBorder="1" applyAlignment="1">
      <alignment vertical="center"/>
    </xf>
    <xf numFmtId="41" fontId="26" fillId="0" borderId="38" xfId="0" applyNumberFormat="1" applyFont="1" applyBorder="1" applyAlignment="1">
      <alignment horizontal="right" vertical="center"/>
    </xf>
    <xf numFmtId="180" fontId="26" fillId="0" borderId="38" xfId="0" applyNumberFormat="1" applyFont="1" applyBorder="1" applyAlignment="1">
      <alignment horizontal="right" vertical="center"/>
    </xf>
    <xf numFmtId="41" fontId="26" fillId="17" borderId="38" xfId="0" applyNumberFormat="1" applyFont="1" applyFill="1" applyBorder="1" applyAlignment="1">
      <alignment horizontal="right" vertical="center"/>
    </xf>
    <xf numFmtId="41" fontId="26" fillId="18" borderId="83" xfId="0" applyNumberFormat="1" applyFont="1" applyFill="1" applyBorder="1" applyAlignment="1">
      <alignment horizontal="right" vertical="center"/>
    </xf>
    <xf numFmtId="41" fontId="26" fillId="18" borderId="89" xfId="0" applyNumberFormat="1" applyFont="1" applyFill="1" applyBorder="1" applyAlignment="1">
      <alignment vertical="center"/>
    </xf>
    <xf numFmtId="0" fontId="28" fillId="0" borderId="17" xfId="0" applyFont="1" applyBorder="1" applyAlignment="1">
      <alignment vertical="center"/>
    </xf>
    <xf numFmtId="41" fontId="26" fillId="16" borderId="94" xfId="0" applyNumberFormat="1" applyFont="1" applyFill="1" applyBorder="1" applyAlignment="1">
      <alignment vertical="center"/>
    </xf>
    <xf numFmtId="41" fontId="26" fillId="17" borderId="89" xfId="0" applyNumberFormat="1" applyFont="1" applyFill="1" applyBorder="1" applyAlignment="1">
      <alignment vertical="center"/>
    </xf>
    <xf numFmtId="41" fontId="26" fillId="0" borderId="76" xfId="4" applyNumberFormat="1" applyFont="1" applyBorder="1" applyAlignment="1">
      <alignment vertical="center"/>
    </xf>
    <xf numFmtId="0" fontId="26" fillId="0" borderId="76" xfId="1" applyNumberFormat="1" applyFont="1" applyBorder="1" applyAlignment="1">
      <alignment vertical="center"/>
    </xf>
    <xf numFmtId="180" fontId="26" fillId="0" borderId="128" xfId="0" applyNumberFormat="1" applyFont="1" applyBorder="1" applyAlignment="1">
      <alignment vertical="center"/>
    </xf>
    <xf numFmtId="41" fontId="26" fillId="18" borderId="38" xfId="0" applyNumberFormat="1" applyFont="1" applyFill="1" applyBorder="1" applyAlignment="1">
      <alignment vertical="center"/>
    </xf>
    <xf numFmtId="41" fontId="26" fillId="18" borderId="41" xfId="0" applyNumberFormat="1" applyFont="1" applyFill="1" applyBorder="1" applyAlignment="1">
      <alignment vertical="center"/>
    </xf>
    <xf numFmtId="41" fontId="26" fillId="9" borderId="83" xfId="0" applyNumberFormat="1" applyFont="1" applyFill="1" applyBorder="1" applyAlignment="1">
      <alignment vertical="center"/>
    </xf>
    <xf numFmtId="0" fontId="34" fillId="0" borderId="0" xfId="0" applyFont="1" applyAlignment="1">
      <alignment vertical="center"/>
    </xf>
    <xf numFmtId="0" fontId="3" fillId="0" borderId="11" xfId="0" applyFont="1" applyBorder="1" applyAlignment="1">
      <alignment vertical="center"/>
    </xf>
    <xf numFmtId="0" fontId="3" fillId="0" borderId="152" xfId="0" applyFont="1" applyBorder="1" applyAlignment="1">
      <alignment vertical="center"/>
    </xf>
    <xf numFmtId="0" fontId="3" fillId="0" borderId="9" xfId="0" applyFont="1" applyBorder="1" applyAlignment="1">
      <alignment vertical="center"/>
    </xf>
    <xf numFmtId="0" fontId="0" fillId="0" borderId="153" xfId="0" applyBorder="1" applyAlignment="1">
      <alignment vertical="center"/>
    </xf>
    <xf numFmtId="38" fontId="4" fillId="0" borderId="32" xfId="0" applyNumberFormat="1" applyFont="1" applyBorder="1" applyAlignment="1">
      <alignment horizontal="left" vertical="center"/>
    </xf>
    <xf numFmtId="38" fontId="26" fillId="0" borderId="155" xfId="0" applyNumberFormat="1" applyFont="1" applyBorder="1" applyAlignment="1">
      <alignment horizontal="right" vertical="center"/>
    </xf>
    <xf numFmtId="41" fontId="26" fillId="0" borderId="5" xfId="0" applyNumberFormat="1" applyFont="1" applyBorder="1" applyAlignment="1">
      <alignment vertical="center"/>
    </xf>
    <xf numFmtId="41" fontId="35" fillId="0" borderId="24" xfId="0" applyNumberFormat="1" applyFont="1" applyBorder="1" applyAlignment="1">
      <alignment vertical="center"/>
    </xf>
    <xf numFmtId="41" fontId="36" fillId="0" borderId="24" xfId="0" applyNumberFormat="1" applyFont="1" applyBorder="1" applyAlignment="1">
      <alignment vertical="center"/>
    </xf>
    <xf numFmtId="41" fontId="26" fillId="0" borderId="24" xfId="0" applyNumberFormat="1" applyFont="1" applyBorder="1" applyAlignment="1">
      <alignment vertical="center"/>
    </xf>
    <xf numFmtId="41" fontId="26" fillId="0" borderId="8" xfId="0" applyNumberFormat="1" applyFont="1" applyBorder="1" applyAlignment="1">
      <alignment vertical="center"/>
    </xf>
    <xf numFmtId="41" fontId="35" fillId="0" borderId="25" xfId="0" applyNumberFormat="1" applyFont="1" applyBorder="1" applyAlignment="1">
      <alignment vertical="center"/>
    </xf>
    <xf numFmtId="41" fontId="26" fillId="0" borderId="154" xfId="0" applyNumberFormat="1" applyFont="1" applyBorder="1" applyAlignment="1">
      <alignment vertical="center"/>
    </xf>
    <xf numFmtId="43" fontId="35" fillId="0" borderId="33" xfId="0" applyNumberFormat="1" applyFont="1" applyBorder="1" applyAlignment="1">
      <alignment vertical="center"/>
    </xf>
    <xf numFmtId="38" fontId="26" fillId="0" borderId="154" xfId="0" applyNumberFormat="1" applyFont="1" applyBorder="1" applyAlignment="1">
      <alignment vertical="center"/>
    </xf>
    <xf numFmtId="41" fontId="26" fillId="0" borderId="26" xfId="0" applyNumberFormat="1" applyFont="1" applyBorder="1" applyAlignment="1">
      <alignment vertical="center"/>
    </xf>
    <xf numFmtId="41" fontId="26" fillId="0" borderId="33" xfId="0" applyNumberFormat="1" applyFont="1" applyBorder="1" applyAlignment="1">
      <alignment horizontal="right" vertical="center"/>
    </xf>
    <xf numFmtId="41" fontId="36" fillId="0" borderId="33" xfId="0" applyNumberFormat="1" applyFont="1" applyBorder="1" applyAlignment="1">
      <alignment vertical="center"/>
    </xf>
    <xf numFmtId="41" fontId="37" fillId="0" borderId="33" xfId="0" applyNumberFormat="1" applyFont="1" applyBorder="1" applyAlignment="1">
      <alignment vertical="center"/>
    </xf>
    <xf numFmtId="41" fontId="35" fillId="0" borderId="34" xfId="0" applyNumberFormat="1" applyFont="1" applyBorder="1" applyAlignment="1">
      <alignment vertical="center"/>
    </xf>
    <xf numFmtId="41" fontId="36" fillId="0" borderId="35" xfId="0" applyNumberFormat="1" applyFont="1" applyBorder="1" applyAlignment="1">
      <alignment vertical="center"/>
    </xf>
    <xf numFmtId="41" fontId="35" fillId="0" borderId="36" xfId="0" applyNumberFormat="1" applyFont="1" applyBorder="1" applyAlignment="1">
      <alignment vertical="center"/>
    </xf>
    <xf numFmtId="41" fontId="35" fillId="0" borderId="29" xfId="0" applyNumberFormat="1" applyFont="1" applyBorder="1" applyAlignment="1">
      <alignment vertical="center"/>
    </xf>
    <xf numFmtId="0" fontId="3" fillId="0" borderId="152" xfId="0" applyFont="1" applyBorder="1" applyAlignment="1">
      <alignment vertical="center" wrapText="1"/>
    </xf>
    <xf numFmtId="176" fontId="36" fillId="0" borderId="33" xfId="0" applyNumberFormat="1" applyFont="1" applyBorder="1" applyAlignment="1">
      <alignment vertical="center"/>
    </xf>
    <xf numFmtId="41" fontId="36" fillId="0" borderId="25" xfId="0" applyNumberFormat="1" applyFont="1" applyBorder="1" applyAlignment="1">
      <alignment vertical="center"/>
    </xf>
    <xf numFmtId="9" fontId="35" fillId="0" borderId="33" xfId="0" applyNumberFormat="1" applyFont="1" applyBorder="1" applyAlignment="1">
      <alignment vertical="center"/>
    </xf>
    <xf numFmtId="9" fontId="35" fillId="0" borderId="45" xfId="0" applyNumberFormat="1" applyFont="1" applyBorder="1" applyAlignment="1">
      <alignment vertical="center"/>
    </xf>
    <xf numFmtId="9" fontId="35" fillId="0" borderId="28" xfId="0" applyNumberFormat="1" applyFont="1" applyBorder="1" applyAlignment="1">
      <alignment vertical="center"/>
    </xf>
    <xf numFmtId="41" fontId="26" fillId="0" borderId="156" xfId="0" applyNumberFormat="1" applyFont="1" applyBorder="1" applyAlignment="1">
      <alignment vertical="center"/>
    </xf>
    <xf numFmtId="9" fontId="35" fillId="0" borderId="24" xfId="0" applyNumberFormat="1" applyFont="1" applyBorder="1" applyAlignment="1">
      <alignment vertical="center"/>
    </xf>
    <xf numFmtId="9" fontId="35" fillId="0" borderId="157" xfId="0" applyNumberFormat="1" applyFont="1" applyBorder="1" applyAlignment="1">
      <alignment vertical="center"/>
    </xf>
    <xf numFmtId="9" fontId="26" fillId="0" borderId="153" xfId="0" applyNumberFormat="1" applyFont="1" applyBorder="1" applyAlignment="1">
      <alignment vertical="center"/>
    </xf>
    <xf numFmtId="43" fontId="35" fillId="0" borderId="45" xfId="0" applyNumberFormat="1" applyFont="1" applyBorder="1" applyAlignment="1">
      <alignment vertical="center"/>
    </xf>
    <xf numFmtId="41" fontId="28" fillId="17" borderId="74" xfId="0" applyNumberFormat="1" applyFont="1" applyFill="1" applyBorder="1" applyAlignment="1">
      <alignment vertical="center"/>
    </xf>
    <xf numFmtId="0" fontId="0" fillId="0" borderId="30" xfId="0" applyBorder="1" applyAlignment="1">
      <alignment vertical="center"/>
    </xf>
    <xf numFmtId="0" fontId="4" fillId="0" borderId="158" xfId="0" applyFont="1" applyBorder="1" applyAlignment="1">
      <alignment vertical="center"/>
    </xf>
    <xf numFmtId="180" fontId="26" fillId="0" borderId="59" xfId="0" applyNumberFormat="1" applyFont="1" applyBorder="1" applyAlignment="1">
      <alignment vertical="center"/>
    </xf>
    <xf numFmtId="41" fontId="26" fillId="0" borderId="59" xfId="0" applyNumberFormat="1" applyFont="1" applyBorder="1" applyAlignment="1">
      <alignment vertical="center"/>
    </xf>
    <xf numFmtId="180" fontId="26" fillId="0" borderId="161" xfId="0" applyNumberFormat="1" applyFont="1" applyBorder="1" applyAlignment="1">
      <alignment vertical="center"/>
    </xf>
    <xf numFmtId="0" fontId="26" fillId="0" borderId="161" xfId="0" applyFont="1" applyBorder="1" applyAlignment="1">
      <alignment vertical="center"/>
    </xf>
    <xf numFmtId="41" fontId="26" fillId="19" borderId="159" xfId="0" applyNumberFormat="1" applyFont="1" applyFill="1" applyBorder="1" applyAlignment="1">
      <alignment vertical="center"/>
    </xf>
    <xf numFmtId="0" fontId="38" fillId="0" borderId="83" xfId="0" applyFont="1" applyBorder="1" applyAlignment="1">
      <alignment vertical="center"/>
    </xf>
    <xf numFmtId="0" fontId="10" fillId="0" borderId="45" xfId="0" applyFont="1" applyBorder="1" applyAlignment="1">
      <alignment vertical="center"/>
    </xf>
    <xf numFmtId="0" fontId="26" fillId="0" borderId="162" xfId="0" applyFont="1" applyBorder="1" applyAlignment="1">
      <alignment vertical="center"/>
    </xf>
    <xf numFmtId="41" fontId="26" fillId="19" borderId="93" xfId="0" applyNumberFormat="1" applyFont="1" applyFill="1" applyBorder="1" applyAlignment="1">
      <alignment vertical="center"/>
    </xf>
    <xf numFmtId="180" fontId="22" fillId="9" borderId="100" xfId="0" applyNumberFormat="1" applyFont="1" applyFill="1" applyBorder="1" applyAlignment="1">
      <alignment horizontal="center" vertical="center"/>
    </xf>
    <xf numFmtId="38" fontId="4" fillId="2" borderId="63" xfId="0" applyNumberFormat="1" applyFont="1" applyFill="1" applyBorder="1" applyAlignment="1">
      <alignment horizontal="center" vertical="center"/>
    </xf>
    <xf numFmtId="41" fontId="35" fillId="0" borderId="35" xfId="0" applyNumberFormat="1" applyFont="1" applyBorder="1" applyAlignment="1">
      <alignment vertical="center"/>
    </xf>
    <xf numFmtId="41" fontId="26" fillId="0" borderId="165" xfId="0" applyNumberFormat="1" applyFont="1" applyBorder="1" applyAlignment="1">
      <alignment vertical="center"/>
    </xf>
    <xf numFmtId="41" fontId="26" fillId="0" borderId="166" xfId="0" applyNumberFormat="1" applyFont="1" applyBorder="1" applyAlignment="1">
      <alignment vertical="center"/>
    </xf>
    <xf numFmtId="41" fontId="26" fillId="0" borderId="167" xfId="0" applyNumberFormat="1" applyFont="1" applyBorder="1" applyAlignment="1">
      <alignment vertical="center"/>
    </xf>
    <xf numFmtId="38" fontId="3" fillId="0" borderId="21" xfId="0" applyNumberFormat="1" applyFont="1" applyBorder="1" applyAlignment="1">
      <alignment vertical="center"/>
    </xf>
    <xf numFmtId="38" fontId="3" fillId="0" borderId="168" xfId="0" applyNumberFormat="1" applyFont="1" applyBorder="1" applyAlignment="1">
      <alignment vertical="center"/>
    </xf>
    <xf numFmtId="38" fontId="7" fillId="0" borderId="45" xfId="0" applyNumberFormat="1" applyFont="1" applyBorder="1"/>
    <xf numFmtId="0" fontId="7" fillId="0" borderId="0" xfId="0" applyFont="1" applyAlignment="1">
      <alignment vertical="top"/>
    </xf>
    <xf numFmtId="0" fontId="7" fillId="0" borderId="45" xfId="0" applyFont="1" applyBorder="1"/>
    <xf numFmtId="3" fontId="7" fillId="0" borderId="45" xfId="0" applyNumberFormat="1" applyFont="1" applyBorder="1"/>
    <xf numFmtId="0" fontId="7" fillId="0" borderId="0" xfId="0" applyFont="1"/>
    <xf numFmtId="41" fontId="7" fillId="0" borderId="56" xfId="3" applyNumberFormat="1" applyFont="1" applyFill="1" applyBorder="1" applyAlignment="1">
      <alignment vertical="center"/>
    </xf>
    <xf numFmtId="41" fontId="7" fillId="0" borderId="42" xfId="3" applyNumberFormat="1" applyFont="1" applyFill="1" applyBorder="1" applyAlignment="1">
      <alignment vertical="center"/>
    </xf>
    <xf numFmtId="41" fontId="4" fillId="12" borderId="46" xfId="0" applyNumberFormat="1" applyFont="1" applyFill="1" applyBorder="1" applyAlignment="1">
      <alignment horizontal="center" vertical="center"/>
    </xf>
    <xf numFmtId="41" fontId="26" fillId="0" borderId="38" xfId="0" applyNumberFormat="1" applyFont="1" applyBorder="1" applyAlignment="1">
      <alignment vertical="center"/>
    </xf>
    <xf numFmtId="41" fontId="4" fillId="15" borderId="119" xfId="0" applyNumberFormat="1" applyFont="1" applyFill="1" applyBorder="1" applyAlignment="1">
      <alignment horizontal="center" vertical="center"/>
    </xf>
    <xf numFmtId="41" fontId="4" fillId="15" borderId="30" xfId="0" applyNumberFormat="1" applyFont="1" applyFill="1" applyBorder="1" applyAlignment="1">
      <alignment horizontal="center" vertical="center"/>
    </xf>
    <xf numFmtId="41" fontId="4" fillId="15" borderId="121" xfId="0" applyNumberFormat="1" applyFont="1" applyFill="1" applyBorder="1" applyAlignment="1">
      <alignment horizontal="center" vertical="center"/>
    </xf>
    <xf numFmtId="41" fontId="7" fillId="0" borderId="53" xfId="0" applyNumberFormat="1" applyFont="1" applyBorder="1" applyAlignment="1">
      <alignment vertical="center"/>
    </xf>
    <xf numFmtId="180" fontId="7" fillId="0" borderId="0" xfId="0" applyNumberFormat="1" applyFont="1" applyAlignment="1">
      <alignment vertical="center"/>
    </xf>
    <xf numFmtId="180" fontId="22" fillId="9" borderId="52" xfId="0" applyNumberFormat="1" applyFont="1" applyFill="1" applyBorder="1" applyAlignment="1">
      <alignment horizontal="center" vertical="center"/>
    </xf>
    <xf numFmtId="180" fontId="26" fillId="0" borderId="131" xfId="0" applyNumberFormat="1" applyFont="1" applyBorder="1" applyAlignment="1">
      <alignment vertical="center"/>
    </xf>
    <xf numFmtId="180" fontId="22" fillId="9" borderId="46" xfId="0" applyNumberFormat="1" applyFont="1" applyFill="1" applyBorder="1" applyAlignment="1">
      <alignment horizontal="center" vertical="center"/>
    </xf>
    <xf numFmtId="180" fontId="0" fillId="0" borderId="53" xfId="0" applyNumberFormat="1" applyBorder="1" applyAlignment="1">
      <alignment vertical="center"/>
    </xf>
    <xf numFmtId="180" fontId="4" fillId="12" borderId="46" xfId="0" applyNumberFormat="1" applyFont="1" applyFill="1" applyBorder="1" applyAlignment="1">
      <alignment horizontal="center" vertical="center"/>
    </xf>
    <xf numFmtId="180" fontId="4" fillId="15" borderId="105" xfId="0" applyNumberFormat="1" applyFont="1" applyFill="1" applyBorder="1" applyAlignment="1">
      <alignment horizontal="center" vertical="center"/>
    </xf>
    <xf numFmtId="180" fontId="4" fillId="15" borderId="101" xfId="0" applyNumberFormat="1" applyFont="1" applyFill="1" applyBorder="1" applyAlignment="1">
      <alignment horizontal="center" vertical="center"/>
    </xf>
    <xf numFmtId="180" fontId="7" fillId="13" borderId="0" xfId="0" applyNumberFormat="1" applyFont="1" applyFill="1" applyAlignment="1">
      <alignment vertical="center"/>
    </xf>
    <xf numFmtId="180" fontId="4" fillId="15" borderId="53" xfId="0" applyNumberFormat="1" applyFont="1" applyFill="1" applyBorder="1" applyAlignment="1">
      <alignment horizontal="center" vertical="center"/>
    </xf>
    <xf numFmtId="180" fontId="7" fillId="0" borderId="45" xfId="0" applyNumberFormat="1" applyFont="1" applyBorder="1" applyAlignment="1">
      <alignment vertical="center"/>
    </xf>
    <xf numFmtId="180" fontId="7" fillId="0" borderId="53" xfId="0" applyNumberFormat="1" applyFont="1" applyBorder="1" applyAlignment="1">
      <alignment vertical="center"/>
    </xf>
    <xf numFmtId="0" fontId="22" fillId="9" borderId="52" xfId="0" applyFont="1" applyFill="1" applyBorder="1" applyAlignment="1">
      <alignment horizontal="center" vertical="center"/>
    </xf>
    <xf numFmtId="0" fontId="22" fillId="9" borderId="46" xfId="0" applyFont="1" applyFill="1" applyBorder="1" applyAlignment="1">
      <alignment horizontal="center" vertical="center"/>
    </xf>
    <xf numFmtId="0" fontId="0" fillId="0" borderId="53" xfId="0" applyBorder="1" applyAlignment="1">
      <alignment vertical="center"/>
    </xf>
    <xf numFmtId="0" fontId="26" fillId="0" borderId="77" xfId="0" applyFont="1" applyBorder="1" applyAlignment="1">
      <alignment vertical="center"/>
    </xf>
    <xf numFmtId="0" fontId="26" fillId="10" borderId="90" xfId="0" applyFont="1" applyFill="1" applyBorder="1" applyAlignment="1">
      <alignment vertical="center"/>
    </xf>
    <xf numFmtId="0" fontId="26" fillId="13" borderId="99" xfId="0" applyFont="1" applyFill="1" applyBorder="1" applyAlignment="1">
      <alignment vertical="center"/>
    </xf>
    <xf numFmtId="0" fontId="26" fillId="13" borderId="90" xfId="0" applyFont="1" applyFill="1" applyBorder="1" applyAlignment="1">
      <alignment vertical="center"/>
    </xf>
    <xf numFmtId="0" fontId="26" fillId="13" borderId="77" xfId="0" applyFont="1" applyFill="1" applyBorder="1" applyAlignment="1">
      <alignment vertical="center"/>
    </xf>
    <xf numFmtId="0" fontId="26" fillId="13" borderId="40" xfId="0" applyFont="1" applyFill="1" applyBorder="1" applyAlignment="1">
      <alignment vertical="center"/>
    </xf>
    <xf numFmtId="0" fontId="26" fillId="0" borderId="143" xfId="0" applyFont="1" applyBorder="1" applyAlignment="1">
      <alignment vertical="center"/>
    </xf>
    <xf numFmtId="0" fontId="26" fillId="0" borderId="104" xfId="0" applyFont="1" applyBorder="1" applyAlignment="1">
      <alignment vertical="center"/>
    </xf>
    <xf numFmtId="0" fontId="22" fillId="9" borderId="100" xfId="0" applyFont="1" applyFill="1" applyBorder="1" applyAlignment="1">
      <alignment horizontal="center" vertical="center"/>
    </xf>
    <xf numFmtId="0" fontId="26" fillId="0" borderId="103" xfId="0" applyFont="1" applyBorder="1" applyAlignment="1">
      <alignment vertical="center"/>
    </xf>
    <xf numFmtId="0" fontId="26" fillId="0" borderId="108" xfId="0" applyFont="1" applyBorder="1" applyAlignment="1">
      <alignment vertical="center"/>
    </xf>
    <xf numFmtId="0" fontId="26" fillId="0" borderId="49" xfId="0" applyFont="1" applyBorder="1" applyAlignment="1">
      <alignment vertical="center"/>
    </xf>
    <xf numFmtId="0" fontId="26" fillId="0" borderId="60" xfId="0" applyFont="1" applyBorder="1" applyAlignment="1">
      <alignment vertical="center"/>
    </xf>
    <xf numFmtId="0" fontId="26" fillId="0" borderId="61" xfId="0" applyFont="1" applyBorder="1" applyAlignment="1">
      <alignment vertical="center"/>
    </xf>
    <xf numFmtId="0" fontId="26" fillId="0" borderId="114" xfId="0" applyFont="1" applyBorder="1" applyAlignment="1">
      <alignment vertical="center"/>
    </xf>
    <xf numFmtId="0" fontId="26" fillId="0" borderId="74" xfId="0" applyFont="1" applyBorder="1" applyAlignment="1">
      <alignment horizontal="left" vertical="center"/>
    </xf>
    <xf numFmtId="0" fontId="26" fillId="0" borderId="122" xfId="0" applyFont="1" applyBorder="1" applyAlignment="1">
      <alignment vertical="center"/>
    </xf>
    <xf numFmtId="0" fontId="26" fillId="0" borderId="126" xfId="0" applyFont="1" applyBorder="1" applyAlignment="1">
      <alignment vertical="center"/>
    </xf>
    <xf numFmtId="0" fontId="26" fillId="0" borderId="116" xfId="0" applyFont="1" applyBorder="1" applyAlignment="1">
      <alignment vertical="center"/>
    </xf>
    <xf numFmtId="0" fontId="26" fillId="0" borderId="134" xfId="0" applyFont="1" applyBorder="1" applyAlignment="1">
      <alignment vertical="center"/>
    </xf>
    <xf numFmtId="0" fontId="26" fillId="0" borderId="42" xfId="0" applyFont="1" applyBorder="1" applyAlignment="1">
      <alignment vertical="center"/>
    </xf>
    <xf numFmtId="0" fontId="26" fillId="0" borderId="108" xfId="0" applyFont="1" applyBorder="1" applyAlignment="1">
      <alignment horizontal="left" vertical="center" wrapText="1"/>
    </xf>
    <xf numFmtId="0" fontId="26" fillId="11" borderId="40" xfId="0" applyFont="1" applyFill="1" applyBorder="1" applyAlignment="1">
      <alignment horizontal="left" vertical="center" wrapText="1"/>
    </xf>
    <xf numFmtId="0" fontId="26" fillId="0" borderId="135" xfId="0" applyFont="1" applyBorder="1" applyAlignment="1">
      <alignment vertical="center"/>
    </xf>
    <xf numFmtId="0" fontId="26" fillId="0" borderId="135" xfId="0" applyFont="1" applyBorder="1" applyAlignment="1">
      <alignment horizontal="left" vertical="center" wrapText="1"/>
    </xf>
    <xf numFmtId="0" fontId="26" fillId="11" borderId="136" xfId="0" applyFont="1" applyFill="1" applyBorder="1" applyAlignment="1">
      <alignment horizontal="left" vertical="center" wrapText="1"/>
    </xf>
    <xf numFmtId="0" fontId="26" fillId="0" borderId="129" xfId="0" applyFont="1" applyBorder="1" applyAlignment="1">
      <alignment vertical="center" wrapText="1"/>
    </xf>
    <xf numFmtId="0" fontId="26" fillId="11" borderId="41" xfId="0" applyFont="1" applyFill="1" applyBorder="1" applyAlignment="1">
      <alignment horizontal="left" vertical="center" wrapText="1"/>
    </xf>
    <xf numFmtId="0" fontId="26" fillId="0" borderId="90" xfId="0" applyFont="1" applyBorder="1" applyAlignment="1">
      <alignment vertical="center" wrapText="1"/>
    </xf>
    <xf numFmtId="0" fontId="27" fillId="0" borderId="17" xfId="0" applyFont="1" applyBorder="1" applyAlignment="1">
      <alignment horizontal="center" vertical="center"/>
    </xf>
    <xf numFmtId="0" fontId="26" fillId="0" borderId="99" xfId="0" applyFont="1" applyBorder="1" applyAlignment="1">
      <alignment vertical="center" wrapText="1"/>
    </xf>
    <xf numFmtId="0" fontId="26" fillId="0" borderId="17" xfId="0" applyFont="1" applyBorder="1" applyAlignment="1">
      <alignment horizontal="left" vertical="center" wrapText="1"/>
    </xf>
    <xf numFmtId="0" fontId="26" fillId="0" borderId="45" xfId="0" applyFont="1" applyBorder="1" applyAlignment="1">
      <alignment vertical="center" wrapText="1"/>
    </xf>
    <xf numFmtId="0" fontId="26" fillId="11" borderId="48" xfId="0" applyFont="1" applyFill="1" applyBorder="1" applyAlignment="1">
      <alignment horizontal="left" vertical="center" wrapText="1"/>
    </xf>
    <xf numFmtId="0" fontId="26" fillId="0" borderId="77" xfId="0" applyFont="1" applyBorder="1" applyAlignment="1">
      <alignment vertical="center" wrapText="1"/>
    </xf>
    <xf numFmtId="0" fontId="7" fillId="0" borderId="45" xfId="0" applyFont="1" applyBorder="1" applyAlignment="1">
      <alignment vertical="center" wrapText="1"/>
    </xf>
    <xf numFmtId="0" fontId="26" fillId="0" borderId="83" xfId="0" applyFont="1" applyBorder="1" applyAlignment="1">
      <alignment horizontal="left" vertical="center"/>
    </xf>
    <xf numFmtId="0" fontId="4" fillId="0" borderId="45" xfId="0" applyFont="1" applyBorder="1" applyAlignment="1">
      <alignment horizontal="center" vertical="center"/>
    </xf>
    <xf numFmtId="0" fontId="26" fillId="10" borderId="90" xfId="0" applyFont="1" applyFill="1" applyBorder="1" applyAlignment="1">
      <alignment horizontal="left" vertical="center" wrapText="1"/>
    </xf>
    <xf numFmtId="0" fontId="26" fillId="10" borderId="88" xfId="0" applyFont="1" applyFill="1" applyBorder="1" applyAlignment="1">
      <alignment vertical="center"/>
    </xf>
    <xf numFmtId="0" fontId="26" fillId="10" borderId="116" xfId="0" applyFont="1" applyFill="1" applyBorder="1" applyAlignment="1">
      <alignment horizontal="left" vertical="center" wrapText="1"/>
    </xf>
    <xf numFmtId="0" fontId="26" fillId="0" borderId="40" xfId="0" applyFont="1" applyBorder="1" applyAlignment="1">
      <alignment vertical="top" wrapText="1"/>
    </xf>
    <xf numFmtId="0" fontId="26" fillId="0" borderId="81" xfId="0" applyFont="1" applyBorder="1" applyAlignment="1">
      <alignment horizontal="left" vertical="center" wrapText="1"/>
    </xf>
    <xf numFmtId="0" fontId="26" fillId="0" borderId="99" xfId="0" applyFont="1" applyBorder="1" applyAlignment="1">
      <alignment horizontal="left" vertical="center" wrapText="1"/>
    </xf>
    <xf numFmtId="0" fontId="26" fillId="0" borderId="90" xfId="0" applyFont="1" applyBorder="1" applyAlignment="1">
      <alignment horizontal="left" vertical="center" wrapText="1"/>
    </xf>
    <xf numFmtId="0" fontId="26" fillId="10" borderId="108" xfId="0" applyFont="1" applyFill="1" applyBorder="1" applyAlignment="1">
      <alignment horizontal="left" vertical="center" wrapText="1"/>
    </xf>
    <xf numFmtId="0" fontId="26" fillId="0" borderId="78" xfId="0" applyFont="1" applyBorder="1" applyAlignment="1">
      <alignment vertical="center"/>
    </xf>
    <xf numFmtId="0" fontId="26" fillId="0" borderId="130" xfId="0" applyFont="1" applyBorder="1" applyAlignment="1">
      <alignment horizontal="left" vertical="top" wrapText="1"/>
    </xf>
    <xf numFmtId="0" fontId="26" fillId="10" borderId="128" xfId="0" applyFont="1" applyFill="1" applyBorder="1" applyAlignment="1">
      <alignment horizontal="left" vertical="center" wrapText="1"/>
    </xf>
    <xf numFmtId="0" fontId="26" fillId="0" borderId="17" xfId="0" applyFont="1" applyBorder="1" applyAlignment="1">
      <alignment horizontal="left" vertical="center"/>
    </xf>
    <xf numFmtId="0" fontId="7" fillId="0" borderId="45" xfId="0" applyFont="1" applyBorder="1" applyAlignment="1">
      <alignment horizontal="left" vertical="center"/>
    </xf>
    <xf numFmtId="0" fontId="26" fillId="11" borderId="88" xfId="0" applyFont="1" applyFill="1" applyBorder="1" applyAlignment="1">
      <alignment horizontal="left" vertical="center" wrapText="1"/>
    </xf>
    <xf numFmtId="0" fontId="26" fillId="10" borderId="74" xfId="0" applyFont="1" applyFill="1" applyBorder="1" applyAlignment="1">
      <alignment horizontal="left" vertical="center" wrapText="1"/>
    </xf>
    <xf numFmtId="0" fontId="26" fillId="10" borderId="79" xfId="0" applyFont="1" applyFill="1" applyBorder="1" applyAlignment="1">
      <alignment horizontal="left" vertical="center" wrapText="1"/>
    </xf>
    <xf numFmtId="0" fontId="26" fillId="0" borderId="96" xfId="0" applyFont="1" applyBorder="1" applyAlignment="1">
      <alignment horizontal="left" vertical="center" wrapText="1"/>
    </xf>
    <xf numFmtId="0" fontId="26" fillId="11" borderId="17" xfId="0" applyFont="1" applyFill="1" applyBorder="1" applyAlignment="1">
      <alignment horizontal="left" vertical="center" wrapText="1"/>
    </xf>
    <xf numFmtId="0" fontId="7" fillId="0" borderId="45" xfId="0" applyFont="1" applyBorder="1" applyAlignment="1">
      <alignment horizontal="left" vertical="center" wrapText="1"/>
    </xf>
    <xf numFmtId="0" fontId="26" fillId="0" borderId="55" xfId="0" applyFont="1" applyBorder="1" applyAlignment="1">
      <alignment horizontal="left" vertical="center" wrapText="1"/>
    </xf>
    <xf numFmtId="0" fontId="22" fillId="9" borderId="63" xfId="0" applyFont="1" applyFill="1" applyBorder="1" applyAlignment="1">
      <alignment horizontal="center" vertical="center"/>
    </xf>
    <xf numFmtId="0" fontId="26" fillId="13" borderId="91" xfId="0" applyFont="1" applyFill="1" applyBorder="1" applyAlignment="1">
      <alignment vertical="center"/>
    </xf>
    <xf numFmtId="0" fontId="26" fillId="13" borderId="108" xfId="0" applyFont="1" applyFill="1" applyBorder="1" applyAlignment="1">
      <alignment horizontal="left" vertical="center" wrapText="1"/>
    </xf>
    <xf numFmtId="0" fontId="26" fillId="13" borderId="90" xfId="0" applyFont="1" applyFill="1" applyBorder="1" applyAlignment="1">
      <alignment horizontal="left" vertical="center" wrapText="1"/>
    </xf>
    <xf numFmtId="0" fontId="26" fillId="13" borderId="77" xfId="0" applyFont="1" applyFill="1" applyBorder="1" applyAlignment="1">
      <alignment horizontal="left" vertical="center" wrapText="1"/>
    </xf>
    <xf numFmtId="0" fontId="26" fillId="13" borderId="55" xfId="0" applyFont="1" applyFill="1" applyBorder="1" applyAlignment="1">
      <alignment horizontal="left" vertical="center" wrapText="1"/>
    </xf>
    <xf numFmtId="0" fontId="26" fillId="13" borderId="99" xfId="0" applyFont="1" applyFill="1" applyBorder="1" applyAlignment="1">
      <alignment horizontal="left" vertical="center" wrapText="1"/>
    </xf>
    <xf numFmtId="0" fontId="26" fillId="0" borderId="148" xfId="0" applyFont="1" applyBorder="1" applyAlignment="1">
      <alignment vertical="center"/>
    </xf>
    <xf numFmtId="0" fontId="26" fillId="13" borderId="62" xfId="0" applyFont="1" applyFill="1" applyBorder="1" applyAlignment="1">
      <alignment vertical="center" wrapText="1"/>
    </xf>
    <xf numFmtId="0" fontId="27" fillId="0" borderId="40" xfId="0" applyFont="1" applyBorder="1" applyAlignment="1">
      <alignment horizontal="center" vertical="center"/>
    </xf>
    <xf numFmtId="0" fontId="26" fillId="0" borderId="129" xfId="0" applyFont="1" applyBorder="1" applyAlignment="1">
      <alignment vertical="center"/>
    </xf>
    <xf numFmtId="0" fontId="27" fillId="0" borderId="55" xfId="0" applyFont="1" applyBorder="1" applyAlignment="1">
      <alignment horizontal="center" vertical="center"/>
    </xf>
    <xf numFmtId="0" fontId="26" fillId="0" borderId="160" xfId="0" applyFont="1" applyBorder="1" applyAlignment="1">
      <alignment vertical="center"/>
    </xf>
    <xf numFmtId="0" fontId="26" fillId="0" borderId="59" xfId="0" applyFont="1" applyBorder="1" applyAlignment="1">
      <alignment vertical="center" wrapText="1"/>
    </xf>
    <xf numFmtId="0" fontId="26" fillId="0" borderId="116" xfId="0" applyFont="1" applyBorder="1" applyAlignment="1">
      <alignment vertical="center" wrapText="1"/>
    </xf>
    <xf numFmtId="0" fontId="26" fillId="0" borderId="48" xfId="0" applyFont="1" applyBorder="1" applyAlignment="1">
      <alignment vertical="center" wrapText="1"/>
    </xf>
    <xf numFmtId="0" fontId="26" fillId="0" borderId="133" xfId="0" applyFont="1" applyBorder="1" applyAlignment="1">
      <alignment vertical="center" wrapText="1"/>
    </xf>
    <xf numFmtId="0" fontId="26" fillId="0" borderId="108" xfId="0" applyFont="1" applyBorder="1" applyAlignment="1">
      <alignment vertical="center" wrapText="1"/>
    </xf>
    <xf numFmtId="0" fontId="26" fillId="0" borderId="130" xfId="0" applyFont="1" applyBorder="1" applyAlignment="1">
      <alignment vertical="center"/>
    </xf>
    <xf numFmtId="0" fontId="26" fillId="0" borderId="149" xfId="0" applyFont="1" applyBorder="1" applyAlignment="1">
      <alignment vertical="center"/>
    </xf>
    <xf numFmtId="0" fontId="26" fillId="0" borderId="138" xfId="0" applyFont="1" applyBorder="1" applyAlignment="1">
      <alignment vertical="center" wrapText="1"/>
    </xf>
    <xf numFmtId="0" fontId="26" fillId="0" borderId="56" xfId="0" applyFont="1" applyBorder="1" applyAlignment="1">
      <alignment vertical="center" wrapText="1"/>
    </xf>
    <xf numFmtId="0" fontId="26" fillId="0" borderId="54" xfId="0" applyFont="1" applyBorder="1" applyAlignment="1">
      <alignment vertical="center" wrapText="1"/>
    </xf>
    <xf numFmtId="0" fontId="30" fillId="0" borderId="83" xfId="0" applyFont="1" applyBorder="1" applyAlignment="1">
      <alignment vertical="center" wrapText="1"/>
    </xf>
    <xf numFmtId="0" fontId="26" fillId="0" borderId="84" xfId="0" applyFont="1" applyBorder="1" applyAlignment="1">
      <alignment vertical="center"/>
    </xf>
    <xf numFmtId="0" fontId="31" fillId="0" borderId="90" xfId="0" applyFont="1" applyBorder="1" applyAlignment="1">
      <alignment vertical="center"/>
    </xf>
    <xf numFmtId="0" fontId="26" fillId="0" borderId="45" xfId="0" applyFont="1" applyBorder="1" applyAlignment="1">
      <alignment vertical="center"/>
    </xf>
    <xf numFmtId="0" fontId="26" fillId="0" borderId="107" xfId="0" applyFont="1" applyBorder="1" applyAlignment="1">
      <alignment vertical="center"/>
    </xf>
    <xf numFmtId="0" fontId="26" fillId="0" borderId="0" xfId="0" applyFont="1" applyAlignment="1">
      <alignment vertical="center"/>
    </xf>
    <xf numFmtId="0" fontId="26" fillId="13" borderId="90" xfId="0" applyFont="1" applyFill="1" applyBorder="1" applyAlignment="1">
      <alignment vertical="center" wrapText="1"/>
    </xf>
    <xf numFmtId="0" fontId="26" fillId="13" borderId="43" xfId="0" applyFont="1" applyFill="1" applyBorder="1" applyAlignment="1">
      <alignment vertical="center" wrapText="1"/>
    </xf>
    <xf numFmtId="0" fontId="26" fillId="0" borderId="64" xfId="0" applyFont="1" applyBorder="1" applyAlignment="1">
      <alignment vertical="center"/>
    </xf>
    <xf numFmtId="0" fontId="26" fillId="0" borderId="58" xfId="0" applyFont="1" applyBorder="1" applyAlignment="1">
      <alignment vertical="center"/>
    </xf>
    <xf numFmtId="0" fontId="26" fillId="0" borderId="62" xfId="0" applyFont="1" applyBorder="1" applyAlignment="1">
      <alignment vertical="center"/>
    </xf>
    <xf numFmtId="0" fontId="26" fillId="0" borderId="57" xfId="0" applyFont="1" applyBorder="1" applyAlignment="1">
      <alignment vertical="center" wrapText="1"/>
    </xf>
    <xf numFmtId="0" fontId="26" fillId="0" borderId="54" xfId="0" applyFont="1" applyBorder="1" applyAlignment="1">
      <alignment vertical="center"/>
    </xf>
    <xf numFmtId="0" fontId="26" fillId="0" borderId="61" xfId="0" applyFont="1" applyBorder="1" applyAlignment="1">
      <alignment vertical="center" wrapText="1"/>
    </xf>
    <xf numFmtId="0" fontId="26" fillId="0" borderId="41" xfId="0" applyFont="1" applyBorder="1" applyAlignment="1">
      <alignment vertical="center" wrapText="1"/>
    </xf>
    <xf numFmtId="0" fontId="26" fillId="0" borderId="42" xfId="0" applyFont="1" applyBorder="1" applyAlignment="1">
      <alignment vertical="center" wrapText="1"/>
    </xf>
    <xf numFmtId="0" fontId="33" fillId="14" borderId="111" xfId="0" applyFont="1" applyFill="1" applyBorder="1" applyAlignment="1">
      <alignment vertical="center" wrapText="1"/>
    </xf>
    <xf numFmtId="0" fontId="31" fillId="4" borderId="51" xfId="0" applyFont="1" applyFill="1" applyBorder="1" applyAlignment="1">
      <alignment horizontal="left" vertical="center" wrapText="1"/>
    </xf>
    <xf numFmtId="0" fontId="26" fillId="0" borderId="115" xfId="0" applyFont="1" applyBorder="1" applyAlignment="1">
      <alignment vertical="center"/>
    </xf>
    <xf numFmtId="0" fontId="31" fillId="4" borderId="114" xfId="0" applyFont="1" applyFill="1" applyBorder="1" applyAlignment="1">
      <alignment horizontal="left" vertical="center" wrapText="1"/>
    </xf>
    <xf numFmtId="0" fontId="26" fillId="0" borderId="55" xfId="0" applyFont="1" applyBorder="1" applyAlignment="1">
      <alignment vertical="center" wrapText="1"/>
    </xf>
    <xf numFmtId="0" fontId="26" fillId="0" borderId="60" xfId="0" applyFont="1" applyBorder="1" applyAlignment="1">
      <alignment vertical="center" wrapText="1"/>
    </xf>
    <xf numFmtId="0" fontId="26" fillId="0" borderId="128" xfId="0" applyFont="1" applyBorder="1" applyAlignment="1">
      <alignment vertical="center" wrapText="1"/>
    </xf>
    <xf numFmtId="0" fontId="26" fillId="11" borderId="48" xfId="0" applyFont="1" applyFill="1" applyBorder="1" applyAlignment="1">
      <alignment vertical="center"/>
    </xf>
    <xf numFmtId="0" fontId="0" fillId="0" borderId="45" xfId="0" applyBorder="1" applyAlignment="1">
      <alignment vertical="center" wrapText="1"/>
    </xf>
    <xf numFmtId="0" fontId="26" fillId="0" borderId="91" xfId="0" applyFont="1" applyBorder="1" applyAlignment="1">
      <alignment horizontal="left" vertical="center"/>
    </xf>
    <xf numFmtId="0" fontId="26" fillId="0" borderId="76" xfId="0" applyFont="1" applyBorder="1" applyAlignment="1">
      <alignment horizontal="left" vertical="center" wrapText="1"/>
    </xf>
    <xf numFmtId="0" fontId="26" fillId="0" borderId="88" xfId="0" applyFont="1" applyBorder="1" applyAlignment="1">
      <alignment horizontal="left" vertical="center" wrapText="1"/>
    </xf>
    <xf numFmtId="0" fontId="26" fillId="0" borderId="131" xfId="0" applyFont="1" applyBorder="1" applyAlignment="1">
      <alignment horizontal="left" vertical="center"/>
    </xf>
    <xf numFmtId="0" fontId="26" fillId="0" borderId="79" xfId="0" applyFont="1" applyBorder="1" applyAlignment="1">
      <alignment horizontal="left" vertical="center" wrapText="1"/>
    </xf>
    <xf numFmtId="0" fontId="22" fillId="9" borderId="163" xfId="0" applyFont="1" applyFill="1" applyBorder="1" applyAlignment="1">
      <alignment horizontal="center" vertical="center"/>
    </xf>
    <xf numFmtId="0" fontId="22" fillId="9" borderId="164" xfId="0" applyFont="1" applyFill="1" applyBorder="1" applyAlignment="1">
      <alignment horizontal="center" vertical="center"/>
    </xf>
    <xf numFmtId="0" fontId="22" fillId="9" borderId="31" xfId="0" applyFont="1" applyFill="1" applyBorder="1" applyAlignment="1">
      <alignment horizontal="center" vertical="center"/>
    </xf>
    <xf numFmtId="0" fontId="28" fillId="0" borderId="132" xfId="0" applyFont="1" applyBorder="1" applyAlignment="1">
      <alignment vertical="center" wrapText="1"/>
    </xf>
    <xf numFmtId="0" fontId="28" fillId="0" borderId="74" xfId="0" applyFont="1" applyBorder="1" applyAlignment="1">
      <alignment vertical="center" wrapText="1"/>
    </xf>
    <xf numFmtId="0" fontId="28" fillId="0" borderId="83" xfId="0" applyFont="1" applyBorder="1" applyAlignment="1">
      <alignment vertical="center" wrapText="1"/>
    </xf>
    <xf numFmtId="0" fontId="26" fillId="11" borderId="151" xfId="0" applyFont="1" applyFill="1" applyBorder="1" applyAlignment="1">
      <alignment horizontal="left" vertical="center" wrapText="1"/>
    </xf>
    <xf numFmtId="0" fontId="27" fillId="0" borderId="139" xfId="0" applyFont="1" applyBorder="1" applyAlignment="1">
      <alignment horizontal="center" vertical="center"/>
    </xf>
    <xf numFmtId="0" fontId="26" fillId="11" borderId="17" xfId="0" applyFont="1" applyFill="1" applyBorder="1" applyAlignment="1">
      <alignment vertical="center" wrapText="1"/>
    </xf>
    <xf numFmtId="0" fontId="27" fillId="0" borderId="40" xfId="0" applyFont="1" applyBorder="1" applyAlignment="1">
      <alignment vertical="center"/>
    </xf>
    <xf numFmtId="0" fontId="27" fillId="0" borderId="17" xfId="0" applyFont="1" applyBorder="1" applyAlignment="1">
      <alignment vertical="center"/>
    </xf>
    <xf numFmtId="0" fontId="26" fillId="0" borderId="112" xfId="0" applyFont="1" applyBorder="1" applyAlignment="1">
      <alignment vertical="center" wrapText="1"/>
    </xf>
    <xf numFmtId="0" fontId="26" fillId="0" borderId="139" xfId="0" applyFont="1" applyBorder="1" applyAlignment="1">
      <alignment vertical="center" wrapText="1"/>
    </xf>
    <xf numFmtId="0" fontId="27" fillId="0" borderId="112" xfId="0" applyFont="1" applyBorder="1" applyAlignment="1">
      <alignment horizontal="center" vertical="center"/>
    </xf>
    <xf numFmtId="0" fontId="26" fillId="11" borderId="83" xfId="0" applyFont="1" applyFill="1" applyBorder="1" applyAlignment="1">
      <alignment vertical="center" wrapText="1"/>
    </xf>
    <xf numFmtId="0" fontId="26" fillId="0" borderId="94" xfId="0" applyFont="1" applyBorder="1" applyAlignment="1">
      <alignment vertical="center" wrapText="1"/>
    </xf>
    <xf numFmtId="0" fontId="27" fillId="0" borderId="38" xfId="0" applyFont="1" applyBorder="1" applyAlignment="1">
      <alignment horizontal="center" vertical="center"/>
    </xf>
    <xf numFmtId="0" fontId="7" fillId="13" borderId="45" xfId="0" applyFont="1" applyFill="1" applyBorder="1" applyAlignment="1">
      <alignment vertical="center"/>
    </xf>
    <xf numFmtId="0" fontId="26" fillId="0" borderId="40" xfId="0" applyFont="1" applyBorder="1" applyAlignment="1">
      <alignment horizontal="left" vertical="center"/>
    </xf>
    <xf numFmtId="0" fontId="29" fillId="0" borderId="17" xfId="0" applyFont="1" applyBorder="1" applyAlignment="1">
      <alignment vertical="center"/>
    </xf>
    <xf numFmtId="0" fontId="27" fillId="0" borderId="74" xfId="0" applyFont="1" applyBorder="1" applyAlignment="1">
      <alignment horizontal="center" vertical="center"/>
    </xf>
    <xf numFmtId="0" fontId="26" fillId="0" borderId="91" xfId="0" applyFont="1" applyBorder="1" applyAlignment="1">
      <alignment vertical="center" wrapText="1"/>
    </xf>
    <xf numFmtId="0" fontId="26" fillId="11" borderId="83" xfId="0" applyFont="1" applyFill="1" applyBorder="1" applyAlignment="1">
      <alignment horizontal="left" vertical="center" wrapText="1"/>
    </xf>
    <xf numFmtId="0" fontId="22" fillId="9" borderId="147" xfId="0" applyFont="1" applyFill="1" applyBorder="1" applyAlignment="1">
      <alignment horizontal="center" vertical="center"/>
    </xf>
    <xf numFmtId="0" fontId="26" fillId="0" borderId="135" xfId="0" applyFont="1" applyBorder="1" applyAlignment="1">
      <alignment vertical="center" wrapText="1"/>
    </xf>
    <xf numFmtId="0" fontId="26" fillId="11" borderId="131" xfId="0" applyFont="1" applyFill="1" applyBorder="1" applyAlignment="1">
      <alignment horizontal="left" vertical="center" wrapText="1"/>
    </xf>
    <xf numFmtId="0" fontId="26" fillId="11" borderId="79" xfId="0" applyFont="1" applyFill="1" applyBorder="1" applyAlignment="1">
      <alignment horizontal="left" vertical="center" wrapText="1"/>
    </xf>
    <xf numFmtId="0" fontId="26" fillId="0" borderId="17" xfId="0" applyFont="1" applyBorder="1" applyAlignment="1">
      <alignment horizontal="center" vertical="center"/>
    </xf>
    <xf numFmtId="0" fontId="26" fillId="0" borderId="81" xfId="0" applyFont="1" applyBorder="1" applyAlignment="1">
      <alignment horizontal="left" vertical="center"/>
    </xf>
    <xf numFmtId="0" fontId="26" fillId="0" borderId="47" xfId="0" applyFont="1" applyBorder="1" applyAlignment="1">
      <alignment vertical="center" wrapText="1"/>
    </xf>
    <xf numFmtId="0" fontId="26" fillId="11" borderId="47" xfId="0" applyFont="1" applyFill="1" applyBorder="1" applyAlignment="1">
      <alignment horizontal="left" vertical="center" wrapText="1"/>
    </xf>
    <xf numFmtId="0" fontId="26" fillId="0" borderId="38" xfId="0" applyFont="1" applyBorder="1" applyAlignment="1">
      <alignment vertical="center" wrapText="1"/>
    </xf>
    <xf numFmtId="0" fontId="26" fillId="0" borderId="124" xfId="0" applyFont="1" applyBorder="1" applyAlignment="1">
      <alignment vertical="center"/>
    </xf>
    <xf numFmtId="0" fontId="26" fillId="0" borderId="125" xfId="0" applyFont="1" applyBorder="1" applyAlignment="1">
      <alignment vertical="center"/>
    </xf>
    <xf numFmtId="0" fontId="27" fillId="0" borderId="17" xfId="0" applyFont="1" applyBorder="1" applyAlignment="1">
      <alignment horizontal="center" vertical="center" wrapText="1"/>
    </xf>
    <xf numFmtId="0" fontId="26" fillId="0" borderId="17" xfId="0" applyFont="1" applyBorder="1"/>
    <xf numFmtId="0" fontId="26" fillId="0" borderId="127" xfId="0" applyFont="1" applyBorder="1" applyAlignment="1">
      <alignment vertical="center" wrapText="1"/>
    </xf>
    <xf numFmtId="0" fontId="26" fillId="0" borderId="38" xfId="0" applyFont="1" applyBorder="1"/>
    <xf numFmtId="0" fontId="26" fillId="0" borderId="117" xfId="0" applyFont="1" applyBorder="1" applyAlignment="1">
      <alignment vertical="center"/>
    </xf>
    <xf numFmtId="0" fontId="4" fillId="0" borderId="45" xfId="0" applyFont="1" applyBorder="1" applyAlignment="1">
      <alignment horizontal="center" vertical="center" wrapText="1"/>
    </xf>
    <xf numFmtId="0" fontId="27" fillId="0" borderId="17" xfId="0" applyFont="1" applyBorder="1" applyAlignment="1">
      <alignment vertical="center" wrapText="1"/>
    </xf>
    <xf numFmtId="41" fontId="26" fillId="0" borderId="155" xfId="0" applyNumberFormat="1" applyFont="1" applyBorder="1" applyAlignment="1">
      <alignment horizontal="right" vertical="center"/>
    </xf>
    <xf numFmtId="41" fontId="36" fillId="0" borderId="66" xfId="0" applyNumberFormat="1" applyFont="1" applyBorder="1" applyAlignment="1">
      <alignment vertical="center"/>
    </xf>
    <xf numFmtId="180" fontId="7" fillId="0" borderId="17" xfId="0" applyNumberFormat="1" applyFont="1" applyBorder="1" applyAlignment="1">
      <alignment vertical="center"/>
    </xf>
    <xf numFmtId="180" fontId="7" fillId="0" borderId="40" xfId="0" applyNumberFormat="1" applyFont="1" applyBorder="1" applyAlignment="1">
      <alignment vertical="center"/>
    </xf>
    <xf numFmtId="180" fontId="7" fillId="0" borderId="76" xfId="0" applyNumberFormat="1" applyFont="1" applyBorder="1" applyAlignment="1">
      <alignment vertical="center"/>
    </xf>
    <xf numFmtId="180" fontId="7" fillId="0" borderId="38" xfId="0" applyNumberFormat="1" applyFont="1" applyBorder="1" applyAlignment="1">
      <alignment vertical="center"/>
    </xf>
    <xf numFmtId="180" fontId="7" fillId="0" borderId="74" xfId="0" applyNumberFormat="1" applyFont="1" applyBorder="1" applyAlignment="1">
      <alignment vertical="center"/>
    </xf>
    <xf numFmtId="41" fontId="7" fillId="0" borderId="37" xfId="3" applyNumberFormat="1" applyFont="1" applyBorder="1" applyAlignment="1">
      <alignment vertical="center"/>
    </xf>
    <xf numFmtId="0" fontId="26" fillId="0" borderId="169" xfId="0" applyFont="1" applyBorder="1" applyAlignment="1">
      <alignment vertical="center" wrapText="1"/>
    </xf>
    <xf numFmtId="0" fontId="26" fillId="0" borderId="170" xfId="0" applyFont="1" applyBorder="1" applyAlignment="1">
      <alignment vertical="center" wrapText="1"/>
    </xf>
    <xf numFmtId="3" fontId="7" fillId="0" borderId="108" xfId="0" applyNumberFormat="1" applyFont="1" applyBorder="1"/>
    <xf numFmtId="41" fontId="7" fillId="0" borderId="37" xfId="3" applyNumberFormat="1" applyFont="1" applyFill="1" applyBorder="1" applyAlignment="1">
      <alignment horizontal="right" vertical="center" readingOrder="1"/>
    </xf>
    <xf numFmtId="0" fontId="0" fillId="0" borderId="40" xfId="0" applyBorder="1" applyAlignment="1">
      <alignment vertical="center"/>
    </xf>
    <xf numFmtId="41" fontId="7" fillId="0" borderId="59" xfId="0" applyNumberFormat="1" applyFont="1" applyBorder="1" applyAlignment="1">
      <alignment vertical="center"/>
    </xf>
    <xf numFmtId="0" fontId="0" fillId="0" borderId="171" xfId="0" applyBorder="1" applyAlignment="1">
      <alignment vertical="center"/>
    </xf>
    <xf numFmtId="0" fontId="7" fillId="0" borderId="172" xfId="0" applyFont="1" applyBorder="1" applyAlignment="1">
      <alignment vertical="center"/>
    </xf>
    <xf numFmtId="0" fontId="39" fillId="0" borderId="38" xfId="0" applyFont="1" applyBorder="1" applyAlignment="1">
      <alignment vertical="center"/>
    </xf>
    <xf numFmtId="41" fontId="7" fillId="0" borderId="41" xfId="0" applyNumberFormat="1" applyFont="1" applyBorder="1" applyAlignment="1">
      <alignment horizontal="left" vertical="center"/>
    </xf>
    <xf numFmtId="41" fontId="4" fillId="0" borderId="74" xfId="0" applyNumberFormat="1" applyFont="1" applyBorder="1" applyAlignment="1">
      <alignment vertical="center"/>
    </xf>
    <xf numFmtId="41" fontId="24" fillId="0" borderId="74" xfId="0" applyNumberFormat="1" applyFont="1" applyBorder="1" applyAlignment="1">
      <alignment vertical="center"/>
    </xf>
    <xf numFmtId="0" fontId="3" fillId="0" borderId="0" xfId="0" applyFont="1" applyAlignment="1">
      <alignment horizontal="center" vertical="center" wrapText="1"/>
    </xf>
    <xf numFmtId="0" fontId="0" fillId="0" borderId="0" xfId="0" applyAlignment="1">
      <alignment vertical="center"/>
    </xf>
    <xf numFmtId="0" fontId="4" fillId="0" borderId="0" xfId="0" applyFont="1" applyAlignment="1">
      <alignment horizontal="center" vertical="center" wrapText="1"/>
    </xf>
    <xf numFmtId="38" fontId="3" fillId="0" borderId="63" xfId="0" applyNumberFormat="1" applyFont="1" applyBorder="1" applyAlignment="1">
      <alignment horizontal="right" vertical="center"/>
    </xf>
    <xf numFmtId="0" fontId="10" fillId="0" borderId="29" xfId="0" applyFont="1" applyBorder="1" applyAlignment="1">
      <alignment vertical="center"/>
    </xf>
    <xf numFmtId="38" fontId="9" fillId="0" borderId="52" xfId="0" applyNumberFormat="1" applyFont="1" applyBorder="1" applyAlignment="1">
      <alignment horizontal="left" vertical="center" wrapText="1"/>
    </xf>
    <xf numFmtId="0" fontId="10" fillId="0" borderId="69" xfId="0" applyFont="1" applyBorder="1" applyAlignment="1">
      <alignment vertical="center"/>
    </xf>
    <xf numFmtId="0" fontId="10" fillId="0" borderId="65" xfId="0" applyFont="1" applyBorder="1" applyAlignment="1">
      <alignment vertical="center"/>
    </xf>
    <xf numFmtId="0" fontId="10" fillId="0" borderId="66" xfId="0" applyFont="1" applyBorder="1" applyAlignment="1">
      <alignment vertical="center"/>
    </xf>
    <xf numFmtId="38" fontId="3" fillId="0" borderId="63" xfId="0" applyNumberFormat="1" applyFont="1" applyBorder="1" applyAlignment="1">
      <alignment horizontal="left" vertical="center"/>
    </xf>
    <xf numFmtId="38" fontId="3" fillId="0" borderId="29" xfId="0" applyNumberFormat="1" applyFont="1" applyBorder="1" applyAlignment="1">
      <alignment horizontal="left" vertical="center"/>
    </xf>
    <xf numFmtId="38" fontId="3" fillId="0" borderId="29" xfId="0" applyNumberFormat="1" applyFont="1" applyBorder="1" applyAlignment="1">
      <alignment horizontal="right" vertical="center"/>
    </xf>
    <xf numFmtId="38" fontId="9" fillId="0" borderId="69" xfId="0" applyNumberFormat="1" applyFont="1" applyBorder="1" applyAlignment="1">
      <alignment horizontal="left" vertical="center" wrapText="1"/>
    </xf>
    <xf numFmtId="38" fontId="4" fillId="2" borderId="46" xfId="0" applyNumberFormat="1" applyFont="1" applyFill="1" applyBorder="1" applyAlignment="1">
      <alignment horizontal="center" vertical="center"/>
    </xf>
    <xf numFmtId="0" fontId="10" fillId="0" borderId="53" xfId="0" applyFont="1" applyBorder="1" applyAlignment="1">
      <alignment vertical="center"/>
    </xf>
    <xf numFmtId="0" fontId="10" fillId="0" borderId="31" xfId="0" applyFont="1" applyBorder="1" applyAlignment="1">
      <alignment vertical="center"/>
    </xf>
    <xf numFmtId="38" fontId="9" fillId="0" borderId="52" xfId="0" applyNumberFormat="1" applyFont="1" applyBorder="1" applyAlignment="1">
      <alignment horizontal="left" vertical="center"/>
    </xf>
    <xf numFmtId="38" fontId="9" fillId="0" borderId="52" xfId="0" applyNumberFormat="1" applyFont="1" applyBorder="1" applyAlignment="1">
      <alignment horizontal="right" vertical="center"/>
    </xf>
    <xf numFmtId="0" fontId="10" fillId="0" borderId="69" xfId="0" applyFont="1" applyBorder="1" applyAlignment="1">
      <alignment horizontal="right" vertical="center"/>
    </xf>
    <xf numFmtId="0" fontId="10" fillId="0" borderId="65" xfId="0" applyFont="1" applyBorder="1" applyAlignment="1">
      <alignment horizontal="right" vertical="center"/>
    </xf>
    <xf numFmtId="0" fontId="10" fillId="0" borderId="66" xfId="0" applyFont="1" applyBorder="1" applyAlignment="1">
      <alignment horizontal="right" vertical="center"/>
    </xf>
    <xf numFmtId="38" fontId="3" fillId="0" borderId="52" xfId="0" applyNumberFormat="1" applyFont="1" applyBorder="1" applyAlignment="1">
      <alignment horizontal="left" vertical="center"/>
    </xf>
    <xf numFmtId="38" fontId="9" fillId="0" borderId="0" xfId="0" applyNumberFormat="1" applyFont="1" applyAlignment="1">
      <alignment horizontal="left"/>
    </xf>
    <xf numFmtId="0" fontId="3" fillId="0" borderId="63" xfId="0" applyFont="1" applyBorder="1" applyAlignment="1">
      <alignment horizontal="left" vertical="center"/>
    </xf>
    <xf numFmtId="0" fontId="10" fillId="0" borderId="26" xfId="0" applyFont="1" applyBorder="1" applyAlignment="1">
      <alignment vertical="center"/>
    </xf>
    <xf numFmtId="0" fontId="10" fillId="0" borderId="27" xfId="0" applyFont="1" applyBorder="1" applyAlignment="1">
      <alignment vertical="center"/>
    </xf>
    <xf numFmtId="0" fontId="10" fillId="0" borderId="28" xfId="0" applyFont="1" applyBorder="1" applyAlignment="1">
      <alignment vertical="center"/>
    </xf>
    <xf numFmtId="38" fontId="3" fillId="0" borderId="26" xfId="0" applyNumberFormat="1" applyFont="1" applyBorder="1" applyAlignment="1">
      <alignment horizontal="right" vertical="center"/>
    </xf>
    <xf numFmtId="38" fontId="9" fillId="0" borderId="27" xfId="0" applyNumberFormat="1" applyFont="1" applyBorder="1" applyAlignment="1">
      <alignment horizontal="right" vertical="center"/>
    </xf>
    <xf numFmtId="0" fontId="3" fillId="0" borderId="63" xfId="0" applyFont="1" applyBorder="1" applyAlignment="1">
      <alignment horizontal="right" vertical="center"/>
    </xf>
    <xf numFmtId="0" fontId="7" fillId="0" borderId="52" xfId="0" applyFont="1" applyBorder="1" applyAlignment="1">
      <alignment vertical="center"/>
    </xf>
    <xf numFmtId="38" fontId="9" fillId="0" borderId="65" xfId="0" applyNumberFormat="1" applyFont="1" applyBorder="1" applyAlignment="1">
      <alignment horizontal="left" vertical="center" wrapText="1"/>
    </xf>
    <xf numFmtId="38" fontId="9" fillId="0" borderId="66" xfId="0" applyNumberFormat="1" applyFont="1" applyBorder="1" applyAlignment="1">
      <alignment horizontal="left" vertical="center" wrapText="1"/>
    </xf>
    <xf numFmtId="0" fontId="4" fillId="0" borderId="45" xfId="0" applyFont="1" applyBorder="1" applyAlignment="1">
      <alignment vertical="center"/>
    </xf>
    <xf numFmtId="0" fontId="0" fillId="0" borderId="45" xfId="0" applyBorder="1" applyAlignment="1">
      <alignment vertical="center"/>
    </xf>
    <xf numFmtId="41" fontId="14" fillId="0" borderId="0" xfId="0" applyNumberFormat="1" applyFont="1" applyAlignment="1">
      <alignment horizontal="center" vertical="center"/>
    </xf>
    <xf numFmtId="0" fontId="12" fillId="0" borderId="0" xfId="0" applyFont="1" applyAlignment="1">
      <alignment horizontal="left" vertical="center"/>
    </xf>
    <xf numFmtId="0" fontId="7" fillId="0" borderId="55" xfId="0" applyFont="1" applyBorder="1" applyAlignment="1">
      <alignment vertical="center"/>
    </xf>
    <xf numFmtId="0" fontId="10" fillId="0" borderId="56" xfId="0" applyFont="1" applyBorder="1" applyAlignment="1">
      <alignment vertical="center"/>
    </xf>
    <xf numFmtId="41" fontId="7" fillId="0" borderId="40" xfId="0" applyNumberFormat="1" applyFont="1" applyBorder="1" applyAlignment="1">
      <alignment vertical="center"/>
    </xf>
    <xf numFmtId="41" fontId="7" fillId="0" borderId="41" xfId="0" applyNumberFormat="1" applyFont="1" applyBorder="1" applyAlignment="1">
      <alignment vertical="center"/>
    </xf>
    <xf numFmtId="41" fontId="7" fillId="0" borderId="40" xfId="0" applyNumberFormat="1" applyFont="1" applyBorder="1" applyAlignment="1">
      <alignment horizontal="center" vertical="center"/>
    </xf>
    <xf numFmtId="41" fontId="7" fillId="0" borderId="48" xfId="0" applyNumberFormat="1" applyFont="1" applyBorder="1" applyAlignment="1">
      <alignment horizontal="center" vertical="center"/>
    </xf>
    <xf numFmtId="41" fontId="7" fillId="0" borderId="61" xfId="0" applyNumberFormat="1" applyFont="1" applyBorder="1" applyAlignment="1">
      <alignment horizontal="center" vertical="center"/>
    </xf>
    <xf numFmtId="0" fontId="7" fillId="0" borderId="74" xfId="0" applyFont="1" applyBorder="1" applyAlignment="1">
      <alignment horizontal="center" vertical="center"/>
    </xf>
    <xf numFmtId="0" fontId="7" fillId="0" borderId="76" xfId="0" applyFont="1" applyBorder="1" applyAlignment="1">
      <alignment horizontal="center" vertical="center"/>
    </xf>
    <xf numFmtId="41" fontId="7" fillId="0" borderId="41" xfId="0" applyNumberFormat="1" applyFont="1"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41" fontId="0" fillId="0" borderId="99" xfId="0" applyNumberFormat="1" applyBorder="1" applyAlignment="1">
      <alignment vertical="center"/>
    </xf>
    <xf numFmtId="41" fontId="0" fillId="0" borderId="123" xfId="0" applyNumberFormat="1" applyBorder="1" applyAlignment="1">
      <alignment vertical="center"/>
    </xf>
    <xf numFmtId="41" fontId="0" fillId="0" borderId="84" xfId="0" applyNumberFormat="1" applyBorder="1" applyAlignment="1">
      <alignment vertical="center"/>
    </xf>
    <xf numFmtId="41" fontId="0" fillId="0" borderId="85" xfId="0" applyNumberFormat="1" applyBorder="1" applyAlignment="1">
      <alignment vertical="center"/>
    </xf>
    <xf numFmtId="41" fontId="0" fillId="0" borderId="86" xfId="0" applyNumberFormat="1" applyBorder="1" applyAlignment="1">
      <alignment vertical="center"/>
    </xf>
    <xf numFmtId="41" fontId="0" fillId="0" borderId="87" xfId="0" applyNumberFormat="1" applyBorder="1" applyAlignment="1">
      <alignment vertical="center"/>
    </xf>
    <xf numFmtId="0" fontId="7" fillId="13" borderId="57" xfId="0" applyFont="1" applyFill="1" applyBorder="1" applyAlignment="1">
      <alignment horizontal="center" vertical="center"/>
    </xf>
    <xf numFmtId="0" fontId="7" fillId="13" borderId="37" xfId="0" applyFont="1" applyFill="1" applyBorder="1" applyAlignment="1">
      <alignment horizontal="center" vertical="center"/>
    </xf>
    <xf numFmtId="0" fontId="7" fillId="13" borderId="42" xfId="0" applyFont="1" applyFill="1" applyBorder="1" applyAlignment="1">
      <alignment horizontal="center" vertical="center"/>
    </xf>
    <xf numFmtId="0" fontId="7" fillId="13" borderId="144" xfId="0" applyFont="1" applyFill="1" applyBorder="1" applyAlignment="1">
      <alignment horizontal="center" vertical="center"/>
    </xf>
    <xf numFmtId="0" fontId="7" fillId="13" borderId="145" xfId="0" applyFont="1" applyFill="1" applyBorder="1" applyAlignment="1">
      <alignment horizontal="center" vertical="center"/>
    </xf>
    <xf numFmtId="0" fontId="7" fillId="13" borderId="146" xfId="0" applyFont="1" applyFill="1" applyBorder="1" applyAlignment="1">
      <alignment horizontal="center" vertical="center"/>
    </xf>
    <xf numFmtId="0" fontId="7" fillId="0" borderId="85" xfId="0" applyFont="1" applyBorder="1" applyAlignment="1">
      <alignment horizontal="center" vertical="center"/>
    </xf>
    <xf numFmtId="0" fontId="7" fillId="0" borderId="86" xfId="0" applyFont="1" applyBorder="1" applyAlignment="1">
      <alignment horizontal="center" vertical="center"/>
    </xf>
    <xf numFmtId="0" fontId="7" fillId="0" borderId="87" xfId="0" applyFont="1" applyBorder="1" applyAlignment="1">
      <alignment horizontal="center" vertical="center"/>
    </xf>
    <xf numFmtId="0" fontId="7" fillId="0" borderId="75" xfId="0" applyFont="1" applyBorder="1" applyAlignment="1">
      <alignment horizontal="center" vertical="center"/>
    </xf>
    <xf numFmtId="0" fontId="7" fillId="0" borderId="110" xfId="0" applyFont="1" applyBorder="1" applyAlignment="1">
      <alignment horizontal="center" vertical="center"/>
    </xf>
    <xf numFmtId="0" fontId="7" fillId="0" borderId="140" xfId="0" applyFont="1" applyBorder="1" applyAlignment="1">
      <alignment horizontal="center" vertical="center"/>
    </xf>
    <xf numFmtId="0" fontId="7" fillId="0" borderId="141" xfId="0" applyFont="1" applyBorder="1" applyAlignment="1">
      <alignment horizontal="center" vertical="center"/>
    </xf>
    <xf numFmtId="0" fontId="0" fillId="0" borderId="110" xfId="0" applyBorder="1" applyAlignment="1">
      <alignment horizontal="center" vertical="center"/>
    </xf>
    <xf numFmtId="0" fontId="0" fillId="0" borderId="140" xfId="0" applyBorder="1" applyAlignment="1">
      <alignment horizontal="center" vertical="center"/>
    </xf>
    <xf numFmtId="0" fontId="0" fillId="0" borderId="141" xfId="0" applyBorder="1" applyAlignment="1">
      <alignment horizontal="center" vertical="center"/>
    </xf>
    <xf numFmtId="0" fontId="0" fillId="0" borderId="99" xfId="0" applyBorder="1" applyAlignment="1">
      <alignment horizontal="center" vertical="center"/>
    </xf>
    <xf numFmtId="0" fontId="0" fillId="0" borderId="123" xfId="0" applyBorder="1" applyAlignment="1">
      <alignment horizontal="center" vertical="center"/>
    </xf>
    <xf numFmtId="0" fontId="0" fillId="0" borderId="84" xfId="0" applyBorder="1" applyAlignment="1">
      <alignment horizontal="center" vertical="center"/>
    </xf>
    <xf numFmtId="0" fontId="7" fillId="5" borderId="0" xfId="0" applyFont="1" applyFill="1" applyAlignment="1">
      <alignment horizontal="center" vertical="center" shrinkToFit="1"/>
    </xf>
    <xf numFmtId="0" fontId="10" fillId="0" borderId="0" xfId="0" applyFont="1" applyAlignment="1">
      <alignment vertical="center"/>
    </xf>
    <xf numFmtId="0" fontId="7" fillId="6" borderId="45" xfId="0" applyFont="1" applyFill="1" applyBorder="1" applyAlignment="1">
      <alignment horizontal="center" vertical="center" shrinkToFit="1"/>
    </xf>
    <xf numFmtId="0" fontId="10" fillId="0" borderId="45" xfId="0" applyFont="1" applyBorder="1" applyAlignment="1">
      <alignment vertical="center"/>
    </xf>
    <xf numFmtId="0" fontId="7" fillId="7" borderId="45" xfId="0" applyFont="1" applyFill="1" applyBorder="1" applyAlignment="1">
      <alignment horizontal="center" vertical="center" shrinkToFit="1"/>
    </xf>
    <xf numFmtId="0" fontId="7" fillId="8" borderId="45" xfId="0" applyFont="1" applyFill="1" applyBorder="1" applyAlignment="1">
      <alignment horizontal="center" vertical="center" shrinkToFit="1"/>
    </xf>
    <xf numFmtId="0" fontId="7" fillId="0" borderId="0" xfId="0" applyFont="1" applyAlignment="1">
      <alignment horizontal="center" vertical="center" shrinkToFit="1"/>
    </xf>
    <xf numFmtId="0" fontId="0" fillId="0" borderId="85" xfId="0" applyBorder="1" applyAlignment="1">
      <alignment vertical="center"/>
    </xf>
    <xf numFmtId="41" fontId="0" fillId="0" borderId="85" xfId="0" applyNumberFormat="1" applyBorder="1" applyAlignment="1">
      <alignment horizontal="center" vertical="center"/>
    </xf>
    <xf numFmtId="41" fontId="0" fillId="0" borderId="86" xfId="0" applyNumberFormat="1" applyBorder="1" applyAlignment="1">
      <alignment horizontal="center" vertical="center"/>
    </xf>
    <xf numFmtId="41" fontId="0" fillId="0" borderId="87" xfId="0" applyNumberFormat="1" applyBorder="1" applyAlignment="1">
      <alignment horizontal="center" vertical="center"/>
    </xf>
    <xf numFmtId="0" fontId="0" fillId="0" borderId="137" xfId="0" applyBorder="1" applyAlignment="1">
      <alignment horizontal="center" vertical="center"/>
    </xf>
    <xf numFmtId="0" fontId="7" fillId="0" borderId="99" xfId="0" applyFont="1" applyBorder="1" applyAlignment="1">
      <alignment horizontal="center" vertical="center"/>
    </xf>
    <xf numFmtId="0" fontId="7" fillId="0" borderId="123" xfId="0" applyFont="1" applyBorder="1" applyAlignment="1">
      <alignment horizontal="center" vertical="center"/>
    </xf>
    <xf numFmtId="0" fontId="7" fillId="0" borderId="84" xfId="0" applyFont="1" applyBorder="1" applyAlignment="1">
      <alignment horizontal="center" vertical="center"/>
    </xf>
  </cellXfs>
  <cellStyles count="5">
    <cellStyle name="パーセント" xfId="3" builtinId="5"/>
    <cellStyle name="桁区切り" xfId="1" builtinId="6"/>
    <cellStyle name="通貨" xfId="2" builtinId="7"/>
    <cellStyle name="通貨 2" xfId="4" xr:uid="{B321E933-5F36-4BFF-9EB3-50131DE93C9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2.xml.rels><?xml version="1.0" encoding="UTF-8" standalone="yes"?>
<Relationships xmlns="http://schemas.openxmlformats.org/package/2006/relationships"><Relationship Id="rId1" Type="http://customschemas.google.com/relationships/workbookmetadata" Target="commentsmeta0"/></Relationships>
</file>

<file path=xl/_rels/comments4.xml.rels><?xml version="1.0" encoding="UTF-8" standalone="yes"?>
<Relationships xmlns="http://schemas.openxmlformats.org/package/2006/relationships"><Relationship Id="rId1" Type="http://customschemas.google.com/relationships/workbookmetadata" Target="commentsmeta1"/></Relationships>
</file>

<file path=xl/_rels/comments5.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microsoft.com/office/2017/10/relationships/person" Target="persons/person.xml"/><Relationship Id="rId19" Type="http://schemas.openxmlformats.org/officeDocument/2006/relationships/customXml" Target="../customXml/item3.xml"/><Relationship Id="rId4" Type="http://schemas.openxmlformats.org/officeDocument/2006/relationships/worksheet" Target="worksheets/sheet4.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吉田　伊吹" id="{E08485EF-F409-4DF9-9887-99E50E9F6DBA}" userId="S::s2310786@u.tsukuba.ac.jp::d56e30d8-a647-46a6-936b-698754f58542" providerId="AD"/>
  <person displayName="池野　雅理" id="{21FAD27A-B97F-4E8E-B71C-9E6107761F1E}" userId="S::s2410611@u.tsukuba.ac.jp::ad1f6ece-da89-45d5-aa7c-1e59179e057c" providerId="AD"/>
  <person displayName="阿竹　晴紀" id="{BCAB791F-90C4-435C-9049-351B380431A8}" userId="S::s2410697@u.tsukuba.ac.jp::ecddad14-ff4e-4b61-8e04-0bf99f5a2541" providerId="AD"/>
  <person displayName="綱木　映法" id="{02F76E62-9C9F-43BA-BE58-90E3B9AFD828}" userId="S::s2412343@u.tsukuba.ac.jp::387c5edd-c88c-449a-9c09-b490a30f5a4c" providerId="AD"/>
  <person displayName="柿沼　陽菜美" id="{52FAEEBC-824D-49FB-A8D5-47C7CBEE52D8}" userId="S::s2412794@u.tsukuba.ac.jp::14ed43c3-ee86-4d27-a39d-ebcd53ef72cf" providerId="AD"/>
  <person displayName="貞廣　宇保" id="{27400389-1B68-4DB5-90A2-5A9E1C5FC6F0}" userId="S::s2511009@u.tsukuba.ac.jp::008b0bef-88c4-4bb8-bf9c-10cd35a5a1a6" providerId="AD"/>
  <person displayName="藤井　新之助" id="{1A090BC4-0AEE-486E-87E7-9ADDF3201059}" userId="S::s2511770@u.tsukuba.ac.jp::4c7c801e-8c97-41d5-a968-294d1a0ec66f" providerId="AD"/>
  <person displayName="喜多　智紀" id="{3A591B6F-0867-442A-A98C-8603DEA584D1}" userId="S::s2512108@u.tsukuba.ac.jp::741c4c96-fec4-43d7-a0ad-ed9ffa2ab3b3"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 dT="2025-12-26T05:05:17.49" personId="{3A591B6F-0867-442A-A98C-8603DEA584D1}" id="{307AD572-E3BC-454C-9A80-EDBE91EEF661}">
    <text>対応機種によっては数値が長く「######」と表示されている場合があります。
１セルのスペースをもう少し広げていただきたいです</text>
  </threadedComment>
  <threadedComment ref="A3" dT="2026-01-05T16:58:19.41" personId="{21FAD27A-B97F-4E8E-B71C-9E6107761F1E}" id="{A054B933-1288-4DBF-AF7F-D6270B460B00}" parentId="{307AD572-E3BC-454C-9A80-EDBE91EEF661}">
    <text>変更しました。</text>
  </threadedComment>
  <threadedComment ref="A3" dT="2026-01-13T09:43:08.77" personId="{52FAEEBC-824D-49FB-A8D5-47C7CBEE52D8}" id="{900252C9-FB69-40B7-B78A-5B43275B2FA5}" parentId="{307AD572-E3BC-454C-9A80-EDBE91EEF661}">
    <text>機種によっては対応していないようですので、念のためもう少し広げていただけると助かります。</text>
  </threadedComment>
  <threadedComment ref="A23" dT="2025-12-26T05:05:10.40" personId="{3A591B6F-0867-442A-A98C-8603DEA584D1}" id="{A4CA545E-F956-4CA9-9C0B-5D04160E3641}">
    <text>対応機種によっては数値が長く「######」と表示されている場合があります。
１セルのスペースをもう少し広げていただきたいです</text>
  </threadedComment>
  <threadedComment ref="A23" dT="2026-01-05T16:58:29.87" personId="{21FAD27A-B97F-4E8E-B71C-9E6107761F1E}" id="{E536D113-5616-4C5E-864D-D4E96E3ADDAF}" parentId="{A4CA545E-F956-4CA9-9C0B-5D04160E3641}">
    <text>変更しました。</text>
  </threadedComment>
  <threadedComment ref="A23" dT="2026-01-13T09:43:26.37" personId="{52FAEEBC-824D-49FB-A8D5-47C7CBEE52D8}" id="{2B6AB6B0-6A3E-4BB0-9EB3-B71D6844F371}" parentId="{A4CA545E-F956-4CA9-9C0B-5D04160E3641}">
    <text>上のコメントと同様です。
こちらもよろしくお願いいたします。</text>
  </threadedComment>
</ThreadedComments>
</file>

<file path=xl/threadedComments/threadedComment2.xml><?xml version="1.0" encoding="utf-8"?>
<ThreadedComments xmlns="http://schemas.microsoft.com/office/spreadsheetml/2018/threadedcomments" xmlns:x="http://schemas.openxmlformats.org/spreadsheetml/2006/main">
  <threadedComment ref="B5" dT="2025-12-26T04:57:38.69" personId="{3A591B6F-0867-442A-A98C-8603DEA584D1}" id="{AE443040-9318-43F1-8A36-C7E9F4CA44A6}" done="1">
    <text>他のB行での表示書式が異なります</text>
  </threadedComment>
  <threadedComment ref="B5" dT="2026-01-05T16:59:47.93" personId="{21FAD27A-B97F-4E8E-B71C-9E6107761F1E}" id="{03C9445F-087D-4446-A9D0-8F1B7E6A71F1}" parentId="{AE443040-9318-43F1-8A36-C7E9F4CA44A6}">
    <text>変更しました。</text>
  </threadedComment>
  <threadedComment ref="C5" dT="2025-12-26T04:58:57.44" personId="{3A591B6F-0867-442A-A98C-8603DEA584D1}" id="{1E00D833-FEC9-4F79-93E8-C152CC9FCB10}" done="1">
    <text>C5のみC行での表示書式が異なります</text>
  </threadedComment>
  <threadedComment ref="C5" dT="2026-01-05T17:00:12.77" personId="{21FAD27A-B97F-4E8E-B71C-9E6107761F1E}" id="{E7090122-7A97-4A70-9DA7-0C9A65AB547A}" parentId="{1E00D833-FEC9-4F79-93E8-C152CC9FCB10}">
    <text>変更しました。</text>
  </threadedComment>
  <threadedComment ref="C20" dT="2025-12-26T04:59:45.04" personId="{3A591B6F-0867-442A-A98C-8603DEA584D1}" id="{17C6445E-BBDF-46F3-B1CB-37DB286CC27A}" done="1">
    <text>他のB行での表示書式が異なります</text>
  </threadedComment>
  <threadedComment ref="C20" dT="2026-01-05T17:00:40.42" personId="{21FAD27A-B97F-4E8E-B71C-9E6107761F1E}" id="{2FE1888E-DDCD-417C-85B8-832B71B895F3}" parentId="{17C6445E-BBDF-46F3-B1CB-37DB286CC27A}">
    <text>変更しました。</text>
  </threadedComment>
  <threadedComment ref="D67" dT="2025-12-26T04:30:59.84" personId="{1A090BC4-0AEE-486E-87E7-9ADDF3201059}" id="{9532589F-00C9-4030-B6E9-EC9346103819}" done="1">
    <text>収支がマイナスの場合は赤字で表記されているので、ここも赤字での表記が適切かと思います</text>
  </threadedComment>
  <threadedComment ref="D67" dT="2026-01-05T17:01:53.43" personId="{21FAD27A-B97F-4E8E-B71C-9E6107761F1E}" id="{45933EFE-D80E-46E0-BCFB-70C2762EDAE6}" parentId="{9532589F-00C9-4030-B6E9-EC9346103819}">
    <text>変更しました。</text>
  </threadedComment>
</ThreadedComments>
</file>

<file path=xl/threadedComments/threadedComment3.xml><?xml version="1.0" encoding="utf-8"?>
<ThreadedComments xmlns="http://schemas.microsoft.com/office/spreadsheetml/2018/threadedcomments" xmlns:x="http://schemas.openxmlformats.org/spreadsheetml/2006/main">
  <threadedComment ref="D66" dT="2025-12-26T04:34:23.72" personId="{1A090BC4-0AEE-486E-87E7-9ADDF3201059}" id="{FE8226C3-2C13-473F-AF08-C58A91378546}" done="1">
    <text>収支がマイナスの場合は赤字で表記されているので、ここも赤字での表記が適切かと思います</text>
  </threadedComment>
  <threadedComment ref="D66" dT="2026-01-05T17:02:26.49" personId="{21FAD27A-B97F-4E8E-B71C-9E6107761F1E}" id="{7B9118B2-3BA7-4BFA-9D14-BB85F80CFD74}" parentId="{FE8226C3-2C13-473F-AF08-C58A91378546}">
    <text>変更しました。</text>
  </threadedComment>
</ThreadedComments>
</file>

<file path=xl/threadedComments/threadedComment4.xml><?xml version="1.0" encoding="utf-8"?>
<ThreadedComments xmlns="http://schemas.microsoft.com/office/spreadsheetml/2018/threadedcomments" xmlns:x="http://schemas.openxmlformats.org/spreadsheetml/2006/main">
  <threadedComment ref="U5" dT="2025-12-26T05:16:45.25" personId="{3A591B6F-0867-442A-A98C-8603DEA584D1}" id="{7C01F8D5-83C5-466A-8267-B4C247B5C639}" done="1">
    <text>U列について表示形式が他と異なってます</text>
  </threadedComment>
  <threadedComment ref="U5" dT="2026-01-05T17:03:26.51" personId="{21FAD27A-B97F-4E8E-B71C-9E6107761F1E}" id="{D60E67F7-FDF5-451C-81CE-35F34647354A}" parentId="{7C01F8D5-83C5-466A-8267-B4C247B5C639}">
    <text>変更しました。</text>
  </threadedComment>
  <threadedComment ref="M7" dT="2026-01-13T10:33:18.68" personId="{BCAB791F-90C4-435C-9049-351B380431A8}" id="{4FD00C8F-AB34-4436-A9F5-89D3AC5F8CB4}">
    <text>他のセルに従い会社名は正式名称で書いてください</text>
  </threadedComment>
  <threadedComment ref="Q16" dT="2026-01-13T10:26:57.25" personId="{BCAB791F-90C4-435C-9049-351B380431A8}" id="{A737DAFE-EFED-4FBC-B18B-6A0208AC717D}">
    <text>２行になってしまい文字が見切れているのでセルの横幅を広げてください</text>
  </threadedComment>
  <threadedComment ref="M20" dT="2026-01-13T10:10:14.02" personId="{27400389-1B68-4DB5-90A2-5A9E1C5FC6F0}" id="{2EC66799-CBA7-4D4C-8FD2-5511BFD35732}">
    <text>イオンモールつくば　が入り切るサイズにセルの幅を修正してください。</text>
  </threadedComment>
  <threadedComment ref="Q20" dT="2026-01-13T10:47:38.63" personId="{BCAB791F-90C4-435C-9049-351B380431A8}" id="{5FCCB82E-737C-4D95-B2C1-6445D8FD6732}">
    <text>他のセルでは「合計」となっていますが「計」となっている理由はありますか？なければ合計に統一してください</text>
  </threadedComment>
  <threadedComment ref="R21" dT="2026-01-13T10:54:57.71" personId="{27400389-1B68-4DB5-90A2-5A9E1C5FC6F0}" id="{F9128766-B03B-4DD9-9AEE-1C62312FEC97}">
    <text>この部分が太字になっておりますが何か意図があるものでしょうか</text>
  </threadedComment>
  <threadedComment ref="G23" dT="2026-01-13T10:38:05.05" personId="{BCAB791F-90C4-435C-9049-351B380431A8}" id="{ED688A5C-05C4-4CE5-A3B2-9F04B7C54440}">
    <text>会社名はすべて正式名称で記入してください</text>
  </threadedComment>
  <threadedComment ref="L26" dT="2026-01-13T10:30:32.50" personId="{27400389-1B68-4DB5-90A2-5A9E1C5FC6F0}" id="{4FC1E0A0-29A7-4CEA-958E-7DA26C8133CA}">
    <text>フォントを游ゴシックに統一してください</text>
  </threadedComment>
  <threadedComment ref="H28" dT="2026-01-13T10:17:59.74" personId="{BCAB791F-90C4-435C-9049-351B380431A8}" id="{95D78AE0-F2D7-4019-BF5F-A091284C26EC}">
    <text>ただしくは「日本郵便株式会社」です</text>
  </threadedComment>
  <threadedComment ref="L28" dT="2026-01-13T10:31:43.08" personId="{27400389-1B68-4DB5-90A2-5A9E1C5FC6F0}" id="{23105C6B-9EFC-42EB-829A-760D454D0AFD}">
    <text>通し番号のみ記載されておりますがCM協賛は得られなかったということでしょうか？</text>
  </threadedComment>
  <threadedComment ref="T29" dT="2025-12-26T05:21:26.91" personId="{3A591B6F-0867-442A-A98C-8603DEA584D1}" id="{8C31A9D4-9F0B-43EB-8ED8-346DFE718A19}" done="1">
    <text>T列について表示形式が他と異なってます</text>
  </threadedComment>
  <threadedComment ref="T29" dT="2026-01-05T17:04:00.29" personId="{21FAD27A-B97F-4E8E-B71C-9E6107761F1E}" id="{E4E923FA-0714-48FC-A675-AF95CE23826B}" parentId="{8C31A9D4-9F0B-43EB-8ED8-346DFE718A19}">
    <text>変更しました。</text>
  </threadedComment>
  <threadedComment ref="Q32" dT="2026-01-13T10:47:50.68" personId="{BCAB791F-90C4-435C-9049-351B380431A8}" id="{F003326A-8EB0-438E-B766-6E170802BB18}">
    <text>他のセルでは「合計」となっていますが「計」となっている理由はありますか？なければ合計に統一してください</text>
  </threadedComment>
  <threadedComment ref="M46" dT="2026-01-13T10:03:34.20" personId="{BCAB791F-90C4-435C-9049-351B380431A8}" id="{ECFF8862-1EEB-4B12-8C12-D2408355309F}">
    <text>「合計」を記入してください</text>
  </threadedComment>
  <threadedComment ref="Q47" dT="2026-01-13T10:16:10.90" personId="{BCAB791F-90C4-435C-9049-351B380431A8}" id="{8C0214B7-4DB5-4AF5-A5BA-656593554FAE}">
    <text>ここも表にしてください</text>
  </threadedComment>
  <threadedComment ref="H52" dT="2026-01-13T10:36:55.95" personId="{27400389-1B68-4DB5-90A2-5A9E1C5FC6F0}" id="{D8362452-7656-4351-BEE2-366E6351C30C}">
    <text>正式名称で表記してください。</text>
  </threadedComment>
  <threadedComment ref="H53" dT="2026-01-13T10:19:28.54" personId="{BCAB791F-90C4-435C-9049-351B380431A8}" id="{106EAF94-9415-4BA6-BDAD-B7B2FAF2C592}">
    <text>大学前通り「店」ではないでしょうか？</text>
  </threadedComment>
  <threadedComment ref="L56" dT="2026-01-13T10:31:26.66" personId="{BCAB791F-90C4-435C-9049-351B380431A8}" id="{EEC47AB8-AF22-48A8-BCB0-5654DAEA28B7}">
    <text>書体を游ゴシックに統一してください</text>
  </threadedComment>
  <threadedComment ref="L62" dT="2026-01-13T10:31:19.94" personId="{BCAB791F-90C4-435C-9049-351B380431A8}" id="{D21DAB9F-A469-413A-8432-8ED080D68F1D}">
    <text>書体を游ゴシックに統一してください</text>
  </threadedComment>
  <threadedComment ref="L68" dT="2026-01-13T10:31:13.66" personId="{BCAB791F-90C4-435C-9049-351B380431A8}" id="{D83FB504-226F-4EBF-8C8B-11F2E50EB62E}">
    <text>書体を游ゴシックに統一してください</text>
  </threadedComment>
  <threadedComment ref="L74" dT="2026-01-13T10:30:49.44" personId="{BCAB791F-90C4-435C-9049-351B380431A8}" id="{B5097B4B-BFE3-4348-9D4C-B8779526451A}">
    <text>書体を游ゴシックに統一してください</text>
  </threadedComment>
  <threadedComment ref="H78" dT="2026-01-13T10:00:07.89" personId="{27400389-1B68-4DB5-90A2-5A9E1C5FC6F0}" id="{E5CCAC5F-2DBC-4802-A1D7-42D8C1868A30}">
    <text>店舗名を指定する、または株式会社デニーズジャパンなど、具体的に言及してください。</text>
  </threadedComment>
  <threadedComment ref="L82" dT="2025-12-26T05:22:32.76" personId="{E08485EF-F409-4DF9-9887-99E50E9F6DBA}" id="{B1284FF2-9280-4F9A-B6D8-6D2EF6896D4A}" done="1">
    <text>他の形式と揃え、通し番号表記にしてください。</text>
  </threadedComment>
  <threadedComment ref="L82" dT="2026-01-05T17:05:51.12" personId="{21FAD27A-B97F-4E8E-B71C-9E6107761F1E}" id="{FDF3AB3F-981C-4678-97ED-8ACF081780A2}" parentId="{B1284FF2-9280-4F9A-B6D8-6D2EF6896D4A}">
    <text>変更しました。</text>
  </threadedComment>
  <threadedComment ref="B83" dT="2026-01-13T10:25:52.65" personId="{27400389-1B68-4DB5-90A2-5A9E1C5FC6F0}" id="{051D2B4B-270C-4B74-9BC6-7241144F8682}">
    <text>通し番号2を記入してください</text>
  </threadedComment>
  <threadedComment ref="C89" dT="2026-01-13T10:00:47.29" personId="{BCAB791F-90C4-435C-9049-351B380431A8}" id="{6A50C0B3-3FD1-40E7-A2F2-89ABACFFF627}">
    <text>直接記入ではなくかけ算で出すようにしてください</text>
  </threadedComment>
  <threadedComment ref="B94" dT="2026-01-13T10:24:41.67" personId="{27400389-1B68-4DB5-90A2-5A9E1C5FC6F0}" id="{894204CC-04C7-401B-8147-185B2D4FB6EF}">
    <text>実在金在高が入り切るようにセル幅を調節してください。</text>
  </threadedComment>
  <threadedComment ref="C99" dT="2026-01-13T10:11:41.42" personId="{BCAB791F-90C4-435C-9049-351B380431A8}" id="{2EE93D79-F64F-4389-A5C2-C6E07200B28D}">
    <text>M20で指摘されていることと同様に文章が入るようにセルを広げてください</text>
  </threadedComment>
  <threadedComment ref="N111" dT="2025-12-26T05:15:17.06" personId="{3A591B6F-0867-442A-A98C-8603DEA584D1}" id="{411FE29F-3FB4-4E5D-8A63-62A38C5EA1EE}">
    <text>テキストの配置が他とズレてます</text>
  </threadedComment>
  <threadedComment ref="O111" dT="2026-01-13T10:06:37.29" personId="{27400389-1B68-4DB5-90A2-5A9E1C5FC6F0}" id="{BF64EB38-802A-4427-B194-4A3321C90BE2}">
    <text>横N列、セルが黄色に塗りつぶされているので直してください</text>
  </threadedComment>
  <threadedComment ref="L116" dT="2025-12-26T05:19:15.19" personId="{E08485EF-F409-4DF9-9887-99E50E9F6DBA}" id="{011B7F47-4FCE-469A-8CC8-9B15912E96F3}" done="1">
    <text>他の形式と揃え、通し番号表記にしてください。</text>
  </threadedComment>
  <threadedComment ref="L116" dT="2026-01-05T17:08:38.57" personId="{21FAD27A-B97F-4E8E-B71C-9E6107761F1E}" id="{11C4A23C-E562-4D03-ACEC-CD8C60878AE1}" parentId="{011B7F47-4FCE-469A-8CC8-9B15912E96F3}">
    <text>変更しました。</text>
  </threadedComment>
  <threadedComment ref="L117" dT="2026-01-13T09:53:17.74" personId="{27400389-1B68-4DB5-90A2-5A9E1C5FC6F0}" id="{45811DB3-046F-4D1E-BB0E-A962A090861C}">
    <text>他の数字と書式を統一してください</text>
  </threadedComment>
  <threadedComment ref="M118" dT="2026-01-13T10:05:46.96" personId="{BCAB791F-90C4-435C-9049-351B380431A8}" id="{36925693-51C1-4C3C-8F1B-B9C47D531BDE}">
    <text>「合計」を他と同じようにつけてください</text>
  </threadedComment>
  <threadedComment ref="L120" dT="2026-01-13T09:53:13.31" personId="{BCAB791F-90C4-435C-9049-351B380431A8}" id="{C73F3033-DC67-48B6-A2DC-16F91E3651EA}">
    <text>通し番号でいうと「15)」の間違いではないでしょうか？</text>
  </threadedComment>
  <threadedComment ref="M123" dT="2026-01-13T10:19:03.67" personId="{27400389-1B68-4DB5-90A2-5A9E1C5FC6F0}" id="{10D0F755-B3B1-4889-8F92-76579607D1F0}">
    <text>免キラ　と表記されていますが　免キラ☆つくばベースなどと表記するのが適切ではないでしょうか。正しい表記を確認の上、修正お願いします。</text>
  </threadedComment>
  <threadedComment ref="L126" dT="2026-01-13T09:54:33.14" personId="{27400389-1B68-4DB5-90A2-5A9E1C5FC6F0}" id="{364C1ED8-6A28-44FE-9CD3-65B15A69C046}">
    <text>上1,2,3,4と字体を統一してください</text>
  </threadedComment>
</ThreadedComments>
</file>

<file path=xl/threadedComments/threadedComment5.xml><?xml version="1.0" encoding="utf-8"?>
<ThreadedComments xmlns="http://schemas.microsoft.com/office/spreadsheetml/2018/threadedcomments" xmlns:x="http://schemas.openxmlformats.org/spreadsheetml/2006/main">
  <threadedComment ref="A8" dT="2025-12-26T05:02:22.65" personId="{52FAEEBC-824D-49FB-A8D5-47C7CBEE52D8}" id="{2265854E-1CE3-4694-8CDB-0FC63C30966E}" done="1">
    <text>変更があったもの、および購入しなかったものに関しては可能な限り理由を記載するようにお願いしたいです。</text>
  </threadedComment>
  <threadedComment ref="J51" dT="2025-12-26T05:07:51.70" personId="{52FAEEBC-824D-49FB-A8D5-47C7CBEE52D8}" id="{565919B4-4E56-42CF-85A7-CD311CE451D6}" done="1">
    <text>他の変更があった点に関しては理由があるので、可能ならこちらにも理由を記載していただけると助かります。</text>
  </threadedComment>
  <threadedComment ref="J51" dT="2026-01-05T17:38:28.92" personId="{21FAD27A-B97F-4E8E-B71C-9E6107761F1E}" id="{43F89513-E873-4146-822D-1CD1C40A6498}" parentId="{565919B4-4E56-42CF-85A7-CD311CE451D6}">
    <text>承知しました。</text>
  </threadedComment>
  <threadedComment ref="J58" dT="2025-12-26T04:28:50.69" personId="{E08485EF-F409-4DF9-9887-99E50E9F6DBA}" id="{57968497-DBC0-4D95-8493-E5C95DAC6C6D}" done="1">
    <text>「企画の売り上げが多い」とは「企画出展者の数が多い」、「企画内の売り上げ予想が大きい」またはそれ以外でしょうか。
ふつう保険は補償対象の事前に契約するものなため、保険料の金額を決めるのはイベント当日より前に明らかになっている事項ではないかと思い、質問させていただきます。</text>
  </threadedComment>
  <threadedComment ref="J58" dT="2026-01-05T17:11:10.09" personId="{21FAD27A-B97F-4E8E-B71C-9E6107761F1E}" id="{9E36BEC1-71B5-4708-A0F8-AE763E1AD29F}" parentId="{57968497-DBC0-4D95-8493-E5C95DAC6C6D}">
    <text>企画内の売り上げが予想以上に大きいためです。
保険料は一定額事前に支払い、イベント後売り上げに基づき適切な保険料になるように計算され、清算されます。</text>
  </threadedComment>
  <threadedComment ref="J108" dT="2026-01-13T09:50:59.22" personId="{1A090BC4-0AEE-486E-87E7-9ADDF3201059}" id="{554B43C6-074A-410B-81DC-070031B8EE4C}">
    <text>変更があった理由について言及をお願いします。その他、金額が橙色のセルについても、可能な限りその理由を記載するようにしてください。</text>
  </threadedComment>
  <threadedComment ref="I113" dT="2025-12-26T05:04:18.64" personId="{02F76E62-9C9F-43BA-BE58-90E3B9AFD828}" id="{093DAD40-7CBC-F947-A16E-9904C42CB8D3}" done="1">
    <text>セルの罫線が不足しているようです。</text>
  </threadedComment>
  <threadedComment ref="I113" dT="2026-01-05T17:11:52.38" personId="{21FAD27A-B97F-4E8E-B71C-9E6107761F1E}" id="{3FE61C45-3592-4C82-947D-898F2ED58BF4}" parentId="{093DAD40-7CBC-F947-A16E-9904C42CB8D3}">
    <text>変更しました。</text>
  </threadedComment>
  <threadedComment ref="G114" dT="2025-12-26T04:38:12.05" personId="{E08485EF-F409-4DF9-9887-99E50E9F6DBA}" id="{D46593D5-0CF8-4ACA-9604-BDF7F55EB60E}" done="1">
    <text>SUMの対象をG105:G113に修正してください。</text>
  </threadedComment>
  <threadedComment ref="G114" dT="2026-01-05T17:37:16.01" personId="{21FAD27A-B97F-4E8E-B71C-9E6107761F1E}" id="{82F91FF7-28AA-44BA-9751-10BED37BCEFF}" parentId="{D46593D5-0CF8-4ACA-9604-BDF7F55EB60E}">
    <text>変更しました。</text>
  </threadedComment>
  <threadedComment ref="B117" dT="2025-12-26T04:45:47.93" personId="{E08485EF-F409-4DF9-9887-99E50E9F6DBA}" id="{8418155C-04F2-49BD-B18D-4055A1105D03}" done="1">
    <text>通し番号が重複しています。
これ以降の番号も含めて修正してください。</text>
  </threadedComment>
  <threadedComment ref="B117" dT="2026-01-05T17:36:30.67" personId="{21FAD27A-B97F-4E8E-B71C-9E6107761F1E}" id="{3469B997-7958-4079-B2C3-F0EF7625D095}" parentId="{8418155C-04F2-49BD-B18D-4055A1105D03}">
    <text>変更しました。</text>
  </threadedComment>
  <threadedComment ref="H181" dT="2025-12-26T05:07:45.06" personId="{02F76E62-9C9F-43BA-BE58-90E3B9AFD828}" id="{2CDE4833-0676-AD4C-A530-AAC5D90159A1}" done="1">
    <text>罫線が不適切な模様です</text>
  </threadedComment>
  <threadedComment ref="H181" dT="2026-01-05T17:13:18.43" personId="{21FAD27A-B97F-4E8E-B71C-9E6107761F1E}" id="{00804B2B-A2F4-4605-A09A-8B39B7568CAA}" parentId="{2CDE4833-0676-AD4C-A530-AAC5D90159A1}">
    <text>変更しました。</text>
  </threadedComment>
  <threadedComment ref="J190" dT="2025-12-26T05:15:15.80" personId="{52FAEEBC-824D-49FB-A8D5-47C7CBEE52D8}" id="{F5CE86FB-8E38-4E47-B452-CBA498D09F97}" done="1">
    <text>必要数が決まっていて不足したのか、必要数が多くなったから不足したのかわからないので、可能ならこれらのことがわかるように記入していただきたいです。</text>
  </threadedComment>
  <threadedComment ref="J190" dT="2026-01-05T17:14:54.36" personId="{21FAD27A-B97F-4E8E-B71C-9E6107761F1E}" id="{8CDDB085-6DD1-4CC2-A4F7-EC6B31F837AC}" parentId="{F5CE86FB-8E38-4E47-B452-CBA498D09F97}">
    <text>変更しました。</text>
  </threadedComment>
  <threadedComment ref="G200" dT="2025-12-26T05:15:09.02" personId="{02F76E62-9C9F-43BA-BE58-90E3B9AFD828}" id="{C626F433-DC00-884D-9268-E9D139B432B6}">
    <text>294行目のように割引がわかるよう記載いただけますか？</text>
  </threadedComment>
  <threadedComment ref="G200" dT="2026-01-05T17:35:47.96" personId="{21FAD27A-B97F-4E8E-B71C-9E6107761F1E}" id="{6EFCA98C-0397-4306-85E1-D4D3F2DB493B}" parentId="{C626F433-DC00-884D-9268-E9D139B432B6}">
    <text>変更しました。</text>
  </threadedComment>
  <threadedComment ref="G200" dT="2026-01-13T10:02:19.07" personId="{1A090BC4-0AEE-486E-87E7-9ADDF3201059}" id="{8B1C12EA-9D40-4B42-91DA-23693898E878}" parentId="{C626F433-DC00-884D-9268-E9D139B432B6}">
    <text>価格または個数の変更が見うけられないのですが、セルが橙になっている理由は何ですか？</text>
  </threadedComment>
  <threadedComment ref="G256" dT="2025-12-26T05:07:55.18" personId="{E08485EF-F409-4DF9-9887-99E50E9F6DBA}" id="{A00F5BDE-D21B-4937-8588-158027EE6B99}" done="1">
    <text>こちらは計算式で入力してください</text>
  </threadedComment>
  <threadedComment ref="I292" dT="2026-01-13T10:32:41.08" personId="{1A090BC4-0AEE-486E-87E7-9ADDF3201059}" id="{FAF01522-C629-47C2-A67A-78F67C9A1869}">
    <text>文章全体が見えるように、セルの幅を調節してください。また、隠れてしまっているセルがほかにもありますので、同様に修正をお願いします。（j306, j307, j526, j535, j541, j555, j558）</text>
  </threadedComment>
  <threadedComment ref="B293" dT="2025-12-26T04:45:10.19" personId="{02F76E62-9C9F-43BA-BE58-90E3B9AFD828}" id="{BD1FD2CB-84C0-354D-BACE-B934F3657598}" done="1">
    <text>通し番号が不適切です。</text>
  </threadedComment>
  <threadedComment ref="B293" dT="2026-01-05T17:18:26.98" personId="{21FAD27A-B97F-4E8E-B71C-9E6107761F1E}" id="{58F397CF-D849-436C-A151-B0377757C813}" parentId="{BD1FD2CB-84C0-354D-BACE-B934F3657598}">
    <text>変更しました。</text>
  </threadedComment>
  <threadedComment ref="D312" dT="2026-01-13T13:02:35.20" personId="{E08485EF-F409-4DF9-9887-99E50E9F6DBA}" id="{CE384271-CD60-4F01-A000-AB26E2674239}">
    <text>【外部監査より】
こちら、$8.0や472の出どころが不明です。
領収書として提出されていたものにはUSDでの豪献金額しか記載されておらず日本円での実際の支払金額が分からなかったため、領収書提出者には、「日本円での金額が記載されたクレジットカードの明細」も用意し、正しい「摘要」の内容を含めて再提出いただくようご連絡いただけますと幸いです。
こちらは意見聴取会までにご対応いただくのが難しいと思いますので、本会議までで結構でございます。
意見聴取会では、この行のみ質問の対象外とアナウンスいたします。</text>
  </threadedComment>
  <threadedComment ref="J375" dT="2025-12-26T04:25:19.97" personId="{02F76E62-9C9F-43BA-BE58-90E3B9AFD828}" id="{86E15A37-E217-4C27-A931-D4A982279E96}" done="1">
    <text>これについても415行目のように失念していた旨記載願います。</text>
  </threadedComment>
  <threadedComment ref="J375" dT="2026-01-05T17:28:31.28" personId="{21FAD27A-B97F-4E8E-B71C-9E6107761F1E}" id="{50B9A66C-00D4-4CB2-9426-7CB147F34AE9}" parentId="{86E15A37-E217-4C27-A931-D4A982279E96}">
    <text>追記しました。</text>
  </threadedComment>
  <threadedComment ref="I402" dT="2025-12-26T04:21:41.19" personId="{02F76E62-9C9F-43BA-BE58-90E3B9AFD828}" id="{555998E0-9F27-46D9-85D2-6C38F0CF5CCB}" done="1">
    <text>予算の際に付記したと思われる「（人数未確定のため未定）」が残っているため削除願います。</text>
  </threadedComment>
  <threadedComment ref="I402" dT="2026-01-05T17:19:30.27" personId="{21FAD27A-B97F-4E8E-B71C-9E6107761F1E}" id="{6C09C02F-7DCA-444C-BF3A-484CDB1B4540}" parentId="{555998E0-9F27-46D9-85D2-6C38F0CF5CCB}">
    <text>変更しました。</text>
  </threadedComment>
  <threadedComment ref="J411" dT="2026-01-13T10:36:35.47" personId="{52FAEEBC-824D-49FB-A8D5-47C7CBEE52D8}" id="{737F1C31-2B56-4759-B8CC-47DF6A1FE99A}">
    <text>「あて」を他とそろえて「宛て」としていただきたいです。
行413、415についても同様です。</text>
  </threadedComment>
  <threadedComment ref="D414" dT="2026-01-13T12:48:11.41" personId="{E08485EF-F409-4DF9-9887-99E50E9F6DBA}" id="{179F1B52-FAF2-4DCA-A207-4EE6227A4999}">
    <text>【外部監査より】
こちら、領収書は330のものが対応すると思われるという結論に至りましたので、Excelも330円に修正の上、領収書提出者にご確認いただきますようよろしくお願いいたします。
提出者への確認は本会議までで構いません。</text>
  </threadedComment>
  <threadedComment ref="J417" dT="2025-12-26T04:24:26.53" personId="{02F76E62-9C9F-43BA-BE58-90E3B9AFD828}" id="{DE0C1906-ACB1-4472-963C-1B63A911A84D}" done="1">
    <text>室というのは正式名称ではないかと存じますので、353行目のように記載願います。</text>
  </threadedComment>
  <threadedComment ref="J417" dT="2026-01-05T17:19:53.11" personId="{21FAD27A-B97F-4E8E-B71C-9E6107761F1E}" id="{097D496A-B6D8-43A8-8828-7DB8B96F4B82}" parentId="{DE0C1906-ACB1-4472-963C-1B63A911A84D}">
    <text>変更しました。</text>
  </threadedComment>
  <threadedComment ref="J434" dT="2025-12-26T04:27:24.38" personId="{02F76E62-9C9F-43BA-BE58-90E3B9AFD828}" id="{A427A028-F438-4229-AF0B-453342BA4932}" done="1">
    <text>代わりにというのは2Lの飲み物は購入したが使用しなかったという意味でしょうか。</text>
  </threadedComment>
  <threadedComment ref="J434" dT="2026-01-05T17:21:08.95" personId="{21FAD27A-B97F-4E8E-B71C-9E6107761F1E}" id="{ED59C74C-12C1-4FAD-96FB-069557ABC3B6}" parentId="{A427A028-F438-4229-AF0B-453342BA4932}">
    <text>変更しました。
ご確認お願いします。</text>
  </threadedComment>
  <threadedComment ref="J442" dT="2025-12-26T05:22:21.34" personId="{52FAEEBC-824D-49FB-A8D5-47C7CBEE52D8}" id="{8C09C91F-83DD-4F4E-8155-F1F0EB7753CF}" done="1">
    <text>句点をつけていただきたいです。</text>
  </threadedComment>
  <threadedComment ref="J442" dT="2026-01-05T17:21:26.44" personId="{21FAD27A-B97F-4E8E-B71C-9E6107761F1E}" id="{628DDE86-5B18-41CB-99BD-D526A73B477E}" parentId="{8C09C91F-83DD-4F4E-8155-F1F0EB7753CF}">
    <text>変更しました。</text>
  </threadedComment>
</ThreadedComments>
</file>

<file path=xl/threadedComments/threadedComment6.xml><?xml version="1.0" encoding="utf-8"?>
<ThreadedComments xmlns="http://schemas.microsoft.com/office/spreadsheetml/2018/threadedcomments" xmlns:x="http://schemas.openxmlformats.org/spreadsheetml/2006/main">
  <threadedComment ref="H29" dT="2025-12-26T05:36:27.88" personId="{52FAEEBC-824D-49FB-A8D5-47C7CBEE52D8}" id="{ACCBC78E-8CB2-467D-9819-F9377E556994}" done="1">
    <text>可能なら何円値引きされたか記入していただきたいです。</text>
  </threadedComment>
  <threadedComment ref="H29" dT="2026-01-05T17:26:51.62" personId="{21FAD27A-B97F-4E8E-B71C-9E6107761F1E}" id="{D49DD248-4DCC-406B-8397-5397194D8933}" parentId="{ACCBC78E-8CB2-467D-9819-F9377E556994}">
    <text>変更しました。</text>
  </threadedComment>
</ThreadedComment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bin"/><Relationship Id="rId4" Type="http://schemas.microsoft.com/office/2017/10/relationships/threadedComment" Target="../threadedComments/threadedComment5.x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000"/>
  <sheetViews>
    <sheetView topLeftCell="A9" workbookViewId="0">
      <selection activeCell="N30" sqref="N30"/>
    </sheetView>
  </sheetViews>
  <sheetFormatPr defaultColWidth="14.42578125" defaultRowHeight="15"/>
  <cols>
    <col min="1" max="26" width="8.85546875" customWidth="1"/>
  </cols>
  <sheetData>
    <row r="1" spans="2:13" ht="18" customHeight="1"/>
    <row r="2" spans="2:13" ht="18" customHeight="1"/>
    <row r="3" spans="2:13" ht="18" customHeight="1"/>
    <row r="4" spans="2:13" ht="18" customHeight="1"/>
    <row r="5" spans="2:13" ht="18" customHeight="1"/>
    <row r="6" spans="2:13" ht="18" customHeight="1"/>
    <row r="7" spans="2:13" ht="18" customHeight="1"/>
    <row r="8" spans="2:13" ht="18" customHeight="1"/>
    <row r="9" spans="2:13" ht="18" customHeight="1"/>
    <row r="10" spans="2:13" ht="18" customHeight="1"/>
    <row r="11" spans="2:13" ht="18" customHeight="1">
      <c r="B11" s="1"/>
      <c r="C11" s="1"/>
      <c r="D11" s="1"/>
      <c r="E11" s="1"/>
      <c r="F11" s="1"/>
      <c r="G11" s="1"/>
      <c r="H11" s="1"/>
      <c r="I11" s="1"/>
      <c r="J11" s="1"/>
      <c r="K11" s="1"/>
      <c r="L11" s="1"/>
      <c r="M11" s="1"/>
    </row>
    <row r="12" spans="2:13" ht="18" customHeight="1">
      <c r="B12" s="1"/>
      <c r="C12" s="1"/>
      <c r="D12" s="1"/>
      <c r="E12" s="1"/>
      <c r="F12" s="1"/>
      <c r="G12" s="1"/>
      <c r="H12" s="1"/>
      <c r="I12" s="1"/>
      <c r="J12" s="1"/>
      <c r="K12" s="1"/>
      <c r="L12" s="1"/>
      <c r="M12" s="1"/>
    </row>
    <row r="13" spans="2:13" ht="18" customHeight="1">
      <c r="B13" s="1"/>
      <c r="C13" s="1"/>
      <c r="D13" s="1"/>
      <c r="E13" s="764" t="s">
        <v>0</v>
      </c>
      <c r="F13" s="765"/>
      <c r="G13" s="765"/>
      <c r="H13" s="765"/>
      <c r="I13" s="765"/>
      <c r="J13" s="765"/>
      <c r="K13" s="765"/>
      <c r="L13" s="1"/>
      <c r="M13" s="1"/>
    </row>
    <row r="14" spans="2:13" ht="18" customHeight="1">
      <c r="B14" s="1"/>
      <c r="C14" s="1"/>
      <c r="D14" s="1"/>
      <c r="E14" s="765"/>
      <c r="F14" s="765"/>
      <c r="G14" s="765"/>
      <c r="H14" s="765"/>
      <c r="I14" s="765"/>
      <c r="J14" s="765"/>
      <c r="K14" s="765"/>
      <c r="L14" s="1"/>
      <c r="M14" s="1"/>
    </row>
    <row r="15" spans="2:13" ht="18" customHeight="1">
      <c r="B15" s="1"/>
      <c r="C15" s="1"/>
      <c r="D15" s="1"/>
      <c r="E15" s="765"/>
      <c r="F15" s="765"/>
      <c r="G15" s="765"/>
      <c r="H15" s="765"/>
      <c r="I15" s="765"/>
      <c r="J15" s="765"/>
      <c r="K15" s="765"/>
      <c r="L15" s="1"/>
      <c r="M15" s="1"/>
    </row>
    <row r="16" spans="2:13" ht="18" customHeight="1">
      <c r="B16" s="1"/>
      <c r="C16" s="1"/>
      <c r="D16" s="1"/>
      <c r="E16" s="765"/>
      <c r="F16" s="765"/>
      <c r="G16" s="765"/>
      <c r="H16" s="765"/>
      <c r="I16" s="765"/>
      <c r="J16" s="765"/>
      <c r="K16" s="765"/>
      <c r="L16" s="1"/>
      <c r="M16" s="1"/>
    </row>
    <row r="17" spans="9:12" ht="18" customHeight="1"/>
    <row r="18" spans="9:12" ht="18" customHeight="1"/>
    <row r="19" spans="9:12" ht="18" customHeight="1"/>
    <row r="20" spans="9:12" ht="18" customHeight="1"/>
    <row r="21" spans="9:12" ht="18" customHeight="1"/>
    <row r="22" spans="9:12" ht="18" customHeight="1"/>
    <row r="23" spans="9:12" ht="18" customHeight="1"/>
    <row r="24" spans="9:12" ht="18" customHeight="1"/>
    <row r="25" spans="9:12" ht="18" customHeight="1"/>
    <row r="26" spans="9:12" ht="18" customHeight="1"/>
    <row r="27" spans="9:12" ht="18" customHeight="1"/>
    <row r="28" spans="9:12" ht="18" customHeight="1"/>
    <row r="29" spans="9:12" ht="18" customHeight="1">
      <c r="I29" s="766" t="s">
        <v>1</v>
      </c>
      <c r="J29" s="766"/>
      <c r="K29" s="766"/>
      <c r="L29" s="766"/>
    </row>
    <row r="30" spans="9:12" ht="18" customHeight="1">
      <c r="I30" s="766"/>
      <c r="J30" s="766"/>
      <c r="K30" s="766"/>
      <c r="L30" s="766"/>
    </row>
    <row r="31" spans="9:12" ht="18" customHeight="1">
      <c r="I31" s="766"/>
      <c r="J31" s="766"/>
      <c r="K31" s="766"/>
      <c r="L31" s="766"/>
    </row>
    <row r="32" spans="9:12" ht="18" customHeight="1">
      <c r="I32" s="766"/>
      <c r="J32" s="766"/>
      <c r="K32" s="766"/>
      <c r="L32" s="766"/>
    </row>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mergeCells count="2">
    <mergeCell ref="E13:K16"/>
    <mergeCell ref="I29:L32"/>
  </mergeCells>
  <phoneticPr fontId="19"/>
  <pageMargins left="0.7" right="0.7" top="0.75" bottom="0.75" header="0" footer="0"/>
  <pageSetup paperSize="9" fitToWidth="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election activeCell="F15" sqref="F15"/>
    </sheetView>
  </sheetViews>
  <sheetFormatPr defaultColWidth="14.42578125" defaultRowHeight="15"/>
  <cols>
    <col min="1" max="26" width="8.85546875" customWidth="1"/>
  </cols>
  <sheetData>
    <row r="1" spans="1:1" ht="18" customHeight="1">
      <c r="A1" s="118" t="s">
        <v>2</v>
      </c>
    </row>
    <row r="2" spans="1:1" ht="18" customHeight="1">
      <c r="A2" s="3" t="s">
        <v>3</v>
      </c>
    </row>
    <row r="3" spans="1:1" ht="18" customHeight="1">
      <c r="A3" s="3" t="s">
        <v>4</v>
      </c>
    </row>
    <row r="4" spans="1:1" ht="18" customHeight="1"/>
    <row r="5" spans="1:1" ht="18" customHeight="1">
      <c r="A5" s="118" t="s">
        <v>5</v>
      </c>
    </row>
    <row r="6" spans="1:1" ht="18" customHeight="1">
      <c r="A6" s="3" t="s">
        <v>6</v>
      </c>
    </row>
    <row r="7" spans="1:1" ht="18" customHeight="1">
      <c r="A7" s="3" t="s">
        <v>7</v>
      </c>
    </row>
    <row r="8" spans="1:1" ht="18" customHeight="1"/>
    <row r="9" spans="1:1" ht="18" customHeight="1">
      <c r="A9" s="118" t="s">
        <v>8</v>
      </c>
    </row>
    <row r="10" spans="1:1" ht="18" customHeight="1">
      <c r="A10" t="s">
        <v>6</v>
      </c>
    </row>
    <row r="11" spans="1:1" ht="18" customHeight="1">
      <c r="A11" t="s">
        <v>7</v>
      </c>
    </row>
    <row r="12" spans="1:1" ht="18" customHeight="1"/>
    <row r="13" spans="1:1" ht="18" customHeight="1">
      <c r="A13" s="118" t="s">
        <v>9</v>
      </c>
    </row>
    <row r="14" spans="1:1" ht="18" customHeight="1"/>
    <row r="15" spans="1:1" ht="18" customHeight="1">
      <c r="A15" s="118" t="s">
        <v>10</v>
      </c>
    </row>
    <row r="16" spans="1:1" ht="18" customHeight="1"/>
    <row r="17" spans="1:1" ht="18" customHeight="1">
      <c r="A17" s="3" t="s">
        <v>11</v>
      </c>
    </row>
    <row r="18" spans="1:1" ht="18" customHeight="1"/>
    <row r="19" spans="1:1" ht="18" customHeight="1"/>
    <row r="20" spans="1:1" ht="18" customHeight="1"/>
    <row r="21" spans="1:1" ht="18" customHeight="1"/>
    <row r="22" spans="1:1" ht="18" customHeight="1"/>
    <row r="23" spans="1:1" ht="18" customHeight="1"/>
    <row r="24" spans="1:1" ht="18" customHeight="1"/>
    <row r="25" spans="1:1" ht="18" customHeight="1"/>
    <row r="26" spans="1:1" ht="18" customHeight="1"/>
    <row r="27" spans="1:1" ht="18" customHeight="1"/>
    <row r="28" spans="1:1" ht="18" customHeight="1"/>
    <row r="29" spans="1:1" ht="18" customHeight="1"/>
    <row r="30" spans="1:1" ht="18" customHeight="1"/>
    <row r="31" spans="1:1" ht="18" customHeight="1"/>
    <row r="32" spans="1:1"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19"/>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001"/>
  <sheetViews>
    <sheetView zoomScale="65" workbookViewId="0">
      <selection activeCell="H9" sqref="H9"/>
    </sheetView>
  </sheetViews>
  <sheetFormatPr defaultColWidth="14.42578125" defaultRowHeight="15"/>
  <cols>
    <col min="1" max="1" width="54.140625" customWidth="1"/>
    <col min="2" max="2" width="10.5703125" customWidth="1"/>
    <col min="3" max="3" width="12.5703125" customWidth="1"/>
    <col min="4" max="4" width="10.5703125" customWidth="1"/>
    <col min="5" max="5" width="12.5703125" customWidth="1"/>
    <col min="6" max="11" width="10.5703125" customWidth="1"/>
    <col min="12" max="12" width="13.42578125" customWidth="1"/>
    <col min="13" max="14" width="8.85546875" customWidth="1"/>
    <col min="15" max="15" width="10.5703125" customWidth="1"/>
    <col min="16" max="17" width="8.85546875" customWidth="1"/>
    <col min="18" max="18" width="10.5703125" customWidth="1"/>
    <col min="19" max="26" width="8.85546875" customWidth="1"/>
  </cols>
  <sheetData>
    <row r="1" spans="1:14" ht="18" customHeight="1">
      <c r="A1" s="4" t="s">
        <v>2</v>
      </c>
    </row>
    <row r="2" spans="1:14" ht="18" customHeight="1">
      <c r="A2" s="4" t="s">
        <v>12</v>
      </c>
    </row>
    <row r="3" spans="1:14" ht="37.5" customHeight="1">
      <c r="A3" s="5" t="s">
        <v>13</v>
      </c>
      <c r="B3" s="6" t="s">
        <v>14</v>
      </c>
      <c r="C3" s="6" t="s">
        <v>15</v>
      </c>
      <c r="D3" s="6" t="s">
        <v>16</v>
      </c>
      <c r="E3" s="7" t="s">
        <v>17</v>
      </c>
      <c r="F3" s="6" t="s">
        <v>18</v>
      </c>
      <c r="G3" s="6" t="s">
        <v>19</v>
      </c>
      <c r="H3" s="7" t="s">
        <v>20</v>
      </c>
      <c r="I3" s="7" t="s">
        <v>21</v>
      </c>
      <c r="J3" s="7" t="s">
        <v>22</v>
      </c>
      <c r="K3" s="7" t="s">
        <v>23</v>
      </c>
      <c r="L3" s="6" t="s">
        <v>24</v>
      </c>
    </row>
    <row r="4" spans="1:14" ht="18" customHeight="1">
      <c r="A4" s="8" t="s">
        <v>25</v>
      </c>
      <c r="B4" s="9">
        <v>0</v>
      </c>
      <c r="C4" s="10">
        <f>'4.収入詳細'!D4</f>
        <v>6671141</v>
      </c>
      <c r="D4" s="9">
        <v>0</v>
      </c>
      <c r="E4" s="9">
        <v>0</v>
      </c>
      <c r="F4" s="9">
        <v>0</v>
      </c>
      <c r="G4" s="9">
        <v>0</v>
      </c>
      <c r="H4" s="9">
        <v>0</v>
      </c>
      <c r="I4" s="9">
        <v>0</v>
      </c>
      <c r="J4" s="9">
        <v>0</v>
      </c>
      <c r="K4" s="9">
        <v>0</v>
      </c>
      <c r="L4" s="11">
        <f>SUM(B4:K4)</f>
        <v>6671141</v>
      </c>
    </row>
    <row r="5" spans="1:14" ht="18" customHeight="1">
      <c r="A5" s="12" t="s">
        <v>26</v>
      </c>
      <c r="B5" s="9">
        <v>0</v>
      </c>
      <c r="C5" s="13">
        <f>SUM('4.収入詳細'!D13:D16)</f>
        <v>16794</v>
      </c>
      <c r="D5" s="9">
        <v>0</v>
      </c>
      <c r="E5" s="9">
        <v>0</v>
      </c>
      <c r="F5" s="9">
        <f>'4.収入詳細'!D17+'4.収入詳細'!D18</f>
        <v>3540</v>
      </c>
      <c r="G5" s="9">
        <v>0</v>
      </c>
      <c r="H5" s="9">
        <v>0</v>
      </c>
      <c r="I5" s="9">
        <v>0</v>
      </c>
      <c r="J5" s="9">
        <v>0</v>
      </c>
      <c r="K5" s="9">
        <v>0</v>
      </c>
      <c r="L5" s="11">
        <f t="shared" ref="L5:L18" si="0">SUM(B5:K5)</f>
        <v>20334</v>
      </c>
    </row>
    <row r="6" spans="1:14" ht="18" customHeight="1">
      <c r="A6" s="12" t="s">
        <v>27</v>
      </c>
      <c r="B6" s="9">
        <v>0</v>
      </c>
      <c r="C6" s="10">
        <f>'4.収入詳細'!D78-'4.収入詳細'!D77</f>
        <v>5126781</v>
      </c>
      <c r="D6" s="9">
        <v>0</v>
      </c>
      <c r="E6" s="9">
        <v>0</v>
      </c>
      <c r="F6" s="9">
        <v>0</v>
      </c>
      <c r="G6" s="9">
        <v>0</v>
      </c>
      <c r="H6" s="9">
        <v>0</v>
      </c>
      <c r="I6" s="9">
        <v>0</v>
      </c>
      <c r="J6" s="9">
        <v>0</v>
      </c>
      <c r="K6" s="9">
        <v>0</v>
      </c>
      <c r="L6" s="11">
        <f t="shared" si="0"/>
        <v>5126781</v>
      </c>
      <c r="N6" s="14"/>
    </row>
    <row r="7" spans="1:14" ht="18" customHeight="1">
      <c r="A7" s="15" t="s">
        <v>28</v>
      </c>
      <c r="B7" s="9">
        <v>0</v>
      </c>
      <c r="C7" s="13">
        <v>0</v>
      </c>
      <c r="D7" s="9">
        <v>0</v>
      </c>
      <c r="E7" s="9">
        <v>0</v>
      </c>
      <c r="F7" s="9">
        <f>'4.収入詳細'!I17</f>
        <v>983000</v>
      </c>
      <c r="G7" s="9">
        <v>0</v>
      </c>
      <c r="H7" s="9">
        <v>0</v>
      </c>
      <c r="I7" s="9">
        <v>0</v>
      </c>
      <c r="J7" s="9">
        <v>0</v>
      </c>
      <c r="K7" s="9">
        <v>0</v>
      </c>
      <c r="L7" s="11">
        <f t="shared" si="0"/>
        <v>983000</v>
      </c>
    </row>
    <row r="8" spans="1:14" ht="18" customHeight="1">
      <c r="A8" s="16" t="s">
        <v>29</v>
      </c>
      <c r="B8" s="9">
        <v>0</v>
      </c>
      <c r="C8" s="13">
        <v>0</v>
      </c>
      <c r="D8" s="9">
        <v>0</v>
      </c>
      <c r="E8" s="9">
        <v>0</v>
      </c>
      <c r="F8" s="9">
        <f>SUM('4.収入詳細'!I5:I15,'4.収入詳細'!I16,'4.収入詳細'!I18:I19,)</f>
        <v>3745227</v>
      </c>
      <c r="G8" s="9">
        <v>0</v>
      </c>
      <c r="H8" s="9">
        <v>0</v>
      </c>
      <c r="I8" s="9">
        <v>0</v>
      </c>
      <c r="J8" s="9">
        <v>0</v>
      </c>
      <c r="K8" s="9">
        <v>0</v>
      </c>
      <c r="L8" s="11">
        <f t="shared" si="0"/>
        <v>3745227</v>
      </c>
    </row>
    <row r="9" spans="1:14" ht="18" customHeight="1">
      <c r="A9" s="17" t="s">
        <v>30</v>
      </c>
      <c r="B9" s="9">
        <v>0</v>
      </c>
      <c r="C9" s="13">
        <f>'4.収入詳細'!D7</f>
        <v>1000000</v>
      </c>
      <c r="D9" s="9">
        <v>0</v>
      </c>
      <c r="E9" s="9">
        <v>0</v>
      </c>
      <c r="F9" s="9">
        <v>0</v>
      </c>
      <c r="G9" s="9">
        <v>0</v>
      </c>
      <c r="H9" s="9">
        <v>0</v>
      </c>
      <c r="I9" s="9">
        <v>0</v>
      </c>
      <c r="J9" s="9">
        <v>0</v>
      </c>
      <c r="K9" s="9">
        <v>0</v>
      </c>
      <c r="L9" s="11">
        <f t="shared" si="0"/>
        <v>1000000</v>
      </c>
    </row>
    <row r="10" spans="1:14" ht="18" customHeight="1">
      <c r="A10" s="17" t="s">
        <v>31</v>
      </c>
      <c r="B10" s="9">
        <v>0</v>
      </c>
      <c r="C10" s="13">
        <f>'4.収入詳細'!D10</f>
        <v>100000</v>
      </c>
      <c r="D10" s="9">
        <v>0</v>
      </c>
      <c r="E10" s="9">
        <v>0</v>
      </c>
      <c r="F10" s="9">
        <v>0</v>
      </c>
      <c r="G10" s="9">
        <v>0</v>
      </c>
      <c r="H10" s="9">
        <v>0</v>
      </c>
      <c r="I10" s="9">
        <v>0</v>
      </c>
      <c r="J10" s="9">
        <v>0</v>
      </c>
      <c r="K10" s="9">
        <v>0</v>
      </c>
      <c r="L10" s="11">
        <f t="shared" si="0"/>
        <v>100000</v>
      </c>
    </row>
    <row r="11" spans="1:14" ht="18" customHeight="1">
      <c r="A11" s="17" t="s">
        <v>32</v>
      </c>
      <c r="B11" s="9">
        <v>0</v>
      </c>
      <c r="C11" s="13">
        <v>0</v>
      </c>
      <c r="D11" s="9">
        <v>0</v>
      </c>
      <c r="E11" s="9">
        <f>'4.収入詳細'!S20</f>
        <v>2647900</v>
      </c>
      <c r="F11" s="9">
        <v>0</v>
      </c>
      <c r="G11" s="9">
        <v>0</v>
      </c>
      <c r="H11" s="9">
        <v>0</v>
      </c>
      <c r="I11" s="9">
        <v>0</v>
      </c>
      <c r="J11" s="9">
        <v>0</v>
      </c>
      <c r="K11" s="9">
        <v>0</v>
      </c>
      <c r="L11" s="11">
        <f t="shared" si="0"/>
        <v>2647900</v>
      </c>
    </row>
    <row r="12" spans="1:14" ht="18" customHeight="1">
      <c r="A12" s="15" t="s">
        <v>33</v>
      </c>
      <c r="B12" s="9">
        <v>0</v>
      </c>
      <c r="C12" s="78">
        <v>0</v>
      </c>
      <c r="D12" s="9">
        <v>0</v>
      </c>
      <c r="E12" s="18">
        <f>'4.収入詳細'!C93</f>
        <v>655400</v>
      </c>
      <c r="F12" s="18">
        <v>0</v>
      </c>
      <c r="G12" s="9">
        <v>0</v>
      </c>
      <c r="H12" s="9">
        <v>0</v>
      </c>
      <c r="I12" s="9">
        <v>0</v>
      </c>
      <c r="J12" s="9">
        <v>0</v>
      </c>
      <c r="K12" s="9">
        <v>0</v>
      </c>
      <c r="L12" s="11">
        <f t="shared" si="0"/>
        <v>655400</v>
      </c>
    </row>
    <row r="13" spans="1:14" ht="18" customHeight="1">
      <c r="A13" s="15" t="s">
        <v>34</v>
      </c>
      <c r="B13" s="9">
        <v>0</v>
      </c>
      <c r="C13" s="79">
        <v>0</v>
      </c>
      <c r="D13" s="9">
        <v>0</v>
      </c>
      <c r="E13" s="79">
        <v>0</v>
      </c>
      <c r="F13" s="79">
        <v>0</v>
      </c>
      <c r="G13" s="79">
        <f>'4.収入詳細'!D84</f>
        <v>1336000</v>
      </c>
      <c r="H13" s="9">
        <v>0</v>
      </c>
      <c r="I13" s="9">
        <v>0</v>
      </c>
      <c r="J13" s="9">
        <v>0</v>
      </c>
      <c r="K13" s="9">
        <v>0</v>
      </c>
      <c r="L13" s="11">
        <f t="shared" si="0"/>
        <v>1336000</v>
      </c>
    </row>
    <row r="14" spans="1:14" ht="18" customHeight="1">
      <c r="A14" s="15" t="s">
        <v>35</v>
      </c>
      <c r="B14" s="9">
        <v>0</v>
      </c>
      <c r="C14" s="79">
        <v>0</v>
      </c>
      <c r="D14" s="9">
        <v>0</v>
      </c>
      <c r="E14" s="79">
        <v>0</v>
      </c>
      <c r="F14" s="79">
        <v>0</v>
      </c>
      <c r="G14" s="79">
        <v>0</v>
      </c>
      <c r="H14" s="9">
        <v>0</v>
      </c>
      <c r="I14" s="9">
        <v>0</v>
      </c>
      <c r="J14" s="9">
        <v>0</v>
      </c>
      <c r="K14" s="79">
        <f>'4.収入詳細'!R34</f>
        <v>418094</v>
      </c>
      <c r="L14" s="11">
        <f t="shared" si="0"/>
        <v>418094</v>
      </c>
    </row>
    <row r="15" spans="1:14" ht="18" customHeight="1">
      <c r="A15" s="15" t="s">
        <v>36</v>
      </c>
      <c r="B15" s="9">
        <v>0</v>
      </c>
      <c r="C15" s="79">
        <v>0</v>
      </c>
      <c r="D15" s="9">
        <v>0</v>
      </c>
      <c r="E15" s="79">
        <v>0</v>
      </c>
      <c r="F15" s="79">
        <v>0</v>
      </c>
      <c r="G15" s="79">
        <v>0</v>
      </c>
      <c r="H15" s="9">
        <v>0</v>
      </c>
      <c r="I15" s="9">
        <v>0</v>
      </c>
      <c r="J15" s="9">
        <v>0</v>
      </c>
      <c r="K15" s="79">
        <f>'4.収入詳細'!C89</f>
        <v>183400</v>
      </c>
      <c r="L15" s="11">
        <f t="shared" si="0"/>
        <v>183400</v>
      </c>
    </row>
    <row r="16" spans="1:14" ht="18" customHeight="1">
      <c r="A16" s="15" t="s">
        <v>37</v>
      </c>
      <c r="B16" s="9">
        <v>0</v>
      </c>
      <c r="C16" s="79">
        <v>0</v>
      </c>
      <c r="D16" s="9">
        <v>0</v>
      </c>
      <c r="E16" s="79">
        <v>0</v>
      </c>
      <c r="F16" s="79">
        <v>0</v>
      </c>
      <c r="G16" s="79">
        <v>0</v>
      </c>
      <c r="H16" s="9">
        <v>0</v>
      </c>
      <c r="I16" s="9">
        <v>0</v>
      </c>
      <c r="J16" s="9">
        <f>'4.収入詳細'!R44</f>
        <v>282000</v>
      </c>
      <c r="K16" s="79">
        <v>0</v>
      </c>
      <c r="L16" s="11">
        <f t="shared" si="0"/>
        <v>282000</v>
      </c>
    </row>
    <row r="17" spans="1:18" ht="18" customHeight="1">
      <c r="A17" s="15" t="s">
        <v>38</v>
      </c>
      <c r="B17" s="9">
        <v>0</v>
      </c>
      <c r="C17" s="79">
        <v>0</v>
      </c>
      <c r="D17" s="9">
        <v>0</v>
      </c>
      <c r="E17" s="79">
        <v>0</v>
      </c>
      <c r="F17" s="79">
        <v>0</v>
      </c>
      <c r="G17" s="79">
        <v>0</v>
      </c>
      <c r="H17" s="9">
        <v>0</v>
      </c>
      <c r="I17" s="9">
        <v>0</v>
      </c>
      <c r="J17" s="9">
        <v>0</v>
      </c>
      <c r="K17" s="79">
        <f>'4.収入詳細'!Q48</f>
        <v>145000</v>
      </c>
      <c r="L17" s="11">
        <f t="shared" si="0"/>
        <v>145000</v>
      </c>
    </row>
    <row r="18" spans="1:18" ht="18" customHeight="1">
      <c r="A18" s="15" t="s">
        <v>39</v>
      </c>
      <c r="B18" s="9">
        <v>0</v>
      </c>
      <c r="C18" s="79">
        <v>0</v>
      </c>
      <c r="D18" s="9">
        <v>0</v>
      </c>
      <c r="E18" s="79">
        <v>0</v>
      </c>
      <c r="F18" s="79">
        <f>'4.収入詳細'!D99</f>
        <v>199041</v>
      </c>
      <c r="G18" s="79">
        <v>0</v>
      </c>
      <c r="H18" s="9">
        <v>0</v>
      </c>
      <c r="I18" s="9">
        <v>0</v>
      </c>
      <c r="J18" s="9">
        <v>0</v>
      </c>
      <c r="K18" s="79">
        <f>'4.収入詳細'!D100</f>
        <v>191000</v>
      </c>
      <c r="L18" s="19">
        <f t="shared" si="0"/>
        <v>390041</v>
      </c>
    </row>
    <row r="19" spans="1:18" ht="18" customHeight="1">
      <c r="A19" s="20" t="s">
        <v>40</v>
      </c>
      <c r="B19" s="21">
        <f t="shared" ref="B19:K19" si="1">SUM(B4:B18)</f>
        <v>0</v>
      </c>
      <c r="C19" s="21">
        <f t="shared" si="1"/>
        <v>12914716</v>
      </c>
      <c r="D19" s="21">
        <f t="shared" si="1"/>
        <v>0</v>
      </c>
      <c r="E19" s="22">
        <f t="shared" si="1"/>
        <v>3303300</v>
      </c>
      <c r="F19" s="21">
        <f>SUM(F4:F18)</f>
        <v>4930808</v>
      </c>
      <c r="G19" s="21">
        <f t="shared" si="1"/>
        <v>1336000</v>
      </c>
      <c r="H19" s="21">
        <f t="shared" si="1"/>
        <v>0</v>
      </c>
      <c r="I19" s="21">
        <f t="shared" si="1"/>
        <v>0</v>
      </c>
      <c r="J19" s="21">
        <f t="shared" si="1"/>
        <v>282000</v>
      </c>
      <c r="K19" s="21">
        <f t="shared" si="1"/>
        <v>937494</v>
      </c>
      <c r="L19" s="22">
        <f>SUM(L4:L18)</f>
        <v>23704318</v>
      </c>
    </row>
    <row r="20" spans="1:18" ht="18" customHeight="1"/>
    <row r="21" spans="1:18" ht="18" customHeight="1"/>
    <row r="22" spans="1:18" ht="18" customHeight="1">
      <c r="A22" s="4" t="s">
        <v>41</v>
      </c>
    </row>
    <row r="23" spans="1:18" ht="36" customHeight="1">
      <c r="A23" s="23" t="s">
        <v>13</v>
      </c>
      <c r="B23" s="23" t="s">
        <v>14</v>
      </c>
      <c r="C23" s="23" t="s">
        <v>15</v>
      </c>
      <c r="D23" s="23" t="s">
        <v>16</v>
      </c>
      <c r="E23" s="24" t="s">
        <v>17</v>
      </c>
      <c r="F23" s="23" t="s">
        <v>18</v>
      </c>
      <c r="G23" s="23" t="s">
        <v>19</v>
      </c>
      <c r="H23" s="24" t="s">
        <v>20</v>
      </c>
      <c r="I23" s="24" t="s">
        <v>21</v>
      </c>
      <c r="J23" s="80" t="s">
        <v>22</v>
      </c>
      <c r="K23" s="24" t="s">
        <v>23</v>
      </c>
      <c r="L23" s="23" t="s">
        <v>24</v>
      </c>
    </row>
    <row r="24" spans="1:18" ht="18" customHeight="1">
      <c r="A24" s="25" t="s">
        <v>42</v>
      </c>
      <c r="B24" s="9">
        <f>'5.支出詳細'!G12</f>
        <v>59670</v>
      </c>
      <c r="C24" s="9">
        <f>'5.支出詳細'!G53</f>
        <v>48910</v>
      </c>
      <c r="D24" s="9">
        <v>0</v>
      </c>
      <c r="E24" s="9">
        <v>0</v>
      </c>
      <c r="F24" s="9">
        <f>'5.支出詳細'!G143</f>
        <v>9400</v>
      </c>
      <c r="G24" s="9">
        <f>'5.支出詳細'!G207</f>
        <v>1639868</v>
      </c>
      <c r="H24" s="9">
        <f>'5.支出詳細'!G259</f>
        <v>8123</v>
      </c>
      <c r="I24" s="9">
        <f>'5.支出詳細'!G302</f>
        <v>137601</v>
      </c>
      <c r="J24" s="9">
        <f>'5.支出詳細'!G367</f>
        <v>7187</v>
      </c>
      <c r="K24" s="9">
        <f>SUM('5.支出詳細'!G439,'5.支出詳細'!G470,'5.支出詳細'!G497,'5.支出詳細'!G532)</f>
        <v>83195</v>
      </c>
      <c r="L24" s="9">
        <f t="shared" ref="L24:L35" si="2">SUM(B24:K24)</f>
        <v>1993954</v>
      </c>
    </row>
    <row r="25" spans="1:18" ht="18" customHeight="1">
      <c r="A25" s="26" t="s">
        <v>43</v>
      </c>
      <c r="B25" s="9">
        <f>'5.支出詳細'!G16</f>
        <v>0</v>
      </c>
      <c r="C25" s="9">
        <v>0</v>
      </c>
      <c r="D25" s="9">
        <v>0</v>
      </c>
      <c r="E25" s="9">
        <f>'5.支出詳細'!G81</f>
        <v>234732</v>
      </c>
      <c r="F25" s="9">
        <v>0</v>
      </c>
      <c r="G25" s="9">
        <f>'5.支出詳細'!G211</f>
        <v>17380</v>
      </c>
      <c r="H25" s="9">
        <f>'5.支出詳細'!G264</f>
        <v>14940</v>
      </c>
      <c r="I25" s="9">
        <f>'5.支出詳細'!G314</f>
        <v>91751</v>
      </c>
      <c r="J25" s="9">
        <v>0</v>
      </c>
      <c r="K25" s="9">
        <v>0</v>
      </c>
      <c r="L25" s="9">
        <f t="shared" si="2"/>
        <v>358803</v>
      </c>
    </row>
    <row r="26" spans="1:18" ht="18" customHeight="1">
      <c r="A26" s="26" t="s">
        <v>44</v>
      </c>
      <c r="B26" s="9">
        <v>0</v>
      </c>
      <c r="C26" s="9">
        <v>0</v>
      </c>
      <c r="D26" s="9">
        <v>0</v>
      </c>
      <c r="E26" s="9">
        <f>'5.支出詳細'!G85</f>
        <v>0</v>
      </c>
      <c r="F26" s="9">
        <f>'5.支出詳細'!G148</f>
        <v>2620</v>
      </c>
      <c r="G26" s="9">
        <f>'5.支出詳細'!G216</f>
        <v>0</v>
      </c>
      <c r="H26" s="9">
        <v>0</v>
      </c>
      <c r="I26" s="9">
        <v>0</v>
      </c>
      <c r="J26" s="9">
        <f>'5.支出詳細'!G372</f>
        <v>6542</v>
      </c>
      <c r="K26" s="9">
        <f>SUM('5.支出詳細'!G474,'5.支出詳細'!G501,'5.支出詳細'!G542)</f>
        <v>48100</v>
      </c>
      <c r="L26" s="9">
        <f t="shared" si="2"/>
        <v>57262</v>
      </c>
    </row>
    <row r="27" spans="1:18" ht="18" customHeight="1">
      <c r="A27" s="26" t="s">
        <v>45</v>
      </c>
      <c r="B27" s="9">
        <f>'5.支出詳細'!G33</f>
        <v>108912</v>
      </c>
      <c r="C27" s="9">
        <v>0</v>
      </c>
      <c r="D27" s="9">
        <v>0</v>
      </c>
      <c r="E27" s="9">
        <v>0</v>
      </c>
      <c r="F27" s="9">
        <v>0</v>
      </c>
      <c r="G27" s="9">
        <f>'5.支出詳細'!G226</f>
        <v>118400</v>
      </c>
      <c r="H27" s="9">
        <f>'5.支出詳細'!G268</f>
        <v>0</v>
      </c>
      <c r="I27" s="9">
        <f>'5.支出詳細'!G335</f>
        <v>716162</v>
      </c>
      <c r="J27" s="9">
        <f>'5.支出詳細'!G377</f>
        <v>140800</v>
      </c>
      <c r="K27" s="9">
        <v>0</v>
      </c>
      <c r="L27" s="9">
        <f t="shared" si="2"/>
        <v>1084274</v>
      </c>
    </row>
    <row r="28" spans="1:18" ht="18" customHeight="1">
      <c r="A28" s="26" t="s">
        <v>46</v>
      </c>
      <c r="B28" s="9">
        <v>0</v>
      </c>
      <c r="C28" s="9">
        <v>0</v>
      </c>
      <c r="D28" s="9">
        <v>0</v>
      </c>
      <c r="E28" s="9">
        <f>'5.支出詳細'!G98</f>
        <v>2119700</v>
      </c>
      <c r="F28" s="9">
        <f>'5.支出詳細'!G153</f>
        <v>0</v>
      </c>
      <c r="G28" s="9">
        <f>'5.支出詳細'!G230</f>
        <v>128700</v>
      </c>
      <c r="H28" s="9">
        <f>'5.支出詳細'!G273</f>
        <v>198000</v>
      </c>
      <c r="I28" s="9">
        <v>0</v>
      </c>
      <c r="J28" s="9">
        <f>'5.支出詳細'!G395</f>
        <v>5299173</v>
      </c>
      <c r="K28" s="9">
        <f>SUM('5.支出詳細'!G443)</f>
        <v>825</v>
      </c>
      <c r="L28" s="9">
        <f t="shared" si="2"/>
        <v>7746398</v>
      </c>
    </row>
    <row r="29" spans="1:18" ht="18" customHeight="1">
      <c r="A29" s="26" t="s">
        <v>47</v>
      </c>
      <c r="B29" s="9">
        <v>0</v>
      </c>
      <c r="C29" s="9">
        <v>0</v>
      </c>
      <c r="D29" s="9">
        <v>0</v>
      </c>
      <c r="E29" s="9">
        <f>'5.支出詳細'!G102</f>
        <v>3000</v>
      </c>
      <c r="F29" s="9">
        <v>0</v>
      </c>
      <c r="G29" s="9">
        <f>'5.支出詳細'!G234</f>
        <v>2592</v>
      </c>
      <c r="H29" s="9">
        <v>0</v>
      </c>
      <c r="I29" s="9">
        <v>0</v>
      </c>
      <c r="J29" s="9">
        <f>'5.支出詳細'!G407</f>
        <v>187303</v>
      </c>
      <c r="K29" s="9">
        <f>SUM('5.支出詳細'!G447,'5.支出詳細'!G505,'5.支出詳細'!G548)</f>
        <v>2359482</v>
      </c>
      <c r="L29" s="9">
        <f t="shared" si="2"/>
        <v>2552377</v>
      </c>
      <c r="R29" s="27"/>
    </row>
    <row r="30" spans="1:18" ht="18" customHeight="1">
      <c r="A30" s="26" t="s">
        <v>48</v>
      </c>
      <c r="B30" s="9">
        <v>0</v>
      </c>
      <c r="C30" s="9">
        <v>0</v>
      </c>
      <c r="D30" s="9">
        <v>0</v>
      </c>
      <c r="E30" s="9">
        <f>'5.支出詳細'!G114</f>
        <v>1296544</v>
      </c>
      <c r="F30" s="9">
        <v>0</v>
      </c>
      <c r="G30" s="9">
        <v>0</v>
      </c>
      <c r="H30" s="9">
        <v>0</v>
      </c>
      <c r="I30" s="9">
        <v>0</v>
      </c>
      <c r="J30" s="9">
        <v>0</v>
      </c>
      <c r="K30" s="9">
        <v>0</v>
      </c>
      <c r="L30" s="9">
        <f t="shared" si="2"/>
        <v>1296544</v>
      </c>
    </row>
    <row r="31" spans="1:18" ht="18" customHeight="1">
      <c r="A31" s="26" t="s">
        <v>49</v>
      </c>
      <c r="B31" s="9">
        <v>0</v>
      </c>
      <c r="C31" s="9">
        <f>'5.支出詳細'!G62</f>
        <v>206579</v>
      </c>
      <c r="D31" s="9">
        <v>0</v>
      </c>
      <c r="E31" s="9">
        <v>0</v>
      </c>
      <c r="F31" s="9">
        <v>0</v>
      </c>
      <c r="G31" s="9">
        <v>0</v>
      </c>
      <c r="H31" s="9">
        <v>0</v>
      </c>
      <c r="I31" s="9">
        <v>0</v>
      </c>
      <c r="J31" s="9">
        <v>0</v>
      </c>
      <c r="K31" s="9">
        <v>0</v>
      </c>
      <c r="L31" s="9">
        <f t="shared" si="2"/>
        <v>206579</v>
      </c>
    </row>
    <row r="32" spans="1:18" ht="18" customHeight="1">
      <c r="A32" s="26" t="s">
        <v>50</v>
      </c>
      <c r="B32" s="28">
        <f>'5.支出詳細'!G38</f>
        <v>2651</v>
      </c>
      <c r="C32" s="9">
        <f>'5.支出詳細'!G68</f>
        <v>15180</v>
      </c>
      <c r="D32" s="9">
        <v>0</v>
      </c>
      <c r="E32" s="9">
        <f>'5.支出詳細'!G121</f>
        <v>2200</v>
      </c>
      <c r="F32" s="9">
        <f>'5.支出詳細'!G161</f>
        <v>211538</v>
      </c>
      <c r="G32" s="9">
        <f>'5.支出詳細'!G243</f>
        <v>2640</v>
      </c>
      <c r="H32" s="9">
        <f>'5.支出詳細'!G278</f>
        <v>550</v>
      </c>
      <c r="I32" s="9">
        <f>'5.支出詳細'!G340</f>
        <v>1100</v>
      </c>
      <c r="J32" s="9">
        <f>'5.支出詳細'!G418</f>
        <v>10450</v>
      </c>
      <c r="K32" s="9">
        <f>SUM('5.支出詳細'!G452,'5.支出詳細'!G552)</f>
        <v>1650</v>
      </c>
      <c r="L32" s="9">
        <f t="shared" si="2"/>
        <v>247959</v>
      </c>
    </row>
    <row r="33" spans="1:15" ht="18" customHeight="1">
      <c r="A33" s="26" t="s">
        <v>51</v>
      </c>
      <c r="B33" s="9">
        <f>'5.支出詳細'!G43</f>
        <v>3393</v>
      </c>
      <c r="C33" s="9"/>
      <c r="D33" s="9">
        <v>0</v>
      </c>
      <c r="E33" s="9">
        <f>'5.支出詳細'!G127</f>
        <v>23470</v>
      </c>
      <c r="F33" s="81">
        <f>'5.支出詳細'!G181</f>
        <v>30470</v>
      </c>
      <c r="G33" s="9">
        <f>'5.支出詳細'!G250</f>
        <v>41190</v>
      </c>
      <c r="H33" s="9">
        <f>'5.支出詳細'!G283</f>
        <v>220</v>
      </c>
      <c r="I33" s="9">
        <f>'5.支出詳細'!G355</f>
        <v>51929</v>
      </c>
      <c r="J33" s="9">
        <f>'5.支出詳細'!G423</f>
        <v>46365</v>
      </c>
      <c r="K33" s="9">
        <f>SUM('5.支出詳細'!G462,'5.支出詳細'!G478,'5.支出詳細'!G513,'5.支出詳細'!G561)</f>
        <v>94954</v>
      </c>
      <c r="L33" s="9">
        <f>SUM(B33:K33)</f>
        <v>291991</v>
      </c>
    </row>
    <row r="34" spans="1:15" ht="18" customHeight="1">
      <c r="A34" s="203" t="s">
        <v>52</v>
      </c>
      <c r="B34" s="9">
        <v>0</v>
      </c>
      <c r="C34" s="9"/>
      <c r="D34" s="9">
        <v>0</v>
      </c>
      <c r="E34" s="9">
        <f>'4.収入詳細'!C95+'4.収入詳細'!S22</f>
        <v>4460</v>
      </c>
      <c r="F34" s="202">
        <v>0</v>
      </c>
      <c r="G34" s="9"/>
      <c r="H34" s="9">
        <v>0</v>
      </c>
      <c r="I34" s="9">
        <v>0</v>
      </c>
      <c r="J34" s="9">
        <v>0</v>
      </c>
      <c r="K34" s="9">
        <v>0</v>
      </c>
      <c r="L34" s="9">
        <f>SUM(B34:K34)</f>
        <v>4460</v>
      </c>
    </row>
    <row r="35" spans="1:15" ht="18" customHeight="1">
      <c r="A35" s="29" t="s">
        <v>53</v>
      </c>
      <c r="B35" s="9">
        <v>0</v>
      </c>
      <c r="C35" s="9">
        <f>L19-SUM(L24:L34)</f>
        <v>7863717</v>
      </c>
      <c r="D35" s="9">
        <v>0</v>
      </c>
      <c r="E35" s="9">
        <v>0</v>
      </c>
      <c r="F35" s="9">
        <v>0</v>
      </c>
      <c r="G35" s="9"/>
      <c r="H35" s="9">
        <v>0</v>
      </c>
      <c r="I35" s="9">
        <v>0</v>
      </c>
      <c r="J35" s="9">
        <v>0</v>
      </c>
      <c r="K35" s="9">
        <v>0</v>
      </c>
      <c r="L35" s="9">
        <f t="shared" si="2"/>
        <v>7863717</v>
      </c>
      <c r="O35" s="27"/>
    </row>
    <row r="36" spans="1:15" ht="18" customHeight="1">
      <c r="A36" s="30" t="s">
        <v>54</v>
      </c>
      <c r="B36" s="31">
        <f t="shared" ref="B36:J36" si="3">SUM(B24:B35)</f>
        <v>174626</v>
      </c>
      <c r="C36" s="31">
        <f t="shared" si="3"/>
        <v>8134386</v>
      </c>
      <c r="D36" s="31">
        <f t="shared" si="3"/>
        <v>0</v>
      </c>
      <c r="E36" s="31">
        <f t="shared" si="3"/>
        <v>3684106</v>
      </c>
      <c r="F36" s="31">
        <f t="shared" si="3"/>
        <v>254028</v>
      </c>
      <c r="G36" s="31">
        <f t="shared" si="3"/>
        <v>1950770</v>
      </c>
      <c r="H36" s="31">
        <f t="shared" si="3"/>
        <v>221833</v>
      </c>
      <c r="I36" s="31">
        <f t="shared" si="3"/>
        <v>998543</v>
      </c>
      <c r="J36" s="31">
        <f t="shared" si="3"/>
        <v>5697820</v>
      </c>
      <c r="K36" s="31">
        <f>SUM(K24:K35)</f>
        <v>2588206</v>
      </c>
      <c r="L36" s="22">
        <f>SUM(L24:L35)</f>
        <v>23704318</v>
      </c>
      <c r="O36" s="27"/>
    </row>
    <row r="37" spans="1:15" ht="18" customHeight="1">
      <c r="C37" s="27"/>
    </row>
    <row r="38" spans="1:15" ht="18" customHeight="1"/>
    <row r="39" spans="1:15" ht="18" customHeight="1"/>
    <row r="40" spans="1:15" ht="18" customHeight="1"/>
    <row r="41" spans="1:15" ht="18" customHeight="1"/>
    <row r="42" spans="1:15" ht="18" customHeight="1"/>
    <row r="43" spans="1:15" ht="18" customHeight="1"/>
    <row r="44" spans="1:15" ht="18" customHeight="1"/>
    <row r="45" spans="1:15" ht="18" customHeight="1"/>
    <row r="46" spans="1:15" ht="18" customHeight="1"/>
    <row r="47" spans="1:15" ht="18" customHeight="1"/>
    <row r="48" spans="1:1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sheetData>
  <phoneticPr fontId="19"/>
  <pageMargins left="0.7" right="0.7" top="0.75" bottom="0.75" header="0" footer="0"/>
  <pageSetup paperSize="9" orientation="landscape"/>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999"/>
  <sheetViews>
    <sheetView topLeftCell="A92" workbookViewId="0">
      <selection activeCell="E20" sqref="E20"/>
    </sheetView>
  </sheetViews>
  <sheetFormatPr defaultColWidth="14.42578125" defaultRowHeight="15"/>
  <cols>
    <col min="1" max="1" width="37.140625" customWidth="1"/>
    <col min="2" max="2" width="35.5703125" customWidth="1"/>
    <col min="3" max="3" width="16.5703125" bestFit="1" customWidth="1"/>
    <col min="4" max="4" width="45.5703125" customWidth="1"/>
    <col min="5" max="5" width="12.5703125" customWidth="1"/>
    <col min="6" max="26" width="8.85546875" customWidth="1"/>
  </cols>
  <sheetData>
    <row r="1" spans="1:13" ht="18" customHeight="1">
      <c r="A1" s="4" t="s">
        <v>5</v>
      </c>
      <c r="M1">
        <v>1</v>
      </c>
    </row>
    <row r="2" spans="1:13" ht="18" customHeight="1"/>
    <row r="3" spans="1:13" ht="18" customHeight="1">
      <c r="A3" s="3" t="s">
        <v>6</v>
      </c>
    </row>
    <row r="4" spans="1:13" ht="18">
      <c r="A4" s="32" t="s">
        <v>13</v>
      </c>
      <c r="B4" s="33" t="s">
        <v>55</v>
      </c>
      <c r="C4" s="33" t="s">
        <v>56</v>
      </c>
      <c r="D4" s="34" t="s">
        <v>57</v>
      </c>
      <c r="E4" s="34" t="s">
        <v>58</v>
      </c>
    </row>
    <row r="5" spans="1:13" ht="18.75">
      <c r="A5" s="514" t="s">
        <v>25</v>
      </c>
      <c r="B5" s="744">
        <f>'1.クロス集計'!L4</f>
        <v>6671141</v>
      </c>
      <c r="C5" s="744">
        <v>6671141</v>
      </c>
      <c r="D5" s="523">
        <f>B5-C5</f>
        <v>0</v>
      </c>
      <c r="E5" s="536">
        <f>B5/C5</f>
        <v>1</v>
      </c>
    </row>
    <row r="6" spans="1:13" ht="18" customHeight="1">
      <c r="A6" s="510" t="s">
        <v>26</v>
      </c>
      <c r="B6" s="516">
        <f>'1.クロス集計'!L5</f>
        <v>20334</v>
      </c>
      <c r="C6" s="516">
        <v>1034</v>
      </c>
      <c r="D6" s="517">
        <f>B6-C6</f>
        <v>19300</v>
      </c>
      <c r="E6" s="536">
        <f>B6/C6</f>
        <v>19.665377176015475</v>
      </c>
    </row>
    <row r="7" spans="1:13" ht="18" customHeight="1">
      <c r="A7" s="510" t="s">
        <v>27</v>
      </c>
      <c r="B7" s="516">
        <f>'1.クロス集計'!L6</f>
        <v>5126781</v>
      </c>
      <c r="C7" s="516">
        <v>5071031</v>
      </c>
      <c r="D7" s="517">
        <f t="shared" ref="D7:D19" si="0">B7-C7</f>
        <v>55750</v>
      </c>
      <c r="E7" s="536">
        <f>B7/C7</f>
        <v>1.0109938195999986</v>
      </c>
    </row>
    <row r="8" spans="1:13" ht="18" customHeight="1">
      <c r="A8" s="510" t="s">
        <v>28</v>
      </c>
      <c r="B8" s="516">
        <f>'1.クロス集計'!L7</f>
        <v>983000</v>
      </c>
      <c r="C8" s="516">
        <v>1277900</v>
      </c>
      <c r="D8" s="518">
        <f>B8-C8</f>
        <v>-294900</v>
      </c>
      <c r="E8" s="536">
        <f t="shared" ref="E8:E18" si="1">B8/C8</f>
        <v>0.76923076923076927</v>
      </c>
      <c r="F8" s="509"/>
    </row>
    <row r="9" spans="1:13" ht="18" customHeight="1">
      <c r="A9" s="510" t="s">
        <v>29</v>
      </c>
      <c r="B9" s="516">
        <f>'1.クロス集計'!L8</f>
        <v>3745227</v>
      </c>
      <c r="C9" s="516">
        <v>2712000</v>
      </c>
      <c r="D9" s="517">
        <f t="shared" si="0"/>
        <v>1033227</v>
      </c>
      <c r="E9" s="536">
        <f t="shared" si="1"/>
        <v>1.3809834070796461</v>
      </c>
    </row>
    <row r="10" spans="1:13" ht="18" customHeight="1">
      <c r="A10" s="510" t="s">
        <v>30</v>
      </c>
      <c r="B10" s="516">
        <f>'1.クロス集計'!L9</f>
        <v>1000000</v>
      </c>
      <c r="C10" s="516">
        <v>1000000</v>
      </c>
      <c r="D10" s="517">
        <f t="shared" si="0"/>
        <v>0</v>
      </c>
      <c r="E10" s="536">
        <f t="shared" si="1"/>
        <v>1</v>
      </c>
    </row>
    <row r="11" spans="1:13" ht="18" customHeight="1">
      <c r="A11" s="510" t="s">
        <v>59</v>
      </c>
      <c r="B11" s="516">
        <f>'1.クロス集計'!L10</f>
        <v>100000</v>
      </c>
      <c r="C11" s="516">
        <v>100000</v>
      </c>
      <c r="D11" s="517">
        <f t="shared" si="0"/>
        <v>0</v>
      </c>
      <c r="E11" s="536">
        <f t="shared" si="1"/>
        <v>1</v>
      </c>
      <c r="F11" s="509"/>
    </row>
    <row r="12" spans="1:13" ht="18" customHeight="1">
      <c r="A12" s="510" t="s">
        <v>60</v>
      </c>
      <c r="B12" s="516">
        <f>'1.クロス集計'!L11</f>
        <v>2647900</v>
      </c>
      <c r="C12" s="516">
        <v>2596500</v>
      </c>
      <c r="D12" s="517">
        <f t="shared" si="0"/>
        <v>51400</v>
      </c>
      <c r="E12" s="536">
        <f t="shared" si="1"/>
        <v>1.0197958790679762</v>
      </c>
    </row>
    <row r="13" spans="1:13" ht="18" customHeight="1">
      <c r="A13" s="510" t="s">
        <v>33</v>
      </c>
      <c r="B13" s="516">
        <f>'1.クロス集計'!L12</f>
        <v>655400</v>
      </c>
      <c r="C13" s="516">
        <v>1000000</v>
      </c>
      <c r="D13" s="518">
        <f t="shared" si="0"/>
        <v>-344600</v>
      </c>
      <c r="E13" s="536">
        <f t="shared" si="1"/>
        <v>0.65539999999999998</v>
      </c>
    </row>
    <row r="14" spans="1:13" ht="18" customHeight="1">
      <c r="A14" s="510" t="s">
        <v>34</v>
      </c>
      <c r="B14" s="516">
        <f>'1.クロス集計'!L13</f>
        <v>1336000</v>
      </c>
      <c r="C14" s="516">
        <v>970000</v>
      </c>
      <c r="D14" s="517">
        <f t="shared" si="0"/>
        <v>366000</v>
      </c>
      <c r="E14" s="536">
        <f t="shared" si="1"/>
        <v>1.377319587628866</v>
      </c>
    </row>
    <row r="15" spans="1:13" ht="18" customHeight="1">
      <c r="A15" s="511" t="s">
        <v>61</v>
      </c>
      <c r="B15" s="519">
        <f>'1.クロス集計'!L14</f>
        <v>418094</v>
      </c>
      <c r="C15" s="516">
        <v>1375000</v>
      </c>
      <c r="D15" s="518">
        <f t="shared" si="0"/>
        <v>-956906</v>
      </c>
      <c r="E15" s="536">
        <f t="shared" si="1"/>
        <v>0.30406836363636364</v>
      </c>
    </row>
    <row r="16" spans="1:13" ht="18" customHeight="1">
      <c r="A16" s="510" t="s">
        <v>36</v>
      </c>
      <c r="B16" s="516">
        <f>'1.クロス集計'!L15</f>
        <v>183400</v>
      </c>
      <c r="C16" s="516">
        <v>40000</v>
      </c>
      <c r="D16" s="517">
        <f t="shared" si="0"/>
        <v>143400</v>
      </c>
      <c r="E16" s="536">
        <f t="shared" si="1"/>
        <v>4.585</v>
      </c>
    </row>
    <row r="17" spans="1:6" ht="18" customHeight="1">
      <c r="A17" s="512" t="s">
        <v>62</v>
      </c>
      <c r="B17" s="516">
        <f>'1.クロス集計'!L16</f>
        <v>282000</v>
      </c>
      <c r="C17" s="516">
        <v>282000</v>
      </c>
      <c r="D17" s="517">
        <f t="shared" si="0"/>
        <v>0</v>
      </c>
      <c r="E17" s="536">
        <f t="shared" si="1"/>
        <v>1</v>
      </c>
    </row>
    <row r="18" spans="1:6" ht="18" customHeight="1">
      <c r="A18" s="512" t="s">
        <v>63</v>
      </c>
      <c r="B18" s="516">
        <f>'1.クロス集計'!L17</f>
        <v>145000</v>
      </c>
      <c r="C18" s="516">
        <v>145000</v>
      </c>
      <c r="D18" s="517">
        <f t="shared" si="0"/>
        <v>0</v>
      </c>
      <c r="E18" s="536">
        <f t="shared" si="1"/>
        <v>1</v>
      </c>
    </row>
    <row r="19" spans="1:6" ht="18" customHeight="1">
      <c r="A19" s="512" t="s">
        <v>39</v>
      </c>
      <c r="B19" s="520">
        <v>390041</v>
      </c>
      <c r="C19" s="520">
        <v>390041</v>
      </c>
      <c r="D19" s="521">
        <f t="shared" si="0"/>
        <v>0</v>
      </c>
      <c r="E19" s="538">
        <f>B19/C19</f>
        <v>1</v>
      </c>
    </row>
    <row r="20" spans="1:6" ht="18" customHeight="1">
      <c r="A20" s="513" t="s">
        <v>64</v>
      </c>
      <c r="B20" s="522">
        <f>SUM(B5:B19)</f>
        <v>23704318</v>
      </c>
      <c r="C20" s="522">
        <f>SUM(C5:C19)</f>
        <v>23631647</v>
      </c>
      <c r="D20" s="539">
        <f>B20-C20</f>
        <v>72671</v>
      </c>
      <c r="E20" s="542">
        <f>B20/C20</f>
        <v>1.0030751559550632</v>
      </c>
      <c r="F20" s="121"/>
    </row>
    <row r="21" spans="1:6" ht="18" customHeight="1">
      <c r="A21" s="121"/>
      <c r="B21" s="121"/>
      <c r="C21" s="121"/>
      <c r="D21" s="121"/>
      <c r="E21" s="121"/>
    </row>
    <row r="22" spans="1:6" ht="18" customHeight="1">
      <c r="A22" s="777" t="s">
        <v>65</v>
      </c>
      <c r="B22" s="778"/>
      <c r="C22" s="778"/>
      <c r="D22" s="779"/>
    </row>
    <row r="23" spans="1:6" ht="18" customHeight="1">
      <c r="A23" s="773" t="s">
        <v>25</v>
      </c>
      <c r="B23" s="767" t="s">
        <v>66</v>
      </c>
      <c r="C23" s="781"/>
      <c r="D23" s="770"/>
    </row>
    <row r="24" spans="1:6" ht="18" customHeight="1">
      <c r="A24" s="788"/>
      <c r="B24" s="788"/>
      <c r="C24" s="789"/>
      <c r="D24" s="790"/>
    </row>
    <row r="25" spans="1:6" ht="18" customHeight="1">
      <c r="A25" s="773" t="s">
        <v>26</v>
      </c>
      <c r="B25" s="767" t="s">
        <v>67</v>
      </c>
      <c r="C25" s="781"/>
      <c r="D25" s="770"/>
    </row>
    <row r="26" spans="1:6" ht="18" customHeight="1">
      <c r="A26" s="768"/>
      <c r="B26" s="788"/>
      <c r="C26" s="789"/>
      <c r="D26" s="790"/>
    </row>
    <row r="27" spans="1:6" ht="18" customHeight="1">
      <c r="A27" s="773" t="s">
        <v>27</v>
      </c>
      <c r="B27" s="767" t="s">
        <v>68</v>
      </c>
      <c r="C27" s="769"/>
      <c r="D27" s="770"/>
    </row>
    <row r="28" spans="1:6" ht="18" customHeight="1">
      <c r="A28" s="768"/>
      <c r="B28" s="768"/>
      <c r="C28" s="771"/>
      <c r="D28" s="772"/>
    </row>
    <row r="29" spans="1:6" ht="18" customHeight="1">
      <c r="A29" s="773" t="s">
        <v>28</v>
      </c>
      <c r="B29" s="791" t="s">
        <v>69</v>
      </c>
      <c r="C29" s="792" t="s">
        <v>70</v>
      </c>
      <c r="D29" s="790"/>
    </row>
    <row r="30" spans="1:6" ht="18" customHeight="1">
      <c r="A30" s="768"/>
      <c r="B30" s="788"/>
      <c r="C30" s="789"/>
      <c r="D30" s="790"/>
    </row>
    <row r="31" spans="1:6" ht="18" customHeight="1">
      <c r="A31" s="773" t="s">
        <v>29</v>
      </c>
      <c r="B31" s="767" t="s">
        <v>67</v>
      </c>
      <c r="C31" s="781" t="s">
        <v>70</v>
      </c>
      <c r="D31" s="770"/>
    </row>
    <row r="32" spans="1:6" ht="18" customHeight="1">
      <c r="A32" s="768"/>
      <c r="B32" s="788"/>
      <c r="C32" s="789"/>
      <c r="D32" s="790"/>
    </row>
    <row r="33" spans="1:4" ht="18" customHeight="1">
      <c r="A33" s="773" t="s">
        <v>71</v>
      </c>
      <c r="B33" s="767" t="s">
        <v>66</v>
      </c>
      <c r="C33" s="781"/>
      <c r="D33" s="770"/>
    </row>
    <row r="34" spans="1:4" ht="18" customHeight="1">
      <c r="A34" s="768"/>
      <c r="B34" s="788"/>
      <c r="C34" s="789"/>
      <c r="D34" s="790"/>
    </row>
    <row r="35" spans="1:4" ht="18" customHeight="1">
      <c r="A35" s="773" t="s">
        <v>31</v>
      </c>
      <c r="B35" s="767" t="s">
        <v>66</v>
      </c>
      <c r="C35" s="781"/>
      <c r="D35" s="770"/>
    </row>
    <row r="36" spans="1:4" ht="18" customHeight="1">
      <c r="A36" s="768"/>
      <c r="B36" s="788"/>
      <c r="C36" s="789"/>
      <c r="D36" s="790"/>
    </row>
    <row r="37" spans="1:4" ht="18" customHeight="1">
      <c r="A37" s="773" t="s">
        <v>60</v>
      </c>
      <c r="B37" s="767" t="s">
        <v>68</v>
      </c>
      <c r="C37" s="781"/>
      <c r="D37" s="770"/>
    </row>
    <row r="38" spans="1:4" ht="18" customHeight="1">
      <c r="A38" s="768"/>
      <c r="B38" s="788"/>
      <c r="C38" s="789"/>
      <c r="D38" s="790"/>
    </row>
    <row r="39" spans="1:4" ht="18" customHeight="1">
      <c r="A39" s="773" t="s">
        <v>33</v>
      </c>
      <c r="B39" s="767" t="s">
        <v>69</v>
      </c>
      <c r="C39" s="781"/>
      <c r="D39" s="770"/>
    </row>
    <row r="40" spans="1:4" ht="18" customHeight="1">
      <c r="A40" s="768"/>
      <c r="B40" s="788"/>
      <c r="C40" s="789"/>
      <c r="D40" s="790"/>
    </row>
    <row r="41" spans="1:4" ht="18" customHeight="1">
      <c r="A41" s="773" t="s">
        <v>34</v>
      </c>
      <c r="B41" s="767" t="s">
        <v>67</v>
      </c>
      <c r="C41" s="780"/>
      <c r="D41" s="770"/>
    </row>
    <row r="42" spans="1:4" ht="18" customHeight="1">
      <c r="A42" s="768"/>
      <c r="B42" s="788"/>
      <c r="C42" s="789"/>
      <c r="D42" s="790"/>
    </row>
    <row r="43" spans="1:4" ht="18" customHeight="1">
      <c r="A43" s="773" t="s">
        <v>72</v>
      </c>
      <c r="B43" s="767" t="s">
        <v>69</v>
      </c>
      <c r="C43" s="780"/>
      <c r="D43" s="770"/>
    </row>
    <row r="44" spans="1:4" ht="18" customHeight="1">
      <c r="A44" s="768"/>
      <c r="B44" s="768"/>
      <c r="C44" s="771"/>
      <c r="D44" s="772"/>
    </row>
    <row r="45" spans="1:4" ht="18" customHeight="1">
      <c r="A45" s="773" t="s">
        <v>36</v>
      </c>
      <c r="B45" s="767" t="s">
        <v>67</v>
      </c>
      <c r="C45" s="781"/>
      <c r="D45" s="782"/>
    </row>
    <row r="46" spans="1:4" ht="18" customHeight="1">
      <c r="A46" s="768"/>
      <c r="B46" s="768"/>
      <c r="C46" s="783"/>
      <c r="D46" s="784"/>
    </row>
    <row r="47" spans="1:4" ht="18" customHeight="1">
      <c r="A47" s="773" t="s">
        <v>62</v>
      </c>
      <c r="B47" s="767" t="s">
        <v>66</v>
      </c>
      <c r="C47" s="780"/>
      <c r="D47" s="770"/>
    </row>
    <row r="48" spans="1:4" ht="18" customHeight="1">
      <c r="A48" s="768"/>
      <c r="B48" s="768"/>
      <c r="C48" s="771"/>
      <c r="D48" s="772"/>
    </row>
    <row r="49" spans="1:10" ht="18" customHeight="1">
      <c r="A49" s="785" t="s">
        <v>63</v>
      </c>
      <c r="B49" s="767" t="s">
        <v>66</v>
      </c>
      <c r="C49" s="780"/>
      <c r="D49" s="770"/>
    </row>
    <row r="50" spans="1:10" ht="18" customHeight="1">
      <c r="A50" s="771"/>
      <c r="B50" s="768"/>
      <c r="C50" s="771"/>
      <c r="D50" s="772"/>
    </row>
    <row r="51" spans="1:10" ht="18" customHeight="1">
      <c r="A51" s="773" t="s">
        <v>73</v>
      </c>
      <c r="B51" s="767" t="s">
        <v>66</v>
      </c>
      <c r="C51" s="769"/>
      <c r="D51" s="776"/>
    </row>
    <row r="52" spans="1:10" ht="18" customHeight="1">
      <c r="A52" s="774"/>
      <c r="B52" s="775"/>
      <c r="C52" s="771"/>
      <c r="D52" s="772"/>
    </row>
    <row r="53" spans="1:10" ht="18" customHeight="1">
      <c r="A53" s="36"/>
      <c r="B53" s="37"/>
      <c r="C53" s="38"/>
      <c r="D53" s="38"/>
    </row>
    <row r="54" spans="1:10" ht="18" customHeight="1">
      <c r="A54" s="117" t="s">
        <v>7</v>
      </c>
      <c r="B54" s="40"/>
      <c r="C54" s="40"/>
      <c r="D54" s="39"/>
    </row>
    <row r="55" spans="1:10" ht="18" customHeight="1">
      <c r="A55" s="557" t="s">
        <v>13</v>
      </c>
      <c r="B55" s="557" t="s">
        <v>55</v>
      </c>
      <c r="C55" s="41" t="s">
        <v>74</v>
      </c>
      <c r="D55" s="42" t="s">
        <v>57</v>
      </c>
      <c r="E55" s="42" t="s">
        <v>58</v>
      </c>
    </row>
    <row r="56" spans="1:10" ht="18" customHeight="1">
      <c r="A56" s="562" t="s">
        <v>42</v>
      </c>
      <c r="B56" s="559">
        <f>'1.クロス集計'!L24</f>
        <v>1993954</v>
      </c>
      <c r="C56" s="526">
        <v>1765072</v>
      </c>
      <c r="D56" s="527">
        <f t="shared" ref="D56:D66" si="2">B56-C56</f>
        <v>228882</v>
      </c>
      <c r="E56" s="538">
        <f t="shared" ref="E56:E67" si="3">B56/C56</f>
        <v>1.1296728971962617</v>
      </c>
    </row>
    <row r="57" spans="1:10" ht="18" customHeight="1">
      <c r="A57" s="35" t="s">
        <v>43</v>
      </c>
      <c r="B57" s="560">
        <f>'1.クロス集計'!L25</f>
        <v>358803</v>
      </c>
      <c r="C57" s="526">
        <v>864972.98719999997</v>
      </c>
      <c r="D57" s="528">
        <f t="shared" si="2"/>
        <v>-506169.98719999997</v>
      </c>
      <c r="E57" s="540">
        <f t="shared" si="3"/>
        <v>0.41481411016253761</v>
      </c>
    </row>
    <row r="58" spans="1:10" ht="18" customHeight="1">
      <c r="A58" s="35" t="s">
        <v>44</v>
      </c>
      <c r="B58" s="560">
        <f>'1.クロス集計'!L26</f>
        <v>57262</v>
      </c>
      <c r="C58" s="526">
        <v>198385</v>
      </c>
      <c r="D58" s="528">
        <f t="shared" si="2"/>
        <v>-141123</v>
      </c>
      <c r="E58" s="536">
        <f t="shared" si="3"/>
        <v>0.28864077425208556</v>
      </c>
    </row>
    <row r="59" spans="1:10" ht="18" customHeight="1">
      <c r="A59" s="35" t="s">
        <v>45</v>
      </c>
      <c r="B59" s="560">
        <f>'1.クロス集計'!L27</f>
        <v>1084274</v>
      </c>
      <c r="C59" s="526">
        <v>1347507</v>
      </c>
      <c r="D59" s="528">
        <f t="shared" si="2"/>
        <v>-263233</v>
      </c>
      <c r="E59" s="536">
        <f t="shared" si="3"/>
        <v>0.80465184967499237</v>
      </c>
    </row>
    <row r="60" spans="1:10" ht="18" customHeight="1">
      <c r="A60" s="35" t="s">
        <v>46</v>
      </c>
      <c r="B60" s="560">
        <f>'1.クロス集計'!L28</f>
        <v>7746398</v>
      </c>
      <c r="C60" s="526">
        <v>7944800</v>
      </c>
      <c r="D60" s="528">
        <f t="shared" si="2"/>
        <v>-198402</v>
      </c>
      <c r="E60" s="536">
        <f t="shared" si="3"/>
        <v>0.97502743933138658</v>
      </c>
      <c r="J60" s="509"/>
    </row>
    <row r="61" spans="1:10" ht="18" customHeight="1">
      <c r="A61" s="35" t="s">
        <v>47</v>
      </c>
      <c r="B61" s="560">
        <f>'1.クロス集計'!L29</f>
        <v>2552377</v>
      </c>
      <c r="C61" s="526">
        <v>2443800</v>
      </c>
      <c r="D61" s="527">
        <f t="shared" si="2"/>
        <v>108577</v>
      </c>
      <c r="E61" s="536">
        <f t="shared" si="3"/>
        <v>1.0444295768884524</v>
      </c>
    </row>
    <row r="62" spans="1:10" ht="18" customHeight="1">
      <c r="A62" s="35" t="s">
        <v>48</v>
      </c>
      <c r="B62" s="560">
        <f>'1.クロス集計'!L30</f>
        <v>1296544</v>
      </c>
      <c r="C62" s="526">
        <v>1274600</v>
      </c>
      <c r="D62" s="527">
        <f t="shared" si="2"/>
        <v>21944</v>
      </c>
      <c r="E62" s="536">
        <f t="shared" si="3"/>
        <v>1.0172163816099169</v>
      </c>
    </row>
    <row r="63" spans="1:10" ht="18" customHeight="1">
      <c r="A63" s="35" t="s">
        <v>49</v>
      </c>
      <c r="B63" s="560">
        <f>'1.クロス集計'!L31</f>
        <v>206579</v>
      </c>
      <c r="C63" s="526">
        <v>353896</v>
      </c>
      <c r="D63" s="528">
        <f t="shared" si="2"/>
        <v>-147317</v>
      </c>
      <c r="E63" s="536">
        <f t="shared" si="3"/>
        <v>0.58372798788344593</v>
      </c>
    </row>
    <row r="64" spans="1:10" ht="18" customHeight="1">
      <c r="A64" s="35" t="s">
        <v>50</v>
      </c>
      <c r="B64" s="560">
        <f>'1.クロス集計'!L32</f>
        <v>247959</v>
      </c>
      <c r="C64" s="526">
        <v>139017</v>
      </c>
      <c r="D64" s="527">
        <f t="shared" si="2"/>
        <v>108942</v>
      </c>
      <c r="E64" s="536">
        <f t="shared" si="3"/>
        <v>1.7836595524288397</v>
      </c>
    </row>
    <row r="65" spans="1:7" ht="18" customHeight="1">
      <c r="A65" s="35" t="s">
        <v>51</v>
      </c>
      <c r="B65" s="560">
        <f>'1.クロス集計'!L33</f>
        <v>291991</v>
      </c>
      <c r="C65" s="526">
        <v>465905</v>
      </c>
      <c r="D65" s="528">
        <f t="shared" si="2"/>
        <v>-173914</v>
      </c>
      <c r="E65" s="536">
        <f t="shared" si="3"/>
        <v>0.62671789313272019</v>
      </c>
    </row>
    <row r="66" spans="1:7" ht="18" customHeight="1">
      <c r="A66" s="563" t="s">
        <v>53</v>
      </c>
      <c r="B66" s="561">
        <f>'1.クロス集計'!L35</f>
        <v>7863717</v>
      </c>
      <c r="C66" s="558">
        <v>6784358</v>
      </c>
      <c r="D66" s="530">
        <f t="shared" si="2"/>
        <v>1079359</v>
      </c>
      <c r="E66" s="538">
        <f t="shared" si="3"/>
        <v>1.1590952305288136</v>
      </c>
      <c r="F66" s="121"/>
    </row>
    <row r="67" spans="1:7" ht="18" customHeight="1">
      <c r="A67" s="45" t="s">
        <v>75</v>
      </c>
      <c r="B67" s="532">
        <f>SUM(B56:B66)</f>
        <v>23699858</v>
      </c>
      <c r="C67" s="532">
        <f>SUM(C56:C66)</f>
        <v>23582312.987199999</v>
      </c>
      <c r="D67" s="745">
        <f>B67-C67</f>
        <v>117545.01280000061</v>
      </c>
      <c r="E67" s="541">
        <f t="shared" si="3"/>
        <v>1.0049844564807449</v>
      </c>
      <c r="F67" s="121"/>
      <c r="G67" s="121"/>
    </row>
    <row r="68" spans="1:7" ht="18" customHeight="1">
      <c r="D68" s="121"/>
      <c r="E68" s="537"/>
      <c r="F68" s="121"/>
    </row>
    <row r="69" spans="1:7" ht="18" customHeight="1">
      <c r="D69" s="121"/>
      <c r="E69" s="537"/>
      <c r="F69" s="121"/>
    </row>
    <row r="70" spans="1:7" ht="18" customHeight="1">
      <c r="A70" s="777" t="s">
        <v>76</v>
      </c>
      <c r="B70" s="778"/>
      <c r="C70" s="778"/>
      <c r="D70" s="779"/>
      <c r="E70" s="537"/>
      <c r="F70" s="121"/>
    </row>
    <row r="71" spans="1:7" ht="18" customHeight="1">
      <c r="A71" s="773" t="s">
        <v>42</v>
      </c>
      <c r="B71" s="767" t="s">
        <v>67</v>
      </c>
      <c r="C71" s="769" t="s">
        <v>77</v>
      </c>
      <c r="D71" s="770"/>
      <c r="E71" s="121"/>
      <c r="F71" s="121"/>
    </row>
    <row r="72" spans="1:7" ht="18" customHeight="1">
      <c r="A72" s="768"/>
      <c r="B72" s="768"/>
      <c r="C72" s="771"/>
      <c r="D72" s="772"/>
      <c r="E72" s="121"/>
    </row>
    <row r="73" spans="1:7" ht="18" customHeight="1">
      <c r="A73" s="773" t="s">
        <v>43</v>
      </c>
      <c r="B73" s="767" t="s">
        <v>69</v>
      </c>
      <c r="C73" s="769"/>
      <c r="D73" s="770"/>
    </row>
    <row r="74" spans="1:7" ht="18" customHeight="1">
      <c r="A74" s="768"/>
      <c r="B74" s="768"/>
      <c r="C74" s="771"/>
      <c r="D74" s="772"/>
    </row>
    <row r="75" spans="1:7" ht="18" customHeight="1">
      <c r="A75" s="773" t="s">
        <v>44</v>
      </c>
      <c r="B75" s="767" t="s">
        <v>69</v>
      </c>
      <c r="C75" s="769"/>
      <c r="D75" s="770"/>
    </row>
    <row r="76" spans="1:7" ht="18" customHeight="1">
      <c r="A76" s="768"/>
      <c r="B76" s="768"/>
      <c r="C76" s="771"/>
      <c r="D76" s="772"/>
    </row>
    <row r="77" spans="1:7" ht="18" customHeight="1">
      <c r="A77" s="773" t="s">
        <v>45</v>
      </c>
      <c r="B77" s="767" t="s">
        <v>69</v>
      </c>
      <c r="C77" s="769"/>
      <c r="D77" s="770"/>
    </row>
    <row r="78" spans="1:7" ht="18" customHeight="1">
      <c r="A78" s="768"/>
      <c r="B78" s="768"/>
      <c r="C78" s="771"/>
      <c r="D78" s="772"/>
    </row>
    <row r="79" spans="1:7" ht="18" customHeight="1">
      <c r="A79" s="773" t="s">
        <v>46</v>
      </c>
      <c r="B79" s="767" t="s">
        <v>78</v>
      </c>
      <c r="C79" s="769"/>
      <c r="D79" s="770"/>
    </row>
    <row r="80" spans="1:7" ht="18" customHeight="1">
      <c r="A80" s="768"/>
      <c r="B80" s="768"/>
      <c r="C80" s="771"/>
      <c r="D80" s="772"/>
    </row>
    <row r="81" spans="1:4" ht="18" customHeight="1">
      <c r="A81" s="773" t="s">
        <v>47</v>
      </c>
      <c r="B81" s="767" t="s">
        <v>68</v>
      </c>
      <c r="C81" s="769"/>
      <c r="D81" s="770"/>
    </row>
    <row r="82" spans="1:4" ht="18" customHeight="1">
      <c r="A82" s="768"/>
      <c r="B82" s="768"/>
      <c r="C82" s="771"/>
      <c r="D82" s="772"/>
    </row>
    <row r="83" spans="1:4" ht="18" customHeight="1">
      <c r="A83" s="773" t="s">
        <v>48</v>
      </c>
      <c r="B83" s="767" t="s">
        <v>68</v>
      </c>
      <c r="C83" s="769"/>
      <c r="D83" s="770"/>
    </row>
    <row r="84" spans="1:4" ht="18" customHeight="1">
      <c r="A84" s="768"/>
      <c r="B84" s="768"/>
      <c r="C84" s="771"/>
      <c r="D84" s="772"/>
    </row>
    <row r="85" spans="1:4" ht="18" customHeight="1">
      <c r="A85" s="773" t="s">
        <v>49</v>
      </c>
      <c r="B85" s="767" t="s">
        <v>69</v>
      </c>
      <c r="C85" s="769"/>
      <c r="D85" s="770"/>
    </row>
    <row r="86" spans="1:4" ht="18" customHeight="1">
      <c r="A86" s="768"/>
      <c r="B86" s="768"/>
      <c r="C86" s="771"/>
      <c r="D86" s="772"/>
    </row>
    <row r="87" spans="1:4" ht="18" customHeight="1">
      <c r="A87" s="787" t="s">
        <v>50</v>
      </c>
      <c r="B87" s="767" t="s">
        <v>67</v>
      </c>
      <c r="C87" s="769"/>
      <c r="D87" s="770"/>
    </row>
    <row r="88" spans="1:4" ht="27.75" customHeight="1">
      <c r="A88" s="768"/>
      <c r="B88" s="768"/>
      <c r="C88" s="771"/>
      <c r="D88" s="772"/>
    </row>
    <row r="89" spans="1:4" ht="18" customHeight="1">
      <c r="A89" s="773" t="s">
        <v>51</v>
      </c>
      <c r="B89" s="767" t="s">
        <v>69</v>
      </c>
      <c r="C89" s="769"/>
      <c r="D89" s="770"/>
    </row>
    <row r="90" spans="1:4" ht="18" customHeight="1">
      <c r="A90" s="768"/>
      <c r="B90" s="768"/>
      <c r="C90" s="771"/>
      <c r="D90" s="772"/>
    </row>
    <row r="91" spans="1:4" ht="18" customHeight="1">
      <c r="A91" s="773" t="s">
        <v>53</v>
      </c>
      <c r="B91" s="767" t="s">
        <v>67</v>
      </c>
      <c r="C91" s="769"/>
      <c r="D91" s="770"/>
    </row>
    <row r="92" spans="1:4" ht="18" customHeight="1">
      <c r="A92" s="768"/>
      <c r="B92" s="768"/>
      <c r="C92" s="771"/>
      <c r="D92" s="772"/>
    </row>
    <row r="93" spans="1:4" ht="18" customHeight="1">
      <c r="A93" s="46"/>
      <c r="B93" s="46"/>
      <c r="C93" s="46"/>
      <c r="D93" s="46"/>
    </row>
    <row r="94" spans="1:4" ht="18" customHeight="1">
      <c r="A94" s="786" t="s">
        <v>79</v>
      </c>
      <c r="B94" s="765"/>
      <c r="C94" s="765"/>
      <c r="D94" s="765"/>
    </row>
    <row r="95" spans="1:4" ht="18" customHeight="1"/>
    <row r="96" spans="1:4"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sheetData>
  <mergeCells count="81">
    <mergeCell ref="A22:D22"/>
    <mergeCell ref="A23:A24"/>
    <mergeCell ref="B23:B24"/>
    <mergeCell ref="C23:D24"/>
    <mergeCell ref="A25:A26"/>
    <mergeCell ref="B25:B26"/>
    <mergeCell ref="C25:D26"/>
    <mergeCell ref="B31:B32"/>
    <mergeCell ref="C31:D32"/>
    <mergeCell ref="A27:A28"/>
    <mergeCell ref="B27:B28"/>
    <mergeCell ref="C27:D28"/>
    <mergeCell ref="A29:A30"/>
    <mergeCell ref="B29:B30"/>
    <mergeCell ref="C29:D30"/>
    <mergeCell ref="A31:A32"/>
    <mergeCell ref="B35:B36"/>
    <mergeCell ref="C35:D36"/>
    <mergeCell ref="A33:A34"/>
    <mergeCell ref="B33:B34"/>
    <mergeCell ref="C33:D34"/>
    <mergeCell ref="A35:A36"/>
    <mergeCell ref="B41:B42"/>
    <mergeCell ref="C41:D42"/>
    <mergeCell ref="A37:A38"/>
    <mergeCell ref="B37:B38"/>
    <mergeCell ref="C37:D38"/>
    <mergeCell ref="A39:A40"/>
    <mergeCell ref="B39:B40"/>
    <mergeCell ref="C39:D40"/>
    <mergeCell ref="A41:A42"/>
    <mergeCell ref="A94:D94"/>
    <mergeCell ref="A85:A86"/>
    <mergeCell ref="B85:B86"/>
    <mergeCell ref="C85:D86"/>
    <mergeCell ref="A87:A88"/>
    <mergeCell ref="B87:B88"/>
    <mergeCell ref="C87:D88"/>
    <mergeCell ref="A89:A90"/>
    <mergeCell ref="B89:B90"/>
    <mergeCell ref="C89:D90"/>
    <mergeCell ref="A91:A92"/>
    <mergeCell ref="B91:B92"/>
    <mergeCell ref="C91:D92"/>
    <mergeCell ref="B49:B50"/>
    <mergeCell ref="C49:D50"/>
    <mergeCell ref="A43:A44"/>
    <mergeCell ref="B43:B44"/>
    <mergeCell ref="C43:D44"/>
    <mergeCell ref="A45:A46"/>
    <mergeCell ref="B45:B46"/>
    <mergeCell ref="C45:D46"/>
    <mergeCell ref="A49:A50"/>
    <mergeCell ref="A47:A48"/>
    <mergeCell ref="B47:B48"/>
    <mergeCell ref="C47:D48"/>
    <mergeCell ref="A51:A52"/>
    <mergeCell ref="B51:B52"/>
    <mergeCell ref="C51:D52"/>
    <mergeCell ref="A70:D70"/>
    <mergeCell ref="A71:A72"/>
    <mergeCell ref="B71:B72"/>
    <mergeCell ref="C71:D72"/>
    <mergeCell ref="B77:B78"/>
    <mergeCell ref="C77:D78"/>
    <mergeCell ref="A73:A74"/>
    <mergeCell ref="B73:B74"/>
    <mergeCell ref="C73:D74"/>
    <mergeCell ref="A75:A76"/>
    <mergeCell ref="B75:B76"/>
    <mergeCell ref="C75:D76"/>
    <mergeCell ref="A77:A78"/>
    <mergeCell ref="B83:B84"/>
    <mergeCell ref="C83:D84"/>
    <mergeCell ref="A79:A80"/>
    <mergeCell ref="B79:B80"/>
    <mergeCell ref="C79:D80"/>
    <mergeCell ref="A81:A82"/>
    <mergeCell ref="B81:B82"/>
    <mergeCell ref="C81:D82"/>
    <mergeCell ref="A83:A84"/>
  </mergeCells>
  <phoneticPr fontId="19"/>
  <pageMargins left="0.7" right="0.7" top="0.75" bottom="0.75" header="0" footer="0"/>
  <pageSetup paperSize="9" orientation="portrait"/>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D6E9B-9671-4B84-AAFA-60E62258DFD5}">
  <sheetPr>
    <pageSetUpPr fitToPage="1"/>
  </sheetPr>
  <dimension ref="A1:J998"/>
  <sheetViews>
    <sheetView topLeftCell="A84" workbookViewId="0">
      <selection activeCell="D66" sqref="D66"/>
    </sheetView>
  </sheetViews>
  <sheetFormatPr defaultColWidth="14.42578125" defaultRowHeight="15"/>
  <cols>
    <col min="1" max="1" width="37.140625" customWidth="1"/>
    <col min="2" max="2" width="35.5703125" customWidth="1"/>
    <col min="3" max="3" width="15" customWidth="1"/>
    <col min="4" max="4" width="28" customWidth="1"/>
    <col min="5" max="5" width="12.5703125" customWidth="1"/>
    <col min="6" max="26" width="8.85546875" customWidth="1"/>
  </cols>
  <sheetData>
    <row r="1" spans="1:7" ht="18" customHeight="1">
      <c r="A1" s="4" t="s">
        <v>8</v>
      </c>
    </row>
    <row r="2" spans="1:7" ht="18" customHeight="1"/>
    <row r="3" spans="1:7" ht="18" customHeight="1">
      <c r="A3" s="3" t="s">
        <v>80</v>
      </c>
    </row>
    <row r="4" spans="1:7" ht="36">
      <c r="A4" s="32" t="s">
        <v>13</v>
      </c>
      <c r="B4" s="33" t="s">
        <v>55</v>
      </c>
      <c r="C4" s="33" t="s">
        <v>81</v>
      </c>
      <c r="D4" s="34" t="s">
        <v>82</v>
      </c>
      <c r="E4" s="34" t="s">
        <v>58</v>
      </c>
    </row>
    <row r="5" spans="1:7" ht="18.75">
      <c r="A5" s="514" t="s">
        <v>25</v>
      </c>
      <c r="B5" s="515">
        <f>'1.クロス集計'!L4</f>
        <v>6671141</v>
      </c>
      <c r="C5" s="515">
        <v>7016705</v>
      </c>
      <c r="D5" s="534">
        <f>B5-C5</f>
        <v>-345564</v>
      </c>
      <c r="E5" s="536">
        <f>B5/C5</f>
        <v>0.95075124292670132</v>
      </c>
    </row>
    <row r="6" spans="1:7" ht="18" customHeight="1">
      <c r="A6" s="510" t="s">
        <v>26</v>
      </c>
      <c r="B6" s="516">
        <f>'1.クロス集計'!L5</f>
        <v>20334</v>
      </c>
      <c r="C6" s="516">
        <v>2408</v>
      </c>
      <c r="D6" s="517">
        <f>B6-C6</f>
        <v>17926</v>
      </c>
      <c r="E6" s="536">
        <f t="shared" ref="E6:E17" si="0">B6/C6</f>
        <v>8.4443521594684388</v>
      </c>
    </row>
    <row r="7" spans="1:7" ht="18" customHeight="1">
      <c r="A7" s="510" t="s">
        <v>27</v>
      </c>
      <c r="B7" s="516">
        <f>'1.クロス集計'!L6</f>
        <v>5126781</v>
      </c>
      <c r="C7" s="516">
        <v>5552844</v>
      </c>
      <c r="D7" s="518">
        <f t="shared" ref="D7:D20" si="1">B7-C7</f>
        <v>-426063</v>
      </c>
      <c r="E7" s="536">
        <f t="shared" si="0"/>
        <v>0.92327121021228042</v>
      </c>
    </row>
    <row r="8" spans="1:7" ht="18" customHeight="1">
      <c r="A8" s="510" t="s">
        <v>28</v>
      </c>
      <c r="B8" s="516">
        <f>'1.クロス集計'!L7</f>
        <v>983000</v>
      </c>
      <c r="C8" s="516">
        <v>1017000</v>
      </c>
      <c r="D8" s="518">
        <f t="shared" si="1"/>
        <v>-34000</v>
      </c>
      <c r="E8" s="536">
        <f t="shared" si="0"/>
        <v>0.96656833824975419</v>
      </c>
      <c r="F8" s="509"/>
    </row>
    <row r="9" spans="1:7" ht="18" customHeight="1">
      <c r="A9" s="510" t="s">
        <v>29</v>
      </c>
      <c r="B9" s="516">
        <f>'1.クロス集計'!L8</f>
        <v>3745227</v>
      </c>
      <c r="C9" s="516">
        <v>1676000</v>
      </c>
      <c r="D9" s="517">
        <f t="shared" si="1"/>
        <v>2069227</v>
      </c>
      <c r="E9" s="536">
        <f t="shared" si="0"/>
        <v>2.2346223150357996</v>
      </c>
    </row>
    <row r="10" spans="1:7" ht="18" customHeight="1">
      <c r="A10" s="510" t="s">
        <v>30</v>
      </c>
      <c r="B10" s="516">
        <f>'1.クロス集計'!L9</f>
        <v>1000000</v>
      </c>
      <c r="C10" s="516">
        <v>1000000</v>
      </c>
      <c r="D10" s="517">
        <f t="shared" si="1"/>
        <v>0</v>
      </c>
      <c r="E10" s="536">
        <f t="shared" si="0"/>
        <v>1</v>
      </c>
    </row>
    <row r="11" spans="1:7" ht="18" customHeight="1">
      <c r="A11" s="510" t="s">
        <v>59</v>
      </c>
      <c r="B11" s="516">
        <f>'1.クロス集計'!L10</f>
        <v>100000</v>
      </c>
      <c r="C11" s="516">
        <v>100000</v>
      </c>
      <c r="D11" s="517">
        <f t="shared" si="1"/>
        <v>0</v>
      </c>
      <c r="E11" s="536">
        <f t="shared" si="0"/>
        <v>1</v>
      </c>
      <c r="F11" s="509"/>
    </row>
    <row r="12" spans="1:7" ht="18" customHeight="1">
      <c r="A12" s="510" t="s">
        <v>83</v>
      </c>
      <c r="B12" s="516">
        <v>0</v>
      </c>
      <c r="C12" s="516">
        <v>1000000</v>
      </c>
      <c r="D12" s="518">
        <f>B12-C12</f>
        <v>-1000000</v>
      </c>
      <c r="E12" s="536">
        <f t="shared" si="0"/>
        <v>0</v>
      </c>
      <c r="F12" s="509"/>
    </row>
    <row r="13" spans="1:7" ht="18" customHeight="1">
      <c r="A13" s="510" t="s">
        <v>60</v>
      </c>
      <c r="B13" s="516">
        <f>'1.クロス集計'!L11</f>
        <v>2647900</v>
      </c>
      <c r="C13" s="516">
        <v>1871400</v>
      </c>
      <c r="D13" s="517">
        <f t="shared" si="1"/>
        <v>776500</v>
      </c>
      <c r="E13" s="536">
        <f t="shared" si="0"/>
        <v>1.4149299989312814</v>
      </c>
      <c r="G13" s="509"/>
    </row>
    <row r="14" spans="1:7" ht="18" customHeight="1">
      <c r="A14" s="510" t="s">
        <v>33</v>
      </c>
      <c r="B14" s="516">
        <f>'1.クロス集計'!L12</f>
        <v>655400</v>
      </c>
      <c r="C14" s="516">
        <v>762400</v>
      </c>
      <c r="D14" s="518">
        <f t="shared" si="1"/>
        <v>-107000</v>
      </c>
      <c r="E14" s="536">
        <f t="shared" si="0"/>
        <v>0.85965372507869886</v>
      </c>
    </row>
    <row r="15" spans="1:7" ht="18" customHeight="1">
      <c r="A15" s="510" t="s">
        <v>34</v>
      </c>
      <c r="B15" s="516">
        <f>'1.クロス集計'!L13</f>
        <v>1336000</v>
      </c>
      <c r="C15" s="516">
        <v>202000</v>
      </c>
      <c r="D15" s="517">
        <f t="shared" si="1"/>
        <v>1134000</v>
      </c>
      <c r="E15" s="536">
        <f t="shared" si="0"/>
        <v>6.6138613861386135</v>
      </c>
    </row>
    <row r="16" spans="1:7" ht="49.5">
      <c r="A16" s="533" t="s">
        <v>84</v>
      </c>
      <c r="B16" s="519">
        <f>'1.クロス集計'!L14</f>
        <v>418094</v>
      </c>
      <c r="C16" s="516">
        <v>787096</v>
      </c>
      <c r="D16" s="518">
        <f t="shared" si="1"/>
        <v>-369002</v>
      </c>
      <c r="E16" s="536">
        <f t="shared" si="0"/>
        <v>0.53118552247756312</v>
      </c>
    </row>
    <row r="17" spans="1:5" ht="18" customHeight="1">
      <c r="A17" s="510" t="s">
        <v>36</v>
      </c>
      <c r="B17" s="516">
        <f>'1.クロス集計'!L15</f>
        <v>183400</v>
      </c>
      <c r="C17" s="516">
        <v>43500</v>
      </c>
      <c r="D17" s="517">
        <f t="shared" si="1"/>
        <v>139900</v>
      </c>
      <c r="E17" s="536">
        <f t="shared" si="0"/>
        <v>4.2160919540229882</v>
      </c>
    </row>
    <row r="18" spans="1:5" ht="18" customHeight="1">
      <c r="A18" s="512" t="s">
        <v>62</v>
      </c>
      <c r="B18" s="516">
        <f>'1.クロス集計'!L16</f>
        <v>282000</v>
      </c>
      <c r="C18" s="516">
        <v>0</v>
      </c>
      <c r="D18" s="517">
        <f t="shared" si="1"/>
        <v>282000</v>
      </c>
      <c r="E18" s="523">
        <v>0</v>
      </c>
    </row>
    <row r="19" spans="1:5" ht="18" customHeight="1">
      <c r="A19" s="512" t="s">
        <v>63</v>
      </c>
      <c r="B19" s="516">
        <f>'1.クロス集計'!L17</f>
        <v>145000</v>
      </c>
      <c r="C19" s="516">
        <v>0</v>
      </c>
      <c r="D19" s="517">
        <f t="shared" si="1"/>
        <v>145000</v>
      </c>
      <c r="E19" s="523">
        <v>0</v>
      </c>
    </row>
    <row r="20" spans="1:5" ht="18" customHeight="1">
      <c r="A20" s="512" t="s">
        <v>39</v>
      </c>
      <c r="B20" s="520">
        <v>390041</v>
      </c>
      <c r="C20" s="520">
        <f>578800+2301</f>
        <v>581101</v>
      </c>
      <c r="D20" s="535">
        <f t="shared" si="1"/>
        <v>-191060</v>
      </c>
      <c r="E20" s="536">
        <f>B20/C20</f>
        <v>0.67121034037112304</v>
      </c>
    </row>
    <row r="21" spans="1:5" ht="18" customHeight="1">
      <c r="A21" s="513" t="s">
        <v>64</v>
      </c>
      <c r="B21" s="522">
        <f>SUM(B5:B20)</f>
        <v>23704318</v>
      </c>
      <c r="C21" s="524">
        <f>SUM(C5:C20)</f>
        <v>21612454</v>
      </c>
      <c r="D21" s="522">
        <f>B21-C21</f>
        <v>2091864</v>
      </c>
      <c r="E21" s="542">
        <f>B20/C20</f>
        <v>0.67121034037112304</v>
      </c>
    </row>
    <row r="22" spans="1:5" ht="18" customHeight="1">
      <c r="A22" s="121"/>
      <c r="B22" s="121"/>
      <c r="C22" s="121"/>
      <c r="D22" s="121"/>
    </row>
    <row r="23" spans="1:5" ht="18" customHeight="1">
      <c r="A23" s="777" t="s">
        <v>65</v>
      </c>
      <c r="B23" s="778"/>
      <c r="C23" s="778"/>
      <c r="D23" s="779"/>
    </row>
    <row r="24" spans="1:5" ht="18" customHeight="1">
      <c r="A24" s="773" t="s">
        <v>25</v>
      </c>
      <c r="B24" s="767" t="s">
        <v>78</v>
      </c>
      <c r="C24" s="781"/>
      <c r="D24" s="770"/>
    </row>
    <row r="25" spans="1:5" ht="18" customHeight="1">
      <c r="A25" s="788"/>
      <c r="B25" s="788"/>
      <c r="C25" s="789"/>
      <c r="D25" s="790"/>
    </row>
    <row r="26" spans="1:5" ht="18" customHeight="1">
      <c r="A26" s="773" t="s">
        <v>26</v>
      </c>
      <c r="B26" s="767" t="s">
        <v>67</v>
      </c>
      <c r="C26" s="781"/>
      <c r="D26" s="770"/>
    </row>
    <row r="27" spans="1:5" ht="18" customHeight="1">
      <c r="A27" s="768"/>
      <c r="B27" s="788"/>
      <c r="C27" s="789"/>
      <c r="D27" s="790"/>
    </row>
    <row r="28" spans="1:5" ht="18" customHeight="1">
      <c r="A28" s="773" t="s">
        <v>27</v>
      </c>
      <c r="B28" s="767" t="s">
        <v>78</v>
      </c>
      <c r="C28" s="769"/>
      <c r="D28" s="770"/>
    </row>
    <row r="29" spans="1:5" ht="18" customHeight="1">
      <c r="A29" s="768"/>
      <c r="B29" s="768"/>
      <c r="C29" s="771"/>
      <c r="D29" s="772"/>
    </row>
    <row r="30" spans="1:5" ht="18" customHeight="1">
      <c r="A30" s="773" t="s">
        <v>28</v>
      </c>
      <c r="B30" s="791" t="s">
        <v>78</v>
      </c>
      <c r="C30" s="792"/>
      <c r="D30" s="790"/>
    </row>
    <row r="31" spans="1:5" ht="18" customHeight="1">
      <c r="A31" s="768"/>
      <c r="B31" s="788"/>
      <c r="C31" s="789"/>
      <c r="D31" s="790"/>
    </row>
    <row r="32" spans="1:5" ht="18" customHeight="1">
      <c r="A32" s="773" t="s">
        <v>29</v>
      </c>
      <c r="B32" s="767" t="s">
        <v>67</v>
      </c>
      <c r="C32" s="781" t="s">
        <v>85</v>
      </c>
      <c r="D32" s="770"/>
    </row>
    <row r="33" spans="1:4" ht="18" customHeight="1">
      <c r="A33" s="768"/>
      <c r="B33" s="788"/>
      <c r="C33" s="789"/>
      <c r="D33" s="790"/>
    </row>
    <row r="34" spans="1:4" ht="18" customHeight="1">
      <c r="A34" s="773" t="s">
        <v>71</v>
      </c>
      <c r="B34" s="767" t="s">
        <v>66</v>
      </c>
      <c r="C34" s="781"/>
      <c r="D34" s="770"/>
    </row>
    <row r="35" spans="1:4" ht="18" customHeight="1">
      <c r="A35" s="768"/>
      <c r="B35" s="788"/>
      <c r="C35" s="789"/>
      <c r="D35" s="790"/>
    </row>
    <row r="36" spans="1:4" ht="18" customHeight="1">
      <c r="A36" s="773" t="s">
        <v>83</v>
      </c>
      <c r="B36" s="793" t="s">
        <v>66</v>
      </c>
      <c r="C36" s="794"/>
      <c r="D36" s="770"/>
    </row>
    <row r="37" spans="1:4" ht="18" customHeight="1">
      <c r="A37" s="768"/>
      <c r="B37" s="768"/>
      <c r="C37" s="771"/>
      <c r="D37" s="772"/>
    </row>
    <row r="38" spans="1:4" ht="18" customHeight="1">
      <c r="A38" s="773" t="s">
        <v>31</v>
      </c>
      <c r="B38" s="767" t="s">
        <v>69</v>
      </c>
      <c r="C38" s="781" t="s">
        <v>86</v>
      </c>
      <c r="D38" s="770"/>
    </row>
    <row r="39" spans="1:4" ht="18" customHeight="1">
      <c r="A39" s="768"/>
      <c r="B39" s="788"/>
      <c r="C39" s="789"/>
      <c r="D39" s="790"/>
    </row>
    <row r="40" spans="1:4" ht="18" customHeight="1">
      <c r="A40" s="773" t="s">
        <v>60</v>
      </c>
      <c r="B40" s="767" t="s">
        <v>67</v>
      </c>
      <c r="C40" s="781" t="s">
        <v>87</v>
      </c>
      <c r="D40" s="770"/>
    </row>
    <row r="41" spans="1:4" ht="18" customHeight="1">
      <c r="A41" s="768"/>
      <c r="B41" s="788"/>
      <c r="C41" s="789"/>
      <c r="D41" s="790"/>
    </row>
    <row r="42" spans="1:4" ht="18" customHeight="1">
      <c r="A42" s="773" t="s">
        <v>33</v>
      </c>
      <c r="B42" s="767" t="s">
        <v>69</v>
      </c>
      <c r="C42" s="781"/>
      <c r="D42" s="770"/>
    </row>
    <row r="43" spans="1:4" ht="18" customHeight="1">
      <c r="A43" s="768"/>
      <c r="B43" s="788"/>
      <c r="C43" s="789"/>
      <c r="D43" s="790"/>
    </row>
    <row r="44" spans="1:4" ht="18" customHeight="1">
      <c r="A44" s="773" t="s">
        <v>34</v>
      </c>
      <c r="B44" s="767" t="s">
        <v>67</v>
      </c>
      <c r="C44" s="780" t="s">
        <v>88</v>
      </c>
      <c r="D44" s="770"/>
    </row>
    <row r="45" spans="1:4" ht="18" customHeight="1">
      <c r="A45" s="768"/>
      <c r="B45" s="788"/>
      <c r="C45" s="789"/>
      <c r="D45" s="790"/>
    </row>
    <row r="46" spans="1:4" ht="18" customHeight="1">
      <c r="A46" s="773" t="s">
        <v>72</v>
      </c>
      <c r="B46" s="767" t="s">
        <v>69</v>
      </c>
      <c r="C46" s="780" t="s">
        <v>89</v>
      </c>
      <c r="D46" s="770"/>
    </row>
    <row r="47" spans="1:4" ht="18" customHeight="1">
      <c r="A47" s="768"/>
      <c r="B47" s="768"/>
      <c r="C47" s="771"/>
      <c r="D47" s="772"/>
    </row>
    <row r="48" spans="1:4" ht="18" customHeight="1">
      <c r="A48" s="773" t="s">
        <v>36</v>
      </c>
      <c r="B48" s="767" t="s">
        <v>67</v>
      </c>
      <c r="C48" s="780"/>
      <c r="D48" s="770"/>
    </row>
    <row r="49" spans="1:10" ht="18" customHeight="1">
      <c r="A49" s="768"/>
      <c r="B49" s="768"/>
      <c r="C49" s="771"/>
      <c r="D49" s="772"/>
    </row>
    <row r="50" spans="1:10" ht="18" customHeight="1">
      <c r="A50" s="785" t="s">
        <v>39</v>
      </c>
      <c r="B50" s="767" t="s">
        <v>69</v>
      </c>
      <c r="C50" s="780" t="s">
        <v>90</v>
      </c>
      <c r="D50" s="770"/>
    </row>
    <row r="51" spans="1:10" ht="18" customHeight="1">
      <c r="A51" s="771"/>
      <c r="B51" s="768"/>
      <c r="C51" s="771"/>
      <c r="D51" s="772"/>
    </row>
    <row r="52" spans="1:10" ht="18" customHeight="1">
      <c r="A52" s="36"/>
      <c r="B52" s="37"/>
      <c r="C52" s="38"/>
      <c r="D52" s="38"/>
    </row>
    <row r="53" spans="1:10" ht="18" customHeight="1">
      <c r="A53" s="117" t="s">
        <v>91</v>
      </c>
      <c r="B53" s="40"/>
      <c r="C53" s="40"/>
      <c r="D53" s="39"/>
    </row>
    <row r="54" spans="1:10" ht="36">
      <c r="A54" s="41" t="s">
        <v>13</v>
      </c>
      <c r="B54" s="41" t="s">
        <v>55</v>
      </c>
      <c r="C54" s="41" t="s">
        <v>81</v>
      </c>
      <c r="D54" s="42" t="s">
        <v>82</v>
      </c>
      <c r="E54" s="34" t="s">
        <v>58</v>
      </c>
    </row>
    <row r="55" spans="1:10" ht="18" customHeight="1">
      <c r="A55" s="43" t="s">
        <v>42</v>
      </c>
      <c r="B55" s="525">
        <f>'1.クロス集計'!L24</f>
        <v>1993954</v>
      </c>
      <c r="C55" s="526">
        <v>1541826</v>
      </c>
      <c r="D55" s="527">
        <f>B55-C55</f>
        <v>452128</v>
      </c>
      <c r="E55" s="536">
        <f>B55/C55</f>
        <v>1.2932419092686205</v>
      </c>
    </row>
    <row r="56" spans="1:10" ht="18" customHeight="1">
      <c r="A56" s="35" t="s">
        <v>43</v>
      </c>
      <c r="B56" s="269">
        <f>'1.クロス集計'!L25</f>
        <v>358803</v>
      </c>
      <c r="C56" s="526">
        <v>392156</v>
      </c>
      <c r="D56" s="528">
        <f t="shared" ref="D56:D66" si="2">B56-C56</f>
        <v>-33353</v>
      </c>
      <c r="E56" s="538">
        <f>B56/C56</f>
        <v>0.91494966288925839</v>
      </c>
    </row>
    <row r="57" spans="1:10" ht="18" customHeight="1">
      <c r="A57" s="35" t="s">
        <v>44</v>
      </c>
      <c r="B57" s="269">
        <f>'1.クロス集計'!L26</f>
        <v>57262</v>
      </c>
      <c r="C57" s="526">
        <v>181255</v>
      </c>
      <c r="D57" s="528">
        <f t="shared" si="2"/>
        <v>-123993</v>
      </c>
      <c r="E57" s="540">
        <f>B57/C57</f>
        <v>0.31591956083970096</v>
      </c>
      <c r="F57" s="124"/>
    </row>
    <row r="58" spans="1:10" ht="18" customHeight="1">
      <c r="A58" s="35" t="s">
        <v>45</v>
      </c>
      <c r="B58" s="269">
        <f>'1.クロス集計'!L27</f>
        <v>1084274</v>
      </c>
      <c r="C58" s="526">
        <v>589596</v>
      </c>
      <c r="D58" s="527">
        <f t="shared" si="2"/>
        <v>494678</v>
      </c>
      <c r="E58" s="536">
        <f>B58/C58</f>
        <v>1.8390117979090768</v>
      </c>
    </row>
    <row r="59" spans="1:10" ht="18" customHeight="1">
      <c r="A59" s="35" t="s">
        <v>46</v>
      </c>
      <c r="B59" s="269">
        <f>'1.クロス集計'!L28</f>
        <v>7746398</v>
      </c>
      <c r="C59" s="526">
        <v>6197340</v>
      </c>
      <c r="D59" s="527">
        <f t="shared" si="2"/>
        <v>1549058</v>
      </c>
      <c r="E59" s="536">
        <f>B59/C59</f>
        <v>1.2499553034043638</v>
      </c>
      <c r="J59" s="509"/>
    </row>
    <row r="60" spans="1:10" ht="18" customHeight="1">
      <c r="A60" s="35" t="s">
        <v>47</v>
      </c>
      <c r="B60" s="269">
        <f>'1.クロス集計'!L29</f>
        <v>2552377</v>
      </c>
      <c r="C60" s="526">
        <v>1892869</v>
      </c>
      <c r="D60" s="527">
        <f t="shared" si="2"/>
        <v>659508</v>
      </c>
      <c r="E60" s="536">
        <f t="shared" ref="E60:E63" si="3">B60/C60</f>
        <v>1.3484171382171719</v>
      </c>
    </row>
    <row r="61" spans="1:10" ht="18" customHeight="1">
      <c r="A61" s="35" t="s">
        <v>48</v>
      </c>
      <c r="B61" s="269">
        <f>'1.クロス集計'!L30</f>
        <v>1296544</v>
      </c>
      <c r="C61" s="526">
        <v>2473530</v>
      </c>
      <c r="D61" s="528">
        <f t="shared" si="2"/>
        <v>-1176986</v>
      </c>
      <c r="E61" s="536">
        <f t="shared" si="3"/>
        <v>0.52416748533472401</v>
      </c>
    </row>
    <row r="62" spans="1:10" ht="18" customHeight="1">
      <c r="A62" s="35" t="s">
        <v>49</v>
      </c>
      <c r="B62" s="269">
        <f>'1.クロス集計'!L31</f>
        <v>206579</v>
      </c>
      <c r="C62" s="526">
        <v>203896</v>
      </c>
      <c r="D62" s="527">
        <f t="shared" si="2"/>
        <v>2683</v>
      </c>
      <c r="E62" s="536">
        <f t="shared" si="3"/>
        <v>1.0131586691254364</v>
      </c>
    </row>
    <row r="63" spans="1:10" ht="18" customHeight="1">
      <c r="A63" s="35" t="s">
        <v>50</v>
      </c>
      <c r="B63" s="269">
        <f>'1.クロス集計'!L32</f>
        <v>247959</v>
      </c>
      <c r="C63" s="526">
        <v>36588</v>
      </c>
      <c r="D63" s="527">
        <f t="shared" si="2"/>
        <v>211371</v>
      </c>
      <c r="E63" s="536">
        <f t="shared" si="3"/>
        <v>6.7770580518202692</v>
      </c>
      <c r="G63" s="509"/>
    </row>
    <row r="64" spans="1:10" ht="18" customHeight="1">
      <c r="A64" s="35" t="s">
        <v>51</v>
      </c>
      <c r="B64" s="269">
        <f>'1.クロス集計'!L33</f>
        <v>291991</v>
      </c>
      <c r="C64" s="526">
        <v>1432257</v>
      </c>
      <c r="D64" s="528">
        <f t="shared" si="2"/>
        <v>-1140266</v>
      </c>
      <c r="E64" s="536">
        <f>B64/C64</f>
        <v>0.20386774161341156</v>
      </c>
    </row>
    <row r="65" spans="1:6" ht="18" customHeight="1">
      <c r="A65" s="44" t="s">
        <v>53</v>
      </c>
      <c r="B65" s="525">
        <f>'1.クロス集計'!L35</f>
        <v>7863717</v>
      </c>
      <c r="C65" s="529">
        <v>6671141</v>
      </c>
      <c r="D65" s="530">
        <f t="shared" si="2"/>
        <v>1192576</v>
      </c>
      <c r="E65" s="538">
        <f>B65/C65</f>
        <v>1.1787664209166018</v>
      </c>
    </row>
    <row r="66" spans="1:6" ht="18" customHeight="1">
      <c r="A66" s="45" t="s">
        <v>75</v>
      </c>
      <c r="B66" s="531">
        <f>SUM(B55:B65)</f>
        <v>23699858</v>
      </c>
      <c r="C66" s="532">
        <f>SUM(C55:C65)</f>
        <v>21612454</v>
      </c>
      <c r="D66" s="745">
        <f t="shared" si="2"/>
        <v>2087404</v>
      </c>
      <c r="E66" s="542">
        <f>B66/C66</f>
        <v>1.0965833865973758</v>
      </c>
    </row>
    <row r="67" spans="1:6" ht="18" customHeight="1">
      <c r="D67" s="121"/>
      <c r="E67" s="537"/>
      <c r="F67" s="121"/>
    </row>
    <row r="68" spans="1:6" ht="18" customHeight="1">
      <c r="D68" s="121"/>
      <c r="E68" s="543"/>
      <c r="F68" s="121"/>
    </row>
    <row r="69" spans="1:6" ht="18" customHeight="1">
      <c r="A69" s="777" t="s">
        <v>76</v>
      </c>
      <c r="B69" s="778"/>
      <c r="C69" s="778"/>
      <c r="D69" s="779"/>
      <c r="E69" s="543"/>
      <c r="F69" s="121"/>
    </row>
    <row r="70" spans="1:6" ht="18" customHeight="1">
      <c r="A70" s="773" t="s">
        <v>42</v>
      </c>
      <c r="B70" s="767" t="s">
        <v>67</v>
      </c>
      <c r="C70" s="769"/>
      <c r="D70" s="770"/>
      <c r="E70" s="537"/>
      <c r="F70" s="121"/>
    </row>
    <row r="71" spans="1:6" ht="18" customHeight="1">
      <c r="A71" s="768"/>
      <c r="B71" s="768"/>
      <c r="C71" s="771"/>
      <c r="D71" s="772"/>
      <c r="E71" s="121"/>
    </row>
    <row r="72" spans="1:6" ht="18" customHeight="1">
      <c r="A72" s="773" t="s">
        <v>43</v>
      </c>
      <c r="B72" s="767" t="s">
        <v>78</v>
      </c>
      <c r="C72" s="769"/>
      <c r="D72" s="770"/>
    </row>
    <row r="73" spans="1:6" ht="18" customHeight="1">
      <c r="A73" s="768"/>
      <c r="B73" s="768"/>
      <c r="C73" s="771"/>
      <c r="D73" s="772"/>
    </row>
    <row r="74" spans="1:6" ht="18" customHeight="1">
      <c r="A74" s="773" t="s">
        <v>44</v>
      </c>
      <c r="B74" s="767" t="s">
        <v>69</v>
      </c>
      <c r="C74" s="769"/>
      <c r="D74" s="770"/>
    </row>
    <row r="75" spans="1:6" ht="18" customHeight="1">
      <c r="A75" s="768"/>
      <c r="B75" s="768"/>
      <c r="C75" s="771"/>
      <c r="D75" s="772"/>
    </row>
    <row r="76" spans="1:6" ht="18" customHeight="1">
      <c r="A76" s="773" t="s">
        <v>45</v>
      </c>
      <c r="B76" s="767" t="s">
        <v>67</v>
      </c>
      <c r="C76" s="769" t="s">
        <v>92</v>
      </c>
      <c r="D76" s="770"/>
    </row>
    <row r="77" spans="1:6" ht="18" customHeight="1">
      <c r="A77" s="768"/>
      <c r="B77" s="768"/>
      <c r="C77" s="771"/>
      <c r="D77" s="772"/>
    </row>
    <row r="78" spans="1:6" ht="18" customHeight="1">
      <c r="A78" s="773" t="s">
        <v>46</v>
      </c>
      <c r="B78" s="767" t="s">
        <v>67</v>
      </c>
      <c r="C78" s="769" t="s">
        <v>93</v>
      </c>
      <c r="D78" s="770"/>
    </row>
    <row r="79" spans="1:6" ht="18" customHeight="1">
      <c r="A79" s="768"/>
      <c r="B79" s="768"/>
      <c r="C79" s="771"/>
      <c r="D79" s="772"/>
    </row>
    <row r="80" spans="1:6" ht="18" customHeight="1">
      <c r="A80" s="773" t="s">
        <v>47</v>
      </c>
      <c r="B80" s="767" t="s">
        <v>67</v>
      </c>
      <c r="C80" s="769"/>
      <c r="D80" s="770"/>
    </row>
    <row r="81" spans="1:4" ht="18" customHeight="1">
      <c r="A81" s="768"/>
      <c r="B81" s="768"/>
      <c r="C81" s="771"/>
      <c r="D81" s="772"/>
    </row>
    <row r="82" spans="1:4" ht="18" customHeight="1">
      <c r="A82" s="773" t="s">
        <v>48</v>
      </c>
      <c r="B82" s="767" t="s">
        <v>69</v>
      </c>
      <c r="C82" s="769"/>
      <c r="D82" s="770"/>
    </row>
    <row r="83" spans="1:4" ht="18" customHeight="1">
      <c r="A83" s="768"/>
      <c r="B83" s="768"/>
      <c r="C83" s="771"/>
      <c r="D83" s="772"/>
    </row>
    <row r="84" spans="1:4" ht="18" customHeight="1">
      <c r="A84" s="773" t="s">
        <v>49</v>
      </c>
      <c r="B84" s="767" t="s">
        <v>68</v>
      </c>
      <c r="C84" s="769"/>
      <c r="D84" s="770"/>
    </row>
    <row r="85" spans="1:4" ht="18" customHeight="1">
      <c r="A85" s="768"/>
      <c r="B85" s="768"/>
      <c r="C85" s="771"/>
      <c r="D85" s="772"/>
    </row>
    <row r="86" spans="1:4" ht="18" customHeight="1">
      <c r="A86" s="787" t="s">
        <v>50</v>
      </c>
      <c r="B86" s="767" t="s">
        <v>67</v>
      </c>
      <c r="C86" s="769" t="s">
        <v>94</v>
      </c>
      <c r="D86" s="776"/>
    </row>
    <row r="87" spans="1:4" ht="27.75" customHeight="1">
      <c r="A87" s="768"/>
      <c r="B87" s="768"/>
      <c r="C87" s="795"/>
      <c r="D87" s="796"/>
    </row>
    <row r="88" spans="1:4" ht="18" customHeight="1">
      <c r="A88" s="773" t="s">
        <v>51</v>
      </c>
      <c r="B88" s="767" t="s">
        <v>69</v>
      </c>
      <c r="C88" s="769"/>
      <c r="D88" s="770"/>
    </row>
    <row r="89" spans="1:4" ht="18" customHeight="1">
      <c r="A89" s="768"/>
      <c r="B89" s="768"/>
      <c r="C89" s="771"/>
      <c r="D89" s="772"/>
    </row>
    <row r="90" spans="1:4" ht="18" customHeight="1">
      <c r="A90" s="773" t="s">
        <v>53</v>
      </c>
      <c r="B90" s="767" t="s">
        <v>67</v>
      </c>
      <c r="C90" s="769"/>
      <c r="D90" s="770"/>
    </row>
    <row r="91" spans="1:4" ht="18" customHeight="1">
      <c r="A91" s="768"/>
      <c r="B91" s="768"/>
      <c r="C91" s="771"/>
      <c r="D91" s="772"/>
    </row>
    <row r="92" spans="1:4" ht="18" customHeight="1">
      <c r="A92" s="46"/>
      <c r="B92" s="46"/>
      <c r="C92" s="46"/>
      <c r="D92" s="46"/>
    </row>
    <row r="93" spans="1:4" ht="18" customHeight="1">
      <c r="A93" s="786" t="s">
        <v>95</v>
      </c>
      <c r="B93" s="765"/>
      <c r="C93" s="765"/>
      <c r="D93" s="765"/>
    </row>
    <row r="94" spans="1:4" ht="18" customHeight="1"/>
    <row r="95" spans="1:4" ht="18" customHeight="1"/>
    <row r="96" spans="1:4"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sheetData>
  <mergeCells count="78">
    <mergeCell ref="A93:D93"/>
    <mergeCell ref="A88:A89"/>
    <mergeCell ref="B88:B89"/>
    <mergeCell ref="C88:D89"/>
    <mergeCell ref="A90:A91"/>
    <mergeCell ref="B90:B91"/>
    <mergeCell ref="C90:D91"/>
    <mergeCell ref="A84:A85"/>
    <mergeCell ref="B84:B85"/>
    <mergeCell ref="C84:D85"/>
    <mergeCell ref="A86:A87"/>
    <mergeCell ref="B86:B87"/>
    <mergeCell ref="C86:D87"/>
    <mergeCell ref="A80:A81"/>
    <mergeCell ref="B80:B81"/>
    <mergeCell ref="C80:D81"/>
    <mergeCell ref="A82:A83"/>
    <mergeCell ref="B82:B83"/>
    <mergeCell ref="C82:D83"/>
    <mergeCell ref="A76:A77"/>
    <mergeCell ref="B76:B77"/>
    <mergeCell ref="C76:D77"/>
    <mergeCell ref="A78:A79"/>
    <mergeCell ref="B78:B79"/>
    <mergeCell ref="C78:D79"/>
    <mergeCell ref="A72:A73"/>
    <mergeCell ref="B72:B73"/>
    <mergeCell ref="C72:D73"/>
    <mergeCell ref="A74:A75"/>
    <mergeCell ref="B74:B75"/>
    <mergeCell ref="C74:D75"/>
    <mergeCell ref="A69:D69"/>
    <mergeCell ref="A70:A71"/>
    <mergeCell ref="B70:B71"/>
    <mergeCell ref="C70:D71"/>
    <mergeCell ref="A48:A49"/>
    <mergeCell ref="B48:B49"/>
    <mergeCell ref="C48:D49"/>
    <mergeCell ref="A50:A51"/>
    <mergeCell ref="B50:B51"/>
    <mergeCell ref="C50:D51"/>
    <mergeCell ref="A44:A45"/>
    <mergeCell ref="B44:B45"/>
    <mergeCell ref="C44:D45"/>
    <mergeCell ref="A46:A47"/>
    <mergeCell ref="B46:B47"/>
    <mergeCell ref="C46:D47"/>
    <mergeCell ref="A40:A41"/>
    <mergeCell ref="B40:B41"/>
    <mergeCell ref="C40:D41"/>
    <mergeCell ref="A42:A43"/>
    <mergeCell ref="B42:B43"/>
    <mergeCell ref="C42:D43"/>
    <mergeCell ref="A36:A37"/>
    <mergeCell ref="B36:B37"/>
    <mergeCell ref="C36:D37"/>
    <mergeCell ref="A38:A39"/>
    <mergeCell ref="B38:B39"/>
    <mergeCell ref="C38:D39"/>
    <mergeCell ref="A32:A33"/>
    <mergeCell ref="B32:B33"/>
    <mergeCell ref="C32:D33"/>
    <mergeCell ref="A34:A35"/>
    <mergeCell ref="B34:B35"/>
    <mergeCell ref="C34:D35"/>
    <mergeCell ref="A28:A29"/>
    <mergeCell ref="B28:B29"/>
    <mergeCell ref="C28:D29"/>
    <mergeCell ref="A30:A31"/>
    <mergeCell ref="B30:B31"/>
    <mergeCell ref="C30:D31"/>
    <mergeCell ref="A23:D23"/>
    <mergeCell ref="A24:A25"/>
    <mergeCell ref="B24:B25"/>
    <mergeCell ref="C24:D25"/>
    <mergeCell ref="A26:A27"/>
    <mergeCell ref="B26:B27"/>
    <mergeCell ref="C26:D27"/>
  </mergeCells>
  <phoneticPr fontId="19"/>
  <pageMargins left="0.7" right="0.7" top="0.75" bottom="0.75" header="0" footer="0"/>
  <pageSetup paperSize="8" orientation="portrait"/>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000"/>
  <sheetViews>
    <sheetView tabSelected="1" topLeftCell="A62" zoomScale="61" zoomScaleNormal="70" workbookViewId="0">
      <selection activeCell="E74" sqref="E74"/>
    </sheetView>
  </sheetViews>
  <sheetFormatPr defaultColWidth="14.42578125" defaultRowHeight="15"/>
  <cols>
    <col min="1" max="1" width="8.85546875" customWidth="1"/>
    <col min="2" max="2" width="32" bestFit="1" customWidth="1"/>
    <col min="3" max="3" width="60.140625" bestFit="1" customWidth="1"/>
    <col min="4" max="4" width="14.42578125" customWidth="1"/>
    <col min="5" max="5" width="9.42578125" customWidth="1"/>
    <col min="6" max="6" width="8.85546875" customWidth="1"/>
    <col min="7" max="7" width="12" customWidth="1"/>
    <col min="8" max="8" width="53.140625" customWidth="1"/>
    <col min="9" max="9" width="13.7109375" customWidth="1"/>
    <col min="10" max="12" width="10" customWidth="1"/>
    <col min="13" max="13" width="50.42578125" bestFit="1" customWidth="1"/>
    <col min="14" max="14" width="23.140625" customWidth="1"/>
    <col min="15" max="16" width="10" customWidth="1"/>
    <col min="17" max="17" width="40.7109375" bestFit="1" customWidth="1"/>
    <col min="18" max="18" width="16.5703125" customWidth="1"/>
    <col min="19" max="19" width="23.42578125" customWidth="1"/>
    <col min="20" max="20" width="19.5703125" customWidth="1"/>
    <col min="21" max="21" width="22.140625" customWidth="1"/>
    <col min="22" max="32" width="8.85546875" customWidth="1"/>
  </cols>
  <sheetData>
    <row r="1" spans="1:32" ht="15.75" customHeight="1">
      <c r="A1" s="800" t="s">
        <v>96</v>
      </c>
      <c r="B1" s="765"/>
      <c r="C1" s="765"/>
    </row>
    <row r="2" spans="1:32" ht="15.75" customHeight="1"/>
    <row r="3" spans="1:32" ht="15.75" customHeight="1">
      <c r="A3" s="47"/>
      <c r="B3" s="48" t="s">
        <v>25</v>
      </c>
      <c r="C3" s="47"/>
      <c r="D3" s="49"/>
      <c r="E3" s="49"/>
      <c r="F3" s="47"/>
      <c r="G3" s="2" t="s">
        <v>29</v>
      </c>
      <c r="H3" s="50"/>
      <c r="Q3" s="2" t="s">
        <v>97</v>
      </c>
      <c r="R3" s="2"/>
      <c r="S3" s="2"/>
      <c r="T3" s="801" t="s">
        <v>98</v>
      </c>
      <c r="U3" s="802"/>
      <c r="V3" s="47"/>
      <c r="W3" s="47"/>
      <c r="X3" s="47"/>
      <c r="AC3" s="47"/>
      <c r="AD3" s="47"/>
      <c r="AE3" s="47"/>
      <c r="AF3" s="47"/>
    </row>
    <row r="4" spans="1:32" ht="15.75" customHeight="1">
      <c r="A4" s="47"/>
      <c r="B4" s="28">
        <v>1</v>
      </c>
      <c r="C4" s="28" t="s">
        <v>25</v>
      </c>
      <c r="D4" s="28">
        <v>6671141</v>
      </c>
      <c r="E4" s="27"/>
      <c r="F4" s="47"/>
      <c r="G4" s="101"/>
      <c r="H4" s="51"/>
      <c r="I4" s="100" t="s">
        <v>99</v>
      </c>
      <c r="L4" s="65" t="s">
        <v>100</v>
      </c>
      <c r="M4" s="65"/>
      <c r="N4" s="65"/>
      <c r="Q4" s="52" t="s">
        <v>101</v>
      </c>
      <c r="R4" s="95" t="s">
        <v>102</v>
      </c>
      <c r="S4" s="83" t="s">
        <v>103</v>
      </c>
      <c r="T4" s="84" t="s">
        <v>104</v>
      </c>
      <c r="U4" s="52" t="s">
        <v>105</v>
      </c>
      <c r="X4" s="47"/>
      <c r="AC4" s="47"/>
      <c r="AD4" s="47"/>
      <c r="AE4" s="47"/>
      <c r="AF4" s="47"/>
    </row>
    <row r="5" spans="1:32" ht="15.75" customHeight="1">
      <c r="A5" s="47"/>
      <c r="B5" s="47"/>
      <c r="C5" s="47"/>
      <c r="D5" s="49"/>
      <c r="E5" s="49"/>
      <c r="F5" s="119"/>
      <c r="G5" s="805" t="s">
        <v>106</v>
      </c>
      <c r="H5" s="126" t="s">
        <v>107</v>
      </c>
      <c r="I5" s="28">
        <f>I82</f>
        <v>709000</v>
      </c>
      <c r="J5" s="127"/>
      <c r="K5" s="53"/>
      <c r="L5" s="52" t="s">
        <v>108</v>
      </c>
      <c r="M5" s="83" t="s">
        <v>109</v>
      </c>
      <c r="N5" s="83" t="s">
        <v>103</v>
      </c>
      <c r="O5" s="53"/>
      <c r="P5" s="53"/>
      <c r="Q5" s="96" t="s">
        <v>110</v>
      </c>
      <c r="R5" s="808" t="s">
        <v>111</v>
      </c>
      <c r="S5" s="114">
        <f t="shared" ref="S5:S19" si="0">T5*U5</f>
        <v>13000</v>
      </c>
      <c r="T5" s="202">
        <v>200</v>
      </c>
      <c r="U5" s="746">
        <v>65</v>
      </c>
      <c r="X5" s="47"/>
      <c r="AC5" s="47"/>
      <c r="AD5" s="47"/>
      <c r="AE5" s="47"/>
      <c r="AF5" s="47"/>
    </row>
    <row r="6" spans="1:32" ht="15.75" customHeight="1">
      <c r="A6" s="47"/>
      <c r="B6" s="48" t="s">
        <v>30</v>
      </c>
      <c r="C6" s="47"/>
      <c r="D6" s="49"/>
      <c r="E6" s="49"/>
      <c r="F6" s="119"/>
      <c r="G6" s="806"/>
      <c r="H6" s="126" t="s">
        <v>100</v>
      </c>
      <c r="I6" s="28">
        <f>N23</f>
        <v>335000</v>
      </c>
      <c r="J6" s="128"/>
      <c r="K6" s="39"/>
      <c r="L6" s="85">
        <v>1</v>
      </c>
      <c r="M6" s="86" t="s">
        <v>112</v>
      </c>
      <c r="N6" s="114">
        <v>5000</v>
      </c>
      <c r="O6" s="39"/>
      <c r="P6" s="39"/>
      <c r="Q6" s="96" t="s">
        <v>113</v>
      </c>
      <c r="R6" s="808"/>
      <c r="S6" s="114">
        <f t="shared" si="0"/>
        <v>119400</v>
      </c>
      <c r="T6" s="202">
        <v>300</v>
      </c>
      <c r="U6" s="746">
        <v>398</v>
      </c>
      <c r="X6" s="47"/>
      <c r="AC6" s="47"/>
      <c r="AD6" s="47"/>
      <c r="AE6" s="47"/>
      <c r="AF6" s="47"/>
    </row>
    <row r="7" spans="1:32" ht="15.75" customHeight="1">
      <c r="A7" s="47"/>
      <c r="B7" s="28">
        <v>1</v>
      </c>
      <c r="C7" s="28" t="s">
        <v>30</v>
      </c>
      <c r="D7" s="28">
        <v>1000000</v>
      </c>
      <c r="E7" s="49"/>
      <c r="F7" s="119"/>
      <c r="G7" s="806"/>
      <c r="H7" s="126" t="s">
        <v>114</v>
      </c>
      <c r="I7" s="28">
        <f>N29</f>
        <v>0</v>
      </c>
      <c r="J7" s="128"/>
      <c r="K7" s="39"/>
      <c r="L7" s="85">
        <v>2</v>
      </c>
      <c r="M7" s="86" t="s">
        <v>115</v>
      </c>
      <c r="N7" s="114">
        <v>10000</v>
      </c>
      <c r="O7" s="39"/>
      <c r="P7" s="39"/>
      <c r="Q7" s="96" t="s">
        <v>116</v>
      </c>
      <c r="R7" s="808"/>
      <c r="S7" s="114">
        <f t="shared" si="0"/>
        <v>411600</v>
      </c>
      <c r="T7" s="202">
        <v>1200</v>
      </c>
      <c r="U7" s="746">
        <v>343</v>
      </c>
      <c r="X7" s="47"/>
      <c r="AC7" s="47"/>
      <c r="AD7" s="47"/>
      <c r="AE7" s="47"/>
      <c r="AF7" s="47"/>
    </row>
    <row r="8" spans="1:32" ht="15.75" customHeight="1">
      <c r="A8" s="47"/>
      <c r="E8" s="49"/>
      <c r="F8" s="119"/>
      <c r="G8" s="806"/>
      <c r="H8" s="126" t="s">
        <v>117</v>
      </c>
      <c r="I8" s="28">
        <f>N40</f>
        <v>480000</v>
      </c>
      <c r="J8" s="127"/>
      <c r="K8" s="53"/>
      <c r="L8" s="85">
        <v>3</v>
      </c>
      <c r="M8" s="86" t="s">
        <v>118</v>
      </c>
      <c r="N8" s="114">
        <v>10000</v>
      </c>
      <c r="O8" s="53"/>
      <c r="P8" s="53"/>
      <c r="Q8" s="96" t="s">
        <v>119</v>
      </c>
      <c r="R8" s="808"/>
      <c r="S8" s="114">
        <f t="shared" si="0"/>
        <v>71000</v>
      </c>
      <c r="T8" s="202">
        <v>500</v>
      </c>
      <c r="U8" s="746">
        <v>142</v>
      </c>
      <c r="X8" s="47"/>
      <c r="AC8" s="47"/>
      <c r="AD8" s="47"/>
      <c r="AE8" s="47"/>
      <c r="AF8" s="47"/>
    </row>
    <row r="9" spans="1:32" ht="15.75" customHeight="1">
      <c r="A9" s="119"/>
      <c r="B9" s="122" t="s">
        <v>59</v>
      </c>
      <c r="C9" s="119"/>
      <c r="D9" s="123"/>
      <c r="E9" s="49"/>
      <c r="F9" s="119"/>
      <c r="G9" s="806"/>
      <c r="H9" s="126" t="s">
        <v>120</v>
      </c>
      <c r="I9" s="803">
        <f>N46</f>
        <v>20000</v>
      </c>
      <c r="J9" s="127"/>
      <c r="K9" s="53"/>
      <c r="L9" s="85">
        <v>4</v>
      </c>
      <c r="M9" s="86" t="s">
        <v>121</v>
      </c>
      <c r="N9" s="114">
        <v>10000</v>
      </c>
      <c r="O9" s="53"/>
      <c r="P9" s="53"/>
      <c r="Q9" s="96" t="s">
        <v>122</v>
      </c>
      <c r="R9" s="808"/>
      <c r="S9" s="114">
        <f t="shared" si="0"/>
        <v>220000</v>
      </c>
      <c r="T9" s="202">
        <v>1000</v>
      </c>
      <c r="U9" s="746">
        <v>220</v>
      </c>
      <c r="X9" s="47"/>
      <c r="Y9" s="47"/>
      <c r="Z9" s="47"/>
      <c r="AA9" s="47"/>
      <c r="AB9" s="47"/>
      <c r="AC9" s="47"/>
      <c r="AD9" s="47"/>
      <c r="AE9" s="47"/>
      <c r="AF9" s="47"/>
    </row>
    <row r="10" spans="1:32" ht="15.75" customHeight="1">
      <c r="A10" s="119"/>
      <c r="B10" s="28">
        <v>1</v>
      </c>
      <c r="C10" s="28" t="s">
        <v>123</v>
      </c>
      <c r="D10" s="28">
        <v>100000</v>
      </c>
      <c r="E10" s="121"/>
      <c r="F10" s="119"/>
      <c r="G10" s="806"/>
      <c r="H10" s="216" t="s">
        <v>124</v>
      </c>
      <c r="I10" s="804"/>
      <c r="J10" s="127"/>
      <c r="K10" s="53"/>
      <c r="L10" s="85">
        <v>5</v>
      </c>
      <c r="M10" s="86" t="s">
        <v>125</v>
      </c>
      <c r="N10" s="114">
        <v>10000</v>
      </c>
      <c r="O10" s="53"/>
      <c r="P10" s="53"/>
      <c r="Q10" s="96" t="s">
        <v>126</v>
      </c>
      <c r="R10" s="808"/>
      <c r="S10" s="114">
        <f t="shared" si="0"/>
        <v>109000</v>
      </c>
      <c r="T10" s="202">
        <v>500</v>
      </c>
      <c r="U10" s="746">
        <v>218</v>
      </c>
      <c r="X10" s="47"/>
      <c r="Y10" s="47"/>
      <c r="Z10" s="47"/>
      <c r="AA10" s="47"/>
      <c r="AB10" s="47"/>
      <c r="AC10" s="47"/>
      <c r="AD10" s="47"/>
      <c r="AE10" s="47"/>
      <c r="AF10" s="47"/>
    </row>
    <row r="11" spans="1:32" ht="15.75" customHeight="1">
      <c r="A11" s="119"/>
      <c r="B11" s="121"/>
      <c r="C11" s="121"/>
      <c r="D11" s="121"/>
      <c r="E11" s="121"/>
      <c r="F11" s="125"/>
      <c r="G11" s="806"/>
      <c r="H11" s="126" t="s">
        <v>127</v>
      </c>
      <c r="I11" s="28">
        <f>N53</f>
        <v>30000</v>
      </c>
      <c r="J11" s="127"/>
      <c r="K11" s="53"/>
      <c r="L11" s="85">
        <v>6</v>
      </c>
      <c r="M11" s="86" t="s">
        <v>128</v>
      </c>
      <c r="N11" s="114">
        <v>10000</v>
      </c>
      <c r="O11" s="53"/>
      <c r="P11" s="53"/>
      <c r="Q11" s="96" t="s">
        <v>129</v>
      </c>
      <c r="R11" s="808"/>
      <c r="S11" s="114">
        <f t="shared" si="0"/>
        <v>55500</v>
      </c>
      <c r="T11" s="202">
        <v>500</v>
      </c>
      <c r="U11" s="746">
        <v>111</v>
      </c>
      <c r="X11" s="47"/>
      <c r="Y11" s="47"/>
      <c r="Z11" s="47"/>
      <c r="AA11" s="47"/>
      <c r="AB11" s="47"/>
      <c r="AC11" s="47"/>
      <c r="AD11" s="47"/>
      <c r="AE11" s="47"/>
      <c r="AF11" s="47"/>
    </row>
    <row r="12" spans="1:32" ht="15.75" customHeight="1">
      <c r="A12" s="119"/>
      <c r="B12" s="56" t="s">
        <v>130</v>
      </c>
      <c r="C12" s="56"/>
      <c r="D12" s="49"/>
      <c r="E12" s="49"/>
      <c r="F12" s="119"/>
      <c r="G12" s="806"/>
      <c r="H12" s="126" t="s">
        <v>131</v>
      </c>
      <c r="I12" s="28">
        <f>N59</f>
        <v>50000</v>
      </c>
      <c r="J12" s="127"/>
      <c r="K12" s="53"/>
      <c r="L12" s="93">
        <v>7</v>
      </c>
      <c r="M12" s="90" t="s">
        <v>132</v>
      </c>
      <c r="N12" s="210">
        <v>10000</v>
      </c>
      <c r="O12" s="53"/>
      <c r="P12" s="53"/>
      <c r="Q12" s="96" t="s">
        <v>133</v>
      </c>
      <c r="R12" s="808"/>
      <c r="S12" s="114">
        <f t="shared" si="0"/>
        <v>1389000</v>
      </c>
      <c r="T12" s="202">
        <v>3000</v>
      </c>
      <c r="U12" s="746">
        <v>463</v>
      </c>
      <c r="X12" s="47"/>
      <c r="Y12" s="47"/>
      <c r="Z12" s="47"/>
      <c r="AA12" s="47"/>
      <c r="AB12" s="47"/>
      <c r="AC12" s="47"/>
      <c r="AD12" s="47"/>
      <c r="AE12" s="47"/>
      <c r="AF12" s="47"/>
    </row>
    <row r="13" spans="1:32" ht="15.75" customHeight="1">
      <c r="A13" s="47"/>
      <c r="B13" s="101">
        <v>1</v>
      </c>
      <c r="C13" s="101" t="s">
        <v>134</v>
      </c>
      <c r="D13" s="219">
        <v>5037</v>
      </c>
      <c r="E13" s="49"/>
      <c r="F13" s="119"/>
      <c r="G13" s="806"/>
      <c r="H13" s="129" t="s">
        <v>135</v>
      </c>
      <c r="I13" s="101">
        <f>N65</f>
        <v>0</v>
      </c>
      <c r="J13" s="127"/>
      <c r="K13" s="53"/>
      <c r="L13" s="52">
        <v>8</v>
      </c>
      <c r="M13" s="52" t="s">
        <v>136</v>
      </c>
      <c r="N13" s="28">
        <v>10000</v>
      </c>
      <c r="O13" s="53"/>
      <c r="P13" s="53"/>
      <c r="Q13" s="96" t="s">
        <v>137</v>
      </c>
      <c r="R13" s="808"/>
      <c r="S13" s="114">
        <f t="shared" si="0"/>
        <v>30400</v>
      </c>
      <c r="T13" s="202">
        <v>200</v>
      </c>
      <c r="U13" s="746">
        <v>152</v>
      </c>
      <c r="X13" s="47"/>
      <c r="Y13" s="47"/>
      <c r="Z13" s="47"/>
      <c r="AA13" s="47"/>
      <c r="AB13" s="47"/>
      <c r="AC13" s="47"/>
      <c r="AD13" s="47"/>
      <c r="AE13" s="47"/>
      <c r="AF13" s="47"/>
    </row>
    <row r="14" spans="1:32" ht="15.75" customHeight="1">
      <c r="A14" s="47"/>
      <c r="B14" s="28">
        <v>2</v>
      </c>
      <c r="C14" s="28" t="s">
        <v>138</v>
      </c>
      <c r="D14" s="28">
        <v>10312</v>
      </c>
      <c r="E14" s="49"/>
      <c r="F14" s="119"/>
      <c r="G14" s="807"/>
      <c r="H14" s="51" t="s">
        <v>139</v>
      </c>
      <c r="I14" s="28">
        <f>N71</f>
        <v>0</v>
      </c>
      <c r="J14" s="121"/>
      <c r="K14" s="121"/>
      <c r="L14" s="85">
        <v>9</v>
      </c>
      <c r="M14" s="86" t="s">
        <v>140</v>
      </c>
      <c r="N14" s="114">
        <v>10000</v>
      </c>
      <c r="Q14" s="137" t="s">
        <v>141</v>
      </c>
      <c r="R14" s="808"/>
      <c r="S14" s="114">
        <f t="shared" si="0"/>
        <v>66000</v>
      </c>
      <c r="T14" s="202">
        <v>6600</v>
      </c>
      <c r="U14" s="746">
        <v>10</v>
      </c>
      <c r="X14" s="47"/>
      <c r="Y14" s="47"/>
      <c r="Z14" s="47"/>
      <c r="AA14" s="47"/>
      <c r="AB14" s="47"/>
      <c r="AC14" s="47"/>
      <c r="AD14" s="47"/>
      <c r="AE14" s="47"/>
      <c r="AF14" s="47"/>
    </row>
    <row r="15" spans="1:32" ht="15.75" customHeight="1">
      <c r="A15" s="47"/>
      <c r="B15" s="81">
        <v>3</v>
      </c>
      <c r="C15" s="81" t="s">
        <v>142</v>
      </c>
      <c r="D15" s="220">
        <v>841</v>
      </c>
      <c r="E15" s="49"/>
      <c r="F15" s="119"/>
      <c r="G15" s="807"/>
      <c r="H15" s="51" t="s">
        <v>143</v>
      </c>
      <c r="I15" s="28">
        <f>N77</f>
        <v>300000</v>
      </c>
      <c r="J15" s="120"/>
      <c r="K15" s="120"/>
      <c r="L15" s="85">
        <v>10</v>
      </c>
      <c r="M15" s="86" t="s">
        <v>144</v>
      </c>
      <c r="N15" s="114">
        <v>10000</v>
      </c>
      <c r="O15" s="65"/>
      <c r="P15" s="65"/>
      <c r="Q15" s="137" t="s">
        <v>145</v>
      </c>
      <c r="R15" s="808"/>
      <c r="S15" s="114">
        <f t="shared" si="0"/>
        <v>52000</v>
      </c>
      <c r="T15" s="202">
        <v>1300</v>
      </c>
      <c r="U15" s="746">
        <v>40</v>
      </c>
      <c r="X15" s="47"/>
      <c r="Y15" s="47"/>
      <c r="Z15" s="47"/>
      <c r="AA15" s="47"/>
      <c r="AB15" s="47"/>
      <c r="AC15" s="47"/>
      <c r="AD15" s="47"/>
      <c r="AE15" s="47"/>
      <c r="AF15" s="47"/>
    </row>
    <row r="16" spans="1:32" ht="15.75" customHeight="1">
      <c r="A16" s="47"/>
      <c r="B16" s="101">
        <v>4</v>
      </c>
      <c r="C16" s="101" t="s">
        <v>146</v>
      </c>
      <c r="D16" s="219">
        <v>604</v>
      </c>
      <c r="E16" s="88"/>
      <c r="F16" s="119"/>
      <c r="G16" s="805" t="s">
        <v>147</v>
      </c>
      <c r="H16" s="201" t="s">
        <v>148</v>
      </c>
      <c r="I16" s="81">
        <f>N82</f>
        <v>566000</v>
      </c>
      <c r="J16" s="65"/>
      <c r="K16" s="120"/>
      <c r="L16" s="93">
        <v>11</v>
      </c>
      <c r="M16" s="52" t="s">
        <v>149</v>
      </c>
      <c r="N16" s="28">
        <v>20000</v>
      </c>
      <c r="O16" s="65"/>
      <c r="P16" s="65"/>
      <c r="Q16" s="137" t="s">
        <v>150</v>
      </c>
      <c r="R16" s="808"/>
      <c r="S16" s="114">
        <f t="shared" si="0"/>
        <v>72000</v>
      </c>
      <c r="T16" s="202">
        <v>3600</v>
      </c>
      <c r="U16" s="746">
        <v>20</v>
      </c>
      <c r="X16" s="47"/>
      <c r="Y16" s="47"/>
      <c r="Z16" s="47"/>
      <c r="AA16" s="47"/>
      <c r="AB16" s="47"/>
      <c r="AC16" s="47"/>
      <c r="AD16" s="47"/>
      <c r="AE16" s="47"/>
      <c r="AF16" s="47"/>
    </row>
    <row r="17" spans="1:32" ht="93.75" customHeight="1">
      <c r="A17" s="47"/>
      <c r="B17" s="101">
        <v>5</v>
      </c>
      <c r="C17" s="101" t="s">
        <v>151</v>
      </c>
      <c r="D17" s="219">
        <v>1034</v>
      </c>
      <c r="E17" s="49"/>
      <c r="F17" s="119"/>
      <c r="G17" s="806"/>
      <c r="H17" s="111" t="s">
        <v>152</v>
      </c>
      <c r="I17" s="28">
        <f>N113</f>
        <v>983000</v>
      </c>
      <c r="J17" s="65"/>
      <c r="K17" s="120"/>
      <c r="L17" s="52">
        <v>12</v>
      </c>
      <c r="M17" s="52" t="s">
        <v>153</v>
      </c>
      <c r="N17" s="28">
        <v>30000</v>
      </c>
      <c r="O17" s="65"/>
      <c r="P17" s="120"/>
      <c r="Q17" s="103" t="s">
        <v>154</v>
      </c>
      <c r="R17" s="808"/>
      <c r="S17" s="114">
        <f t="shared" si="0"/>
        <v>30000</v>
      </c>
      <c r="T17" s="27">
        <v>600</v>
      </c>
      <c r="U17" s="746">
        <v>50</v>
      </c>
      <c r="X17" s="47"/>
      <c r="Y17" s="47"/>
      <c r="Z17" s="47"/>
      <c r="AA17" s="47"/>
      <c r="AB17" s="47"/>
      <c r="AC17" s="47"/>
      <c r="AD17" s="47"/>
      <c r="AE17" s="47"/>
      <c r="AF17" s="47"/>
    </row>
    <row r="18" spans="1:32" ht="15.75" customHeight="1" thickBot="1">
      <c r="A18" s="47"/>
      <c r="B18" s="60">
        <v>6</v>
      </c>
      <c r="C18" s="60" t="s">
        <v>155</v>
      </c>
      <c r="D18" s="104">
        <v>2506</v>
      </c>
      <c r="E18" s="88"/>
      <c r="F18" s="119"/>
      <c r="G18" s="810"/>
      <c r="H18" s="52" t="s">
        <v>156</v>
      </c>
      <c r="I18" s="28">
        <f>N116</f>
        <v>1131227</v>
      </c>
      <c r="J18" s="65"/>
      <c r="K18" s="120"/>
      <c r="L18" s="85">
        <v>13</v>
      </c>
      <c r="M18" s="52" t="s">
        <v>157</v>
      </c>
      <c r="N18" s="28">
        <v>30000</v>
      </c>
      <c r="O18" s="120"/>
      <c r="P18" s="65"/>
      <c r="Q18" s="138" t="s">
        <v>158</v>
      </c>
      <c r="R18" s="808"/>
      <c r="S18" s="210">
        <f t="shared" si="0"/>
        <v>4500</v>
      </c>
      <c r="T18" s="78">
        <v>300</v>
      </c>
      <c r="U18" s="747">
        <v>15</v>
      </c>
      <c r="X18" s="47"/>
      <c r="Y18" s="47"/>
      <c r="Z18" s="47"/>
      <c r="AA18" s="47"/>
      <c r="AB18" s="47"/>
      <c r="AC18" s="47"/>
      <c r="AD18" s="47"/>
      <c r="AE18" s="47"/>
      <c r="AF18" s="47"/>
    </row>
    <row r="19" spans="1:32" ht="15.75" customHeight="1" thickTop="1" thickBot="1">
      <c r="A19" s="47"/>
      <c r="B19" s="218" t="s">
        <v>159</v>
      </c>
      <c r="C19" s="218"/>
      <c r="D19" s="116">
        <f>SUM(D13:D18)</f>
        <v>20334</v>
      </c>
      <c r="E19" s="88"/>
      <c r="F19" s="47"/>
      <c r="G19" s="106"/>
      <c r="H19" s="87" t="s">
        <v>160</v>
      </c>
      <c r="I19" s="104">
        <f>N127</f>
        <v>124000</v>
      </c>
      <c r="J19" s="65"/>
      <c r="K19" s="120"/>
      <c r="L19" s="85">
        <v>14</v>
      </c>
      <c r="M19" s="52" t="s">
        <v>161</v>
      </c>
      <c r="N19" s="28">
        <v>30000</v>
      </c>
      <c r="O19" s="120"/>
      <c r="P19" s="65"/>
      <c r="Q19" s="139" t="s">
        <v>162</v>
      </c>
      <c r="R19" s="809"/>
      <c r="S19" s="211">
        <f t="shared" si="0"/>
        <v>4500</v>
      </c>
      <c r="T19" s="165">
        <v>300</v>
      </c>
      <c r="U19" s="748">
        <v>15</v>
      </c>
      <c r="V19" s="47"/>
      <c r="W19" s="47"/>
      <c r="X19" s="47"/>
      <c r="Y19" s="47"/>
      <c r="Z19" s="47"/>
      <c r="AA19" s="47"/>
      <c r="AB19" s="47"/>
      <c r="AC19" s="47"/>
      <c r="AD19" s="47"/>
      <c r="AE19" s="47"/>
      <c r="AF19" s="47"/>
    </row>
    <row r="20" spans="1:32" ht="15.75" customHeight="1" thickTop="1">
      <c r="A20" s="47"/>
      <c r="E20" s="88"/>
      <c r="F20" s="47"/>
      <c r="G20" s="116"/>
      <c r="H20" s="55" t="s">
        <v>159</v>
      </c>
      <c r="I20" s="81">
        <f>SUM(I5:I19)</f>
        <v>4728227</v>
      </c>
      <c r="J20" s="65"/>
      <c r="K20" s="120"/>
      <c r="L20" s="93">
        <v>15</v>
      </c>
      <c r="M20" s="52" t="s">
        <v>163</v>
      </c>
      <c r="N20" s="28">
        <v>30000</v>
      </c>
      <c r="O20" s="120"/>
      <c r="P20" s="65"/>
      <c r="Q20" s="140" t="s">
        <v>164</v>
      </c>
      <c r="R20" s="134"/>
      <c r="S20" s="140">
        <f>SUM(S5:S19)</f>
        <v>2647900</v>
      </c>
      <c r="T20" s="141"/>
      <c r="U20" s="141"/>
      <c r="V20" s="47"/>
      <c r="W20" s="47"/>
      <c r="X20" s="47"/>
      <c r="Y20" s="47"/>
      <c r="Z20" s="47"/>
      <c r="AA20" s="47"/>
      <c r="AB20" s="47"/>
      <c r="AC20" s="47"/>
      <c r="AD20" s="47"/>
      <c r="AE20" s="47"/>
      <c r="AF20" s="47"/>
    </row>
    <row r="21" spans="1:32" ht="15.75" customHeight="1">
      <c r="A21" s="119"/>
      <c r="E21" s="49"/>
      <c r="F21" s="47"/>
      <c r="J21" s="65"/>
      <c r="K21" s="120"/>
      <c r="L21" s="52">
        <v>16</v>
      </c>
      <c r="M21" s="52" t="s">
        <v>165</v>
      </c>
      <c r="N21" s="28">
        <v>50000</v>
      </c>
      <c r="O21" s="120"/>
      <c r="P21" s="65"/>
      <c r="Q21" s="121"/>
      <c r="R21" s="761" t="s">
        <v>166</v>
      </c>
      <c r="S21" s="81">
        <v>2643600</v>
      </c>
      <c r="T21" s="136"/>
      <c r="U21" s="136"/>
      <c r="V21" s="47"/>
      <c r="W21" s="47"/>
      <c r="X21" s="47"/>
      <c r="Y21" s="47"/>
      <c r="Z21" s="47"/>
      <c r="AA21" s="47"/>
      <c r="AB21" s="47"/>
      <c r="AC21" s="47"/>
      <c r="AD21" s="47"/>
      <c r="AE21" s="47"/>
      <c r="AF21" s="47"/>
    </row>
    <row r="22" spans="1:32" ht="15.75" customHeight="1" thickBot="1">
      <c r="A22" s="47"/>
      <c r="B22" s="48" t="s">
        <v>167</v>
      </c>
      <c r="C22" s="47"/>
      <c r="D22" s="49"/>
      <c r="E22" s="49"/>
      <c r="F22" s="47"/>
      <c r="J22" s="65"/>
      <c r="K22" s="120"/>
      <c r="L22" s="85">
        <v>17</v>
      </c>
      <c r="M22" s="100" t="s">
        <v>168</v>
      </c>
      <c r="N22" s="101">
        <v>50000</v>
      </c>
      <c r="O22" s="120"/>
      <c r="P22" s="65"/>
      <c r="R22" s="57" t="s">
        <v>169</v>
      </c>
      <c r="S22" s="28">
        <f>S20-S21</f>
        <v>4300</v>
      </c>
      <c r="U22" s="58"/>
      <c r="V22" s="47"/>
      <c r="W22" s="47"/>
      <c r="X22" s="47"/>
      <c r="Y22" s="47"/>
      <c r="Z22" s="47"/>
      <c r="AA22" s="47"/>
      <c r="AB22" s="47"/>
      <c r="AC22" s="47"/>
      <c r="AD22" s="47"/>
      <c r="AE22" s="47"/>
      <c r="AF22" s="47"/>
    </row>
    <row r="23" spans="1:32" ht="15.75" customHeight="1" thickTop="1">
      <c r="A23" s="47"/>
      <c r="B23" s="28">
        <v>1</v>
      </c>
      <c r="C23" s="28" t="s">
        <v>170</v>
      </c>
      <c r="D23" s="28">
        <v>3866831</v>
      </c>
      <c r="E23" s="49"/>
      <c r="F23" s="47"/>
      <c r="G23" s="65" t="s">
        <v>107</v>
      </c>
      <c r="H23" s="65"/>
      <c r="I23" s="65"/>
      <c r="J23" s="65"/>
      <c r="K23" s="65"/>
      <c r="L23" s="115" t="s">
        <v>108</v>
      </c>
      <c r="M23" s="132" t="s">
        <v>159</v>
      </c>
      <c r="N23" s="133">
        <f>SUM(N6:N22)</f>
        <v>335000</v>
      </c>
      <c r="O23" s="65"/>
      <c r="P23" s="65"/>
      <c r="Q23" s="797"/>
      <c r="R23" s="798"/>
      <c r="S23" s="121"/>
      <c r="T23" s="128"/>
      <c r="U23" s="135"/>
      <c r="V23" s="47"/>
      <c r="W23" s="47"/>
      <c r="X23" s="47"/>
      <c r="Y23" s="47"/>
      <c r="Z23" s="47"/>
      <c r="AA23" s="47"/>
      <c r="AB23" s="47"/>
      <c r="AC23" s="47"/>
      <c r="AD23" s="47"/>
      <c r="AE23" s="47"/>
      <c r="AF23" s="47"/>
    </row>
    <row r="24" spans="1:32" ht="15.75" customHeight="1">
      <c r="A24" s="47"/>
      <c r="B24" s="28">
        <v>2</v>
      </c>
      <c r="C24" s="28" t="s">
        <v>171</v>
      </c>
      <c r="D24" s="81">
        <v>55800</v>
      </c>
      <c r="E24" s="49"/>
      <c r="F24" s="47"/>
      <c r="G24" s="52" t="s">
        <v>108</v>
      </c>
      <c r="H24" s="83" t="s">
        <v>109</v>
      </c>
      <c r="I24" s="83" t="s">
        <v>103</v>
      </c>
      <c r="J24" s="65"/>
      <c r="K24" s="65"/>
      <c r="O24" s="65"/>
      <c r="P24" s="65"/>
      <c r="Q24" s="120"/>
      <c r="R24" s="120"/>
      <c r="S24" s="120"/>
      <c r="T24" s="120"/>
      <c r="U24" s="135"/>
      <c r="V24" s="47"/>
      <c r="W24" s="47"/>
      <c r="X24" s="47"/>
      <c r="Y24" s="47"/>
      <c r="Z24" s="47"/>
      <c r="AA24" s="47"/>
      <c r="AB24" s="47"/>
      <c r="AC24" s="47"/>
      <c r="AD24" s="47"/>
      <c r="AE24" s="47"/>
      <c r="AF24" s="47"/>
    </row>
    <row r="25" spans="1:32" ht="15.75" customHeight="1">
      <c r="A25" s="47"/>
      <c r="B25" s="28">
        <v>3</v>
      </c>
      <c r="C25" s="28" t="s">
        <v>172</v>
      </c>
      <c r="D25" s="28">
        <v>39000</v>
      </c>
      <c r="E25" s="49"/>
      <c r="F25" s="47"/>
      <c r="G25" s="85">
        <v>1</v>
      </c>
      <c r="H25" s="86" t="s">
        <v>173</v>
      </c>
      <c r="I25" s="114">
        <v>3000</v>
      </c>
      <c r="J25" s="65"/>
      <c r="K25" s="120"/>
      <c r="L25" s="121"/>
      <c r="M25" s="121"/>
      <c r="N25" s="121"/>
      <c r="O25" s="65"/>
      <c r="P25" s="65"/>
      <c r="Q25" s="120"/>
      <c r="R25" s="120"/>
      <c r="S25" s="120"/>
      <c r="T25" s="120"/>
      <c r="U25" s="135"/>
      <c r="V25" s="47"/>
      <c r="W25" s="47"/>
      <c r="X25" s="47"/>
      <c r="Y25" s="47"/>
      <c r="Z25" s="47"/>
      <c r="AA25" s="47"/>
      <c r="AB25" s="47"/>
      <c r="AC25" s="47"/>
      <c r="AD25" s="47"/>
      <c r="AE25" s="47"/>
      <c r="AF25" s="47"/>
    </row>
    <row r="26" spans="1:32" ht="15.75" customHeight="1">
      <c r="A26" s="47"/>
      <c r="B26" s="28">
        <v>4</v>
      </c>
      <c r="C26" s="28" t="s">
        <v>174</v>
      </c>
      <c r="D26" s="28">
        <v>10800</v>
      </c>
      <c r="E26" s="49"/>
      <c r="F26" s="47"/>
      <c r="G26" s="85">
        <v>2</v>
      </c>
      <c r="H26" s="86" t="s">
        <v>175</v>
      </c>
      <c r="I26" s="114">
        <v>3000</v>
      </c>
      <c r="J26" s="65"/>
      <c r="K26" s="120"/>
      <c r="L26" s="131" t="s">
        <v>114</v>
      </c>
      <c r="O26" s="120"/>
      <c r="P26" s="65"/>
      <c r="U26" s="135"/>
      <c r="V26" s="47"/>
      <c r="W26" s="47"/>
      <c r="X26" s="47"/>
      <c r="Y26" s="47"/>
      <c r="Z26" s="47"/>
      <c r="AA26" s="47"/>
      <c r="AB26" s="47"/>
      <c r="AC26" s="47"/>
      <c r="AD26" s="47"/>
      <c r="AE26" s="47"/>
      <c r="AF26" s="47"/>
    </row>
    <row r="27" spans="1:32" ht="15.75" customHeight="1">
      <c r="A27" s="47"/>
      <c r="B27" s="28">
        <v>5</v>
      </c>
      <c r="C27" s="28" t="s">
        <v>176</v>
      </c>
      <c r="D27" s="28">
        <v>33000</v>
      </c>
      <c r="E27" s="49"/>
      <c r="F27" s="47"/>
      <c r="G27" s="85">
        <v>3</v>
      </c>
      <c r="H27" s="86" t="s">
        <v>177</v>
      </c>
      <c r="I27" s="114">
        <v>3000</v>
      </c>
      <c r="J27" s="65"/>
      <c r="K27" s="65"/>
      <c r="L27" s="52" t="s">
        <v>108</v>
      </c>
      <c r="M27" s="83" t="s">
        <v>109</v>
      </c>
      <c r="N27" s="83" t="s">
        <v>103</v>
      </c>
      <c r="O27" s="65"/>
      <c r="P27" s="65"/>
      <c r="Q27" s="143" t="s">
        <v>178</v>
      </c>
      <c r="R27" s="143"/>
      <c r="T27" s="39"/>
      <c r="U27" s="135"/>
      <c r="V27" s="47"/>
      <c r="W27" s="47"/>
      <c r="X27" s="47"/>
      <c r="Y27" s="47"/>
      <c r="Z27" s="47"/>
      <c r="AA27" s="47"/>
      <c r="AB27" s="47"/>
      <c r="AC27" s="47"/>
      <c r="AD27" s="47"/>
      <c r="AE27" s="47"/>
      <c r="AF27" s="47"/>
    </row>
    <row r="28" spans="1:32" ht="15.75" customHeight="1" thickBot="1">
      <c r="A28" s="47"/>
      <c r="B28" s="28">
        <v>6</v>
      </c>
      <c r="C28" s="28" t="s">
        <v>179</v>
      </c>
      <c r="D28" s="28">
        <v>34200</v>
      </c>
      <c r="E28" s="49"/>
      <c r="F28" s="47"/>
      <c r="G28" s="85">
        <v>4</v>
      </c>
      <c r="H28" s="86" t="s">
        <v>180</v>
      </c>
      <c r="I28" s="114">
        <v>3000</v>
      </c>
      <c r="J28" s="65"/>
      <c r="K28" s="65"/>
      <c r="L28" s="91">
        <v>1</v>
      </c>
      <c r="M28" s="89"/>
      <c r="N28" s="92"/>
      <c r="O28" s="65"/>
      <c r="P28" s="65"/>
      <c r="Q28" s="52" t="s">
        <v>181</v>
      </c>
      <c r="R28" s="52" t="s">
        <v>99</v>
      </c>
      <c r="S28" s="52" t="s">
        <v>104</v>
      </c>
      <c r="T28" s="52" t="s">
        <v>182</v>
      </c>
      <c r="U28" s="135"/>
      <c r="V28" s="47"/>
      <c r="W28" s="47"/>
      <c r="X28" s="47"/>
      <c r="Y28" s="47"/>
      <c r="Z28" s="47"/>
      <c r="AA28" s="47"/>
      <c r="AB28" s="47"/>
      <c r="AC28" s="47"/>
      <c r="AD28" s="47"/>
      <c r="AE28" s="47"/>
      <c r="AF28" s="47"/>
    </row>
    <row r="29" spans="1:32" ht="15.75" customHeight="1" thickTop="1">
      <c r="A29" s="47"/>
      <c r="B29" s="101">
        <v>7</v>
      </c>
      <c r="C29" s="28" t="s">
        <v>183</v>
      </c>
      <c r="D29" s="28">
        <v>20400</v>
      </c>
      <c r="E29" s="49"/>
      <c r="F29" s="47"/>
      <c r="G29" s="85">
        <v>5</v>
      </c>
      <c r="H29" s="86" t="s">
        <v>184</v>
      </c>
      <c r="I29" s="114">
        <v>3000</v>
      </c>
      <c r="J29" s="65"/>
      <c r="K29" s="65"/>
      <c r="L29" s="85" t="s">
        <v>108</v>
      </c>
      <c r="M29" s="86" t="s">
        <v>159</v>
      </c>
      <c r="N29" s="114">
        <f>SUM(N28:N28)</f>
        <v>0</v>
      </c>
      <c r="O29" s="65"/>
      <c r="P29" s="65"/>
      <c r="Q29" s="52" t="s">
        <v>185</v>
      </c>
      <c r="R29" s="28">
        <f>S29*T29</f>
        <v>98000</v>
      </c>
      <c r="S29" s="28">
        <v>2000</v>
      </c>
      <c r="T29" s="746">
        <v>49</v>
      </c>
      <c r="U29" s="135"/>
      <c r="V29" s="47"/>
      <c r="W29" s="47"/>
      <c r="X29" s="47"/>
      <c r="Y29" s="47"/>
      <c r="Z29" s="47"/>
      <c r="AA29" s="47"/>
      <c r="AB29" s="47"/>
      <c r="AC29" s="47"/>
      <c r="AD29" s="47"/>
      <c r="AE29" s="47"/>
      <c r="AF29" s="47"/>
    </row>
    <row r="30" spans="1:32" ht="15.75" customHeight="1">
      <c r="A30" s="47"/>
      <c r="B30" s="101">
        <v>8</v>
      </c>
      <c r="C30" s="28" t="s">
        <v>186</v>
      </c>
      <c r="D30" s="28">
        <v>28800</v>
      </c>
      <c r="E30" s="49"/>
      <c r="F30" s="47"/>
      <c r="G30" s="85">
        <v>6</v>
      </c>
      <c r="H30" s="86" t="s">
        <v>187</v>
      </c>
      <c r="I30" s="114">
        <v>3000</v>
      </c>
      <c r="J30" s="65"/>
      <c r="K30" s="65"/>
      <c r="O30" s="65"/>
      <c r="P30" s="65"/>
      <c r="Q30" s="52" t="s">
        <v>188</v>
      </c>
      <c r="R30" s="28">
        <f>S30*T30</f>
        <v>32500</v>
      </c>
      <c r="S30" s="28">
        <v>2500</v>
      </c>
      <c r="T30" s="746">
        <v>13</v>
      </c>
      <c r="U30" s="135"/>
      <c r="V30" s="47"/>
      <c r="W30" s="47"/>
      <c r="X30" s="47"/>
      <c r="Y30" s="47"/>
      <c r="Z30" s="47"/>
      <c r="AA30" s="47"/>
      <c r="AB30" s="47"/>
      <c r="AC30" s="47"/>
      <c r="AD30" s="47"/>
      <c r="AE30" s="47"/>
      <c r="AF30" s="47"/>
    </row>
    <row r="31" spans="1:32" ht="15.75" customHeight="1" thickBot="1">
      <c r="A31" s="47"/>
      <c r="B31" s="101">
        <v>9</v>
      </c>
      <c r="C31" s="28" t="s">
        <v>189</v>
      </c>
      <c r="D31" s="28">
        <v>21000</v>
      </c>
      <c r="E31" s="49"/>
      <c r="F31" s="47"/>
      <c r="G31" s="85">
        <v>7</v>
      </c>
      <c r="H31" s="86" t="s">
        <v>190</v>
      </c>
      <c r="I31" s="114">
        <v>3000</v>
      </c>
      <c r="J31" s="65"/>
      <c r="K31" s="65"/>
      <c r="O31" s="65"/>
      <c r="P31" s="65"/>
      <c r="Q31" s="59" t="s">
        <v>191</v>
      </c>
      <c r="R31" s="104">
        <f>S31*T31</f>
        <v>303000</v>
      </c>
      <c r="S31" s="208">
        <v>3000</v>
      </c>
      <c r="T31" s="749">
        <v>101</v>
      </c>
      <c r="U31" s="135"/>
      <c r="V31" s="47"/>
      <c r="W31" s="47"/>
      <c r="X31" s="47"/>
      <c r="Y31" s="47"/>
      <c r="Z31" s="47"/>
      <c r="AA31" s="47"/>
      <c r="AB31" s="47"/>
      <c r="AC31" s="47"/>
      <c r="AD31" s="47"/>
      <c r="AE31" s="47"/>
      <c r="AF31" s="47"/>
    </row>
    <row r="32" spans="1:32" ht="15.75" customHeight="1" thickTop="1">
      <c r="A32" s="47"/>
      <c r="B32" s="28">
        <v>10</v>
      </c>
      <c r="C32" s="28" t="s">
        <v>192</v>
      </c>
      <c r="D32" s="28">
        <v>33000</v>
      </c>
      <c r="E32" s="49"/>
      <c r="F32" s="47"/>
      <c r="G32" s="85">
        <v>8</v>
      </c>
      <c r="H32" s="86" t="s">
        <v>193</v>
      </c>
      <c r="I32" s="114">
        <v>3000</v>
      </c>
      <c r="J32" s="65"/>
      <c r="K32" s="65"/>
      <c r="L32" s="65" t="s">
        <v>117</v>
      </c>
      <c r="O32" s="65"/>
      <c r="P32" s="65"/>
      <c r="Q32" s="93" t="s">
        <v>194</v>
      </c>
      <c r="R32" s="106">
        <f>SUM(R29:R31)</f>
        <v>433500</v>
      </c>
      <c r="S32" s="85"/>
      <c r="T32" s="94">
        <f>SUM(T29:T31)</f>
        <v>163</v>
      </c>
      <c r="U32" s="121"/>
      <c r="V32" s="47"/>
      <c r="W32" s="47"/>
      <c r="X32" s="47"/>
      <c r="Y32" s="47"/>
      <c r="Z32" s="47"/>
      <c r="AA32" s="47"/>
      <c r="AB32" s="47"/>
      <c r="AC32" s="47"/>
      <c r="AD32" s="47"/>
      <c r="AE32" s="47"/>
      <c r="AF32" s="47"/>
    </row>
    <row r="33" spans="1:32" ht="15.75" customHeight="1">
      <c r="A33" s="47"/>
      <c r="B33" s="28">
        <v>11</v>
      </c>
      <c r="C33" s="28" t="s">
        <v>195</v>
      </c>
      <c r="D33" s="28">
        <v>59400</v>
      </c>
      <c r="E33" s="49"/>
      <c r="F33" s="47"/>
      <c r="G33" s="85">
        <v>9</v>
      </c>
      <c r="H33" s="86" t="s">
        <v>196</v>
      </c>
      <c r="I33" s="114">
        <v>5000</v>
      </c>
      <c r="J33" s="65"/>
      <c r="K33" s="65"/>
      <c r="L33" s="52" t="s">
        <v>108</v>
      </c>
      <c r="M33" s="95" t="s">
        <v>109</v>
      </c>
      <c r="N33" s="83" t="s">
        <v>103</v>
      </c>
      <c r="O33" s="65"/>
      <c r="P33" s="65"/>
      <c r="Q33" s="52" t="s">
        <v>197</v>
      </c>
      <c r="R33" s="28">
        <f>R32-R34</f>
        <v>15406</v>
      </c>
      <c r="T33" s="39"/>
      <c r="V33" s="47"/>
      <c r="W33" s="47"/>
      <c r="X33" s="47"/>
      <c r="Y33" s="47"/>
      <c r="Z33" s="47"/>
      <c r="AA33" s="47"/>
      <c r="AB33" s="47"/>
      <c r="AC33" s="47"/>
      <c r="AD33" s="47"/>
      <c r="AE33" s="47"/>
      <c r="AF33" s="47"/>
    </row>
    <row r="34" spans="1:32" ht="15.75" customHeight="1">
      <c r="A34" s="47"/>
      <c r="B34" s="28">
        <v>12</v>
      </c>
      <c r="C34" s="28" t="s">
        <v>198</v>
      </c>
      <c r="D34" s="28">
        <v>22200</v>
      </c>
      <c r="E34" s="49"/>
      <c r="F34" s="47"/>
      <c r="G34" s="85">
        <v>10</v>
      </c>
      <c r="H34" s="86" t="s">
        <v>199</v>
      </c>
      <c r="I34" s="114">
        <v>5000</v>
      </c>
      <c r="J34" s="65"/>
      <c r="K34" s="65"/>
      <c r="L34" s="82">
        <v>1</v>
      </c>
      <c r="M34" s="52" t="s">
        <v>200</v>
      </c>
      <c r="N34" s="212">
        <v>80000</v>
      </c>
      <c r="O34" s="65"/>
      <c r="P34" s="65"/>
      <c r="Q34" s="51" t="s">
        <v>201</v>
      </c>
      <c r="R34" s="209">
        <v>418094</v>
      </c>
      <c r="T34" s="39"/>
      <c r="V34" s="47"/>
      <c r="W34" s="47"/>
      <c r="X34" s="47"/>
      <c r="Y34" s="47"/>
      <c r="Z34" s="47"/>
      <c r="AA34" s="47"/>
      <c r="AB34" s="47"/>
      <c r="AC34" s="47"/>
      <c r="AD34" s="47"/>
      <c r="AE34" s="47"/>
      <c r="AF34" s="47"/>
    </row>
    <row r="35" spans="1:32" ht="15.75" customHeight="1">
      <c r="A35" s="47"/>
      <c r="B35" s="28">
        <v>13</v>
      </c>
      <c r="C35" s="28" t="s">
        <v>202</v>
      </c>
      <c r="D35" s="28">
        <v>18000</v>
      </c>
      <c r="E35" s="49"/>
      <c r="F35" s="47"/>
      <c r="G35" s="85">
        <v>11</v>
      </c>
      <c r="H35" s="86" t="s">
        <v>203</v>
      </c>
      <c r="I35" s="114">
        <v>5000</v>
      </c>
      <c r="J35" s="65"/>
      <c r="K35" s="65"/>
      <c r="L35" s="96">
        <v>2</v>
      </c>
      <c r="M35" s="85" t="s">
        <v>204</v>
      </c>
      <c r="N35" s="212">
        <v>80000</v>
      </c>
      <c r="O35" s="65"/>
      <c r="P35" s="65"/>
      <c r="T35" s="39"/>
      <c r="V35" s="47"/>
      <c r="W35" s="47"/>
      <c r="X35" s="47"/>
      <c r="Y35" s="47"/>
      <c r="Z35" s="47"/>
      <c r="AA35" s="47"/>
      <c r="AB35" s="47"/>
      <c r="AC35" s="47"/>
      <c r="AD35" s="47"/>
      <c r="AE35" s="47"/>
      <c r="AF35" s="47"/>
    </row>
    <row r="36" spans="1:32" ht="15.75" customHeight="1">
      <c r="A36" s="47"/>
      <c r="B36" s="28">
        <v>14</v>
      </c>
      <c r="C36" s="28" t="s">
        <v>205</v>
      </c>
      <c r="D36" s="28">
        <v>27600</v>
      </c>
      <c r="E36" s="49"/>
      <c r="F36" s="47"/>
      <c r="G36" s="85">
        <v>12</v>
      </c>
      <c r="H36" s="86" t="s">
        <v>206</v>
      </c>
      <c r="I36" s="114">
        <v>5000</v>
      </c>
      <c r="J36" s="65"/>
      <c r="K36" s="65"/>
      <c r="L36" s="96">
        <v>3</v>
      </c>
      <c r="M36" s="85" t="s">
        <v>207</v>
      </c>
      <c r="N36" s="212">
        <v>80000</v>
      </c>
      <c r="O36" s="65"/>
      <c r="P36" s="65"/>
      <c r="V36" s="47"/>
      <c r="W36" s="47"/>
      <c r="X36" s="47"/>
      <c r="Y36" s="47"/>
      <c r="Z36" s="47"/>
      <c r="AA36" s="47"/>
      <c r="AB36" s="47"/>
      <c r="AC36" s="47"/>
      <c r="AD36" s="47"/>
      <c r="AE36" s="47"/>
      <c r="AF36" s="47"/>
    </row>
    <row r="37" spans="1:32" ht="15.75" customHeight="1">
      <c r="A37" s="47"/>
      <c r="B37" s="28">
        <v>15</v>
      </c>
      <c r="C37" s="28" t="s">
        <v>208</v>
      </c>
      <c r="D37" s="28">
        <v>21600</v>
      </c>
      <c r="E37" s="49"/>
      <c r="F37" s="47"/>
      <c r="G37" s="85">
        <v>13</v>
      </c>
      <c r="H37" s="86" t="s">
        <v>209</v>
      </c>
      <c r="I37" s="114">
        <v>5000</v>
      </c>
      <c r="J37" s="65"/>
      <c r="K37" s="65"/>
      <c r="L37" s="96">
        <v>4</v>
      </c>
      <c r="M37" s="85" t="s">
        <v>210</v>
      </c>
      <c r="N37" s="212">
        <v>80000</v>
      </c>
      <c r="O37" s="65"/>
      <c r="P37" s="65"/>
      <c r="U37" s="58"/>
      <c r="V37" s="47"/>
      <c r="W37" s="47"/>
      <c r="X37" s="47"/>
      <c r="Y37" s="47"/>
      <c r="Z37" s="47"/>
      <c r="AA37" s="47"/>
      <c r="AB37" s="47"/>
      <c r="AC37" s="47"/>
      <c r="AD37" s="47"/>
      <c r="AE37" s="47"/>
      <c r="AF37" s="47"/>
    </row>
    <row r="38" spans="1:32" ht="15.75" customHeight="1">
      <c r="A38" s="47"/>
      <c r="B38" s="28">
        <v>16</v>
      </c>
      <c r="C38" s="28" t="s">
        <v>211</v>
      </c>
      <c r="D38" s="28">
        <v>51600</v>
      </c>
      <c r="E38" s="49"/>
      <c r="F38" s="47"/>
      <c r="G38" s="85">
        <v>14</v>
      </c>
      <c r="H38" s="86" t="s">
        <v>212</v>
      </c>
      <c r="I38" s="114">
        <v>5000</v>
      </c>
      <c r="J38" s="65"/>
      <c r="K38" s="65"/>
      <c r="L38" s="96">
        <v>5</v>
      </c>
      <c r="M38" s="85" t="s">
        <v>213</v>
      </c>
      <c r="N38" s="212">
        <v>80000</v>
      </c>
      <c r="O38" s="65"/>
      <c r="P38" s="65"/>
      <c r="U38" s="58"/>
      <c r="V38" s="47"/>
      <c r="W38" s="47"/>
      <c r="X38" s="47"/>
      <c r="Y38" s="47"/>
      <c r="Z38" s="47"/>
      <c r="AA38" s="47"/>
      <c r="AB38" s="47"/>
      <c r="AC38" s="47"/>
      <c r="AD38" s="47"/>
      <c r="AE38" s="47"/>
      <c r="AF38" s="47"/>
    </row>
    <row r="39" spans="1:32" ht="15.75" customHeight="1" thickBot="1">
      <c r="A39" s="47"/>
      <c r="B39" s="28">
        <v>17</v>
      </c>
      <c r="C39" s="28" t="s">
        <v>214</v>
      </c>
      <c r="D39" s="28">
        <v>51600</v>
      </c>
      <c r="E39" s="49"/>
      <c r="F39" s="47"/>
      <c r="G39" s="85">
        <v>15</v>
      </c>
      <c r="H39" s="86" t="s">
        <v>215</v>
      </c>
      <c r="I39" s="114">
        <v>5000</v>
      </c>
      <c r="J39" s="65"/>
      <c r="K39" s="65"/>
      <c r="L39" s="97">
        <v>6</v>
      </c>
      <c r="M39" s="91" t="s">
        <v>216</v>
      </c>
      <c r="N39" s="213">
        <v>80000</v>
      </c>
      <c r="O39" s="65"/>
      <c r="P39" s="65"/>
      <c r="Q39" s="48" t="s">
        <v>217</v>
      </c>
      <c r="R39" s="47"/>
      <c r="S39" s="47"/>
      <c r="T39" s="47"/>
      <c r="U39" s="58"/>
      <c r="V39" s="47"/>
      <c r="W39" s="47"/>
      <c r="X39" s="47"/>
      <c r="Y39" s="47"/>
      <c r="Z39" s="47"/>
      <c r="AA39" s="47"/>
      <c r="AB39" s="47"/>
      <c r="AC39" s="47"/>
      <c r="AD39" s="47"/>
      <c r="AE39" s="47"/>
      <c r="AF39" s="47"/>
    </row>
    <row r="40" spans="1:32" ht="15.75" customHeight="1" thickTop="1">
      <c r="A40" s="47"/>
      <c r="B40" s="28">
        <v>18</v>
      </c>
      <c r="C40" s="28" t="s">
        <v>218</v>
      </c>
      <c r="D40" s="28">
        <v>52800</v>
      </c>
      <c r="E40" s="49"/>
      <c r="F40" s="47"/>
      <c r="G40" s="85">
        <v>16</v>
      </c>
      <c r="H40" s="86" t="s">
        <v>219</v>
      </c>
      <c r="I40" s="114">
        <v>5000</v>
      </c>
      <c r="J40" s="65"/>
      <c r="K40" s="65"/>
      <c r="L40" s="85" t="s">
        <v>108</v>
      </c>
      <c r="M40" s="86" t="s">
        <v>159</v>
      </c>
      <c r="N40" s="114">
        <f>SUM(N34:N39)</f>
        <v>480000</v>
      </c>
      <c r="O40" s="65"/>
      <c r="P40" s="65"/>
      <c r="Q40" s="164" t="s">
        <v>220</v>
      </c>
      <c r="R40" s="204" t="s">
        <v>221</v>
      </c>
      <c r="S40" s="164" t="s">
        <v>222</v>
      </c>
      <c r="T40" s="164" t="s">
        <v>223</v>
      </c>
      <c r="U40" s="58"/>
      <c r="V40" s="47"/>
      <c r="W40" s="47"/>
      <c r="X40" s="47"/>
      <c r="Y40" s="47"/>
      <c r="Z40" s="47"/>
      <c r="AA40" s="47"/>
      <c r="AB40" s="47"/>
      <c r="AC40" s="47"/>
      <c r="AD40" s="47"/>
      <c r="AE40" s="47"/>
      <c r="AF40" s="47"/>
    </row>
    <row r="41" spans="1:32" ht="15.75" customHeight="1">
      <c r="A41" s="47"/>
      <c r="B41" s="28">
        <v>19</v>
      </c>
      <c r="C41" s="28" t="s">
        <v>224</v>
      </c>
      <c r="D41" s="28">
        <v>40800</v>
      </c>
      <c r="E41" s="49"/>
      <c r="F41" s="47"/>
      <c r="G41" s="85">
        <v>17</v>
      </c>
      <c r="H41" s="86" t="s">
        <v>225</v>
      </c>
      <c r="I41" s="114">
        <v>5000</v>
      </c>
      <c r="J41" s="65"/>
      <c r="K41" s="65"/>
      <c r="O41" s="65"/>
      <c r="P41" s="65"/>
      <c r="Q41" s="164" t="s">
        <v>226</v>
      </c>
      <c r="R41" s="164">
        <f>S41*T41</f>
        <v>207000</v>
      </c>
      <c r="S41" s="164">
        <v>9000</v>
      </c>
      <c r="T41" s="750">
        <v>23</v>
      </c>
      <c r="U41" s="58"/>
      <c r="V41" s="47"/>
      <c r="W41" s="47"/>
      <c r="X41" s="47"/>
      <c r="Y41" s="47"/>
      <c r="Z41" s="47"/>
      <c r="AA41" s="47"/>
      <c r="AB41" s="47"/>
      <c r="AC41" s="47"/>
      <c r="AD41" s="47"/>
      <c r="AE41" s="47"/>
      <c r="AF41" s="47"/>
    </row>
    <row r="42" spans="1:32" ht="15.75" customHeight="1">
      <c r="A42" s="47"/>
      <c r="B42" s="28">
        <v>20</v>
      </c>
      <c r="C42" s="28" t="s">
        <v>227</v>
      </c>
      <c r="D42" s="28">
        <v>22800</v>
      </c>
      <c r="E42" s="49"/>
      <c r="F42" s="47"/>
      <c r="G42" s="85">
        <v>18</v>
      </c>
      <c r="H42" s="86" t="s">
        <v>118</v>
      </c>
      <c r="I42" s="114">
        <v>5000</v>
      </c>
      <c r="J42" s="65"/>
      <c r="K42" s="65"/>
      <c r="O42" s="65"/>
      <c r="P42" s="65"/>
      <c r="Q42" s="164" t="s">
        <v>228</v>
      </c>
      <c r="R42" s="164">
        <f t="shared" ref="R42:R43" si="1">S42*T42</f>
        <v>42000</v>
      </c>
      <c r="S42" s="164">
        <v>3000</v>
      </c>
      <c r="T42" s="750">
        <v>14</v>
      </c>
      <c r="U42" s="58"/>
      <c r="V42" s="47"/>
      <c r="W42" s="47"/>
      <c r="X42" s="47"/>
      <c r="Y42" s="47"/>
      <c r="Z42" s="47"/>
      <c r="AA42" s="47"/>
      <c r="AB42" s="47"/>
      <c r="AC42" s="47"/>
      <c r="AD42" s="47"/>
      <c r="AE42" s="47"/>
      <c r="AF42" s="47"/>
    </row>
    <row r="43" spans="1:32" ht="15.75" customHeight="1" thickBot="1">
      <c r="A43" s="47"/>
      <c r="B43" s="28">
        <v>21</v>
      </c>
      <c r="C43" s="28" t="s">
        <v>229</v>
      </c>
      <c r="D43" s="28">
        <v>38400</v>
      </c>
      <c r="E43" s="49"/>
      <c r="F43" s="47"/>
      <c r="G43" s="85">
        <v>19</v>
      </c>
      <c r="H43" s="86" t="s">
        <v>230</v>
      </c>
      <c r="I43" s="114">
        <v>5000</v>
      </c>
      <c r="J43" s="65"/>
      <c r="K43" s="65"/>
      <c r="L43" s="65" t="s">
        <v>231</v>
      </c>
      <c r="M43" s="65"/>
      <c r="N43" s="65"/>
      <c r="O43" s="65"/>
      <c r="P43" s="65"/>
      <c r="Q43" s="165" t="s">
        <v>232</v>
      </c>
      <c r="R43" s="165">
        <f t="shared" si="1"/>
        <v>33000</v>
      </c>
      <c r="S43" s="165">
        <v>3000</v>
      </c>
      <c r="T43" s="748">
        <v>11</v>
      </c>
      <c r="U43" s="58"/>
      <c r="V43" s="47"/>
      <c r="W43" s="47"/>
      <c r="X43" s="47"/>
      <c r="Y43" s="47"/>
      <c r="Z43" s="47"/>
      <c r="AA43" s="47"/>
      <c r="AB43" s="47"/>
      <c r="AC43" s="47"/>
      <c r="AD43" s="47"/>
      <c r="AE43" s="47"/>
      <c r="AF43" s="47"/>
    </row>
    <row r="44" spans="1:32" ht="15.75" customHeight="1">
      <c r="A44" s="47"/>
      <c r="B44" s="28">
        <v>22</v>
      </c>
      <c r="C44" s="28" t="s">
        <v>233</v>
      </c>
      <c r="D44" s="28">
        <v>77400</v>
      </c>
      <c r="E44" s="49"/>
      <c r="F44" s="47"/>
      <c r="G44" s="85">
        <v>20</v>
      </c>
      <c r="H44" s="86" t="s">
        <v>234</v>
      </c>
      <c r="I44" s="114">
        <v>5000</v>
      </c>
      <c r="J44" s="65"/>
      <c r="K44" s="65"/>
      <c r="L44" s="52" t="s">
        <v>108</v>
      </c>
      <c r="M44" s="52" t="s">
        <v>109</v>
      </c>
      <c r="N44" s="52" t="s">
        <v>103</v>
      </c>
      <c r="O44" s="65"/>
      <c r="P44" s="65"/>
      <c r="Q44" s="140" t="s">
        <v>194</v>
      </c>
      <c r="R44" s="140">
        <f>SUM(R41:R43)</f>
        <v>282000</v>
      </c>
      <c r="S44" s="140"/>
      <c r="T44" s="140"/>
      <c r="U44" s="58"/>
      <c r="V44" s="47"/>
      <c r="W44" s="47"/>
      <c r="X44" s="47"/>
      <c r="Y44" s="47"/>
      <c r="Z44" s="47"/>
      <c r="AA44" s="47"/>
      <c r="AB44" s="47"/>
      <c r="AC44" s="47"/>
      <c r="AD44" s="47"/>
      <c r="AE44" s="47"/>
      <c r="AF44" s="47"/>
    </row>
    <row r="45" spans="1:32" ht="15.75" customHeight="1">
      <c r="A45" s="47"/>
      <c r="B45" s="28">
        <v>23</v>
      </c>
      <c r="C45" s="28" t="s">
        <v>235</v>
      </c>
      <c r="D45" s="28">
        <v>37800</v>
      </c>
      <c r="E45" s="49"/>
      <c r="F45" s="47"/>
      <c r="G45" s="85">
        <v>21</v>
      </c>
      <c r="H45" s="86" t="s">
        <v>236</v>
      </c>
      <c r="I45" s="114">
        <v>5000</v>
      </c>
      <c r="J45" s="65"/>
      <c r="K45" s="65"/>
      <c r="L45" s="91">
        <v>1</v>
      </c>
      <c r="M45" s="89" t="s">
        <v>237</v>
      </c>
      <c r="N45" s="113">
        <v>20000</v>
      </c>
      <c r="O45" s="65"/>
      <c r="P45" s="65"/>
      <c r="U45" s="58"/>
      <c r="V45" s="47"/>
      <c r="W45" s="47"/>
      <c r="X45" s="47"/>
      <c r="Y45" s="47"/>
      <c r="Z45" s="47"/>
      <c r="AA45" s="47"/>
      <c r="AB45" s="47"/>
      <c r="AC45" s="47"/>
      <c r="AD45" s="47"/>
      <c r="AE45" s="47"/>
      <c r="AF45" s="47"/>
    </row>
    <row r="46" spans="1:32" ht="15.75" customHeight="1">
      <c r="A46" s="47"/>
      <c r="B46" s="28">
        <v>24</v>
      </c>
      <c r="C46" s="28" t="s">
        <v>238</v>
      </c>
      <c r="D46" s="28">
        <v>15600</v>
      </c>
      <c r="E46" s="49"/>
      <c r="F46" s="47"/>
      <c r="G46" s="85">
        <v>22</v>
      </c>
      <c r="H46" s="86" t="s">
        <v>239</v>
      </c>
      <c r="I46" s="114">
        <v>5000</v>
      </c>
      <c r="J46" s="65"/>
      <c r="K46" s="65"/>
      <c r="L46" s="85" t="s">
        <v>108</v>
      </c>
      <c r="M46" s="86" t="s">
        <v>194</v>
      </c>
      <c r="N46" s="114">
        <f>SUM(N45:N45)</f>
        <v>20000</v>
      </c>
      <c r="O46" s="65"/>
      <c r="P46" s="65"/>
      <c r="U46" s="47"/>
      <c r="V46" s="47"/>
      <c r="W46" s="47"/>
      <c r="X46" s="47"/>
      <c r="Y46" s="47"/>
      <c r="Z46" s="47"/>
      <c r="AA46" s="47"/>
      <c r="AB46" s="47"/>
      <c r="AC46" s="47"/>
      <c r="AD46" s="47"/>
      <c r="AE46" s="47"/>
      <c r="AF46" s="47"/>
    </row>
    <row r="47" spans="1:32" ht="15.75" customHeight="1">
      <c r="A47" s="47"/>
      <c r="B47" s="28">
        <v>25</v>
      </c>
      <c r="C47" s="28" t="s">
        <v>240</v>
      </c>
      <c r="D47" s="28">
        <v>58800</v>
      </c>
      <c r="E47" s="49"/>
      <c r="F47" s="47"/>
      <c r="G47" s="85">
        <v>23</v>
      </c>
      <c r="H47" s="86" t="s">
        <v>241</v>
      </c>
      <c r="I47" s="114">
        <v>5000</v>
      </c>
      <c r="J47" s="65"/>
      <c r="K47" s="65"/>
      <c r="O47" s="65"/>
      <c r="P47" s="65"/>
      <c r="Q47" s="762" t="s">
        <v>38</v>
      </c>
      <c r="R47" s="47"/>
      <c r="S47" s="47"/>
      <c r="T47" s="47"/>
      <c r="U47" s="47"/>
      <c r="V47" s="47"/>
      <c r="W47" s="47"/>
      <c r="X47" s="47"/>
      <c r="Y47" s="47"/>
      <c r="Z47" s="47"/>
      <c r="AA47" s="47"/>
      <c r="AB47" s="47"/>
      <c r="AC47" s="47"/>
      <c r="AD47" s="47"/>
      <c r="AE47" s="47"/>
      <c r="AF47" s="47"/>
    </row>
    <row r="48" spans="1:32" ht="15.75" customHeight="1">
      <c r="A48" s="47"/>
      <c r="B48" s="28">
        <v>26</v>
      </c>
      <c r="C48" s="28" t="s">
        <v>242</v>
      </c>
      <c r="D48" s="28">
        <v>53400</v>
      </c>
      <c r="E48" s="49"/>
      <c r="F48" s="47"/>
      <c r="G48" s="85">
        <v>24</v>
      </c>
      <c r="H48" s="86" t="s">
        <v>243</v>
      </c>
      <c r="I48" s="114">
        <v>5000</v>
      </c>
      <c r="J48" s="65"/>
      <c r="K48" s="65"/>
      <c r="O48" s="65"/>
      <c r="P48" s="65"/>
      <c r="Q48" s="763">
        <v>145000</v>
      </c>
      <c r="R48" s="47"/>
      <c r="S48" s="47"/>
      <c r="T48" s="47"/>
      <c r="U48" s="47"/>
      <c r="V48" s="47"/>
      <c r="W48" s="47"/>
      <c r="X48" s="47"/>
      <c r="Y48" s="47"/>
      <c r="Z48" s="47"/>
      <c r="AA48" s="47"/>
      <c r="AB48" s="47"/>
      <c r="AC48" s="47"/>
      <c r="AD48" s="47"/>
      <c r="AE48" s="47"/>
      <c r="AF48" s="47"/>
    </row>
    <row r="49" spans="1:32" ht="15.75" customHeight="1">
      <c r="A49" s="47"/>
      <c r="B49" s="28">
        <v>27</v>
      </c>
      <c r="C49" s="28" t="s">
        <v>244</v>
      </c>
      <c r="D49" s="28">
        <v>75600</v>
      </c>
      <c r="E49" s="49"/>
      <c r="F49" s="47"/>
      <c r="G49" s="85">
        <v>25</v>
      </c>
      <c r="H49" s="86" t="s">
        <v>132</v>
      </c>
      <c r="I49" s="114">
        <v>5000</v>
      </c>
      <c r="J49" s="65"/>
      <c r="K49" s="65"/>
      <c r="L49" s="65" t="s">
        <v>127</v>
      </c>
      <c r="O49" s="65"/>
      <c r="P49" s="65"/>
      <c r="Q49" s="47"/>
      <c r="R49" s="47"/>
      <c r="S49" s="47"/>
      <c r="T49" s="47"/>
      <c r="U49" s="47"/>
      <c r="V49" s="47"/>
      <c r="W49" s="47"/>
      <c r="X49" s="47"/>
      <c r="Y49" s="47"/>
      <c r="Z49" s="47"/>
      <c r="AA49" s="47"/>
      <c r="AB49" s="47"/>
      <c r="AC49" s="47"/>
      <c r="AD49" s="47"/>
      <c r="AE49" s="47"/>
      <c r="AF49" s="47"/>
    </row>
    <row r="50" spans="1:32" ht="15.75" customHeight="1">
      <c r="A50" s="47"/>
      <c r="B50" s="28">
        <v>28</v>
      </c>
      <c r="C50" s="28" t="s">
        <v>245</v>
      </c>
      <c r="D50" s="28">
        <v>90600</v>
      </c>
      <c r="E50" s="49"/>
      <c r="F50" s="47"/>
      <c r="G50" s="85">
        <v>26</v>
      </c>
      <c r="H50" s="86" t="s">
        <v>246</v>
      </c>
      <c r="I50" s="114">
        <v>5000</v>
      </c>
      <c r="J50" s="65"/>
      <c r="K50" s="65"/>
      <c r="L50" s="52" t="s">
        <v>108</v>
      </c>
      <c r="M50" s="83" t="s">
        <v>109</v>
      </c>
      <c r="N50" s="83" t="s">
        <v>103</v>
      </c>
      <c r="O50" s="65"/>
      <c r="P50" s="65"/>
      <c r="Q50" s="47"/>
      <c r="R50" s="47"/>
      <c r="S50" s="47"/>
      <c r="T50" s="47"/>
      <c r="U50" s="47"/>
      <c r="V50" s="47"/>
      <c r="W50" s="47"/>
      <c r="X50" s="47"/>
      <c r="Y50" s="47"/>
      <c r="Z50" s="47"/>
      <c r="AA50" s="47"/>
      <c r="AB50" s="47"/>
      <c r="AC50" s="47"/>
      <c r="AD50" s="47"/>
      <c r="AE50" s="47"/>
      <c r="AF50" s="47"/>
    </row>
    <row r="51" spans="1:32" ht="15.75" customHeight="1">
      <c r="A51" s="47"/>
      <c r="B51" s="28">
        <v>29</v>
      </c>
      <c r="C51" s="28" t="s">
        <v>247</v>
      </c>
      <c r="D51" s="28">
        <v>75000</v>
      </c>
      <c r="E51" s="49"/>
      <c r="F51" s="47"/>
      <c r="G51" s="85">
        <v>27</v>
      </c>
      <c r="H51" s="86" t="s">
        <v>248</v>
      </c>
      <c r="I51" s="114">
        <v>5000</v>
      </c>
      <c r="J51" s="65"/>
      <c r="K51" s="65"/>
      <c r="L51" s="85">
        <v>1</v>
      </c>
      <c r="M51" s="86" t="s">
        <v>204</v>
      </c>
      <c r="N51" s="114">
        <v>15000</v>
      </c>
      <c r="O51" s="65"/>
      <c r="P51" s="65"/>
      <c r="Q51" s="47"/>
      <c r="R51" s="47"/>
      <c r="S51" s="47"/>
      <c r="T51" s="47"/>
      <c r="U51" s="47"/>
      <c r="V51" s="47"/>
      <c r="W51" s="47"/>
      <c r="X51" s="47"/>
      <c r="Y51" s="47"/>
      <c r="Z51" s="47"/>
      <c r="AA51" s="47"/>
      <c r="AB51" s="47"/>
      <c r="AC51" s="47"/>
      <c r="AD51" s="47"/>
      <c r="AE51" s="47"/>
      <c r="AF51" s="47"/>
    </row>
    <row r="52" spans="1:32" ht="15.75" customHeight="1" thickBot="1">
      <c r="A52" s="47"/>
      <c r="B52" s="28">
        <v>30</v>
      </c>
      <c r="C52" s="28" t="s">
        <v>249</v>
      </c>
      <c r="D52" s="28">
        <v>2400</v>
      </c>
      <c r="E52" s="49"/>
      <c r="F52" s="47"/>
      <c r="G52" s="85">
        <v>28</v>
      </c>
      <c r="H52" s="86" t="s">
        <v>250</v>
      </c>
      <c r="I52" s="114">
        <v>5000</v>
      </c>
      <c r="J52" s="65"/>
      <c r="K52" s="65"/>
      <c r="L52" s="91">
        <v>2</v>
      </c>
      <c r="M52" s="89" t="s">
        <v>251</v>
      </c>
      <c r="N52" s="113">
        <v>15000</v>
      </c>
      <c r="O52" s="65"/>
      <c r="P52" s="65"/>
      <c r="Q52" s="47"/>
      <c r="R52" s="47"/>
      <c r="S52" s="47"/>
      <c r="T52" s="47"/>
      <c r="U52" s="47"/>
      <c r="V52" s="47"/>
      <c r="W52" s="47"/>
      <c r="X52" s="47"/>
      <c r="Y52" s="47"/>
      <c r="Z52" s="47"/>
      <c r="AA52" s="47"/>
      <c r="AB52" s="47"/>
      <c r="AC52" s="47"/>
      <c r="AD52" s="47"/>
      <c r="AE52" s="47"/>
      <c r="AF52" s="47"/>
    </row>
    <row r="53" spans="1:32" ht="15.75" customHeight="1" thickTop="1">
      <c r="A53" s="47"/>
      <c r="B53" s="28">
        <v>31</v>
      </c>
      <c r="C53" s="28" t="s">
        <v>252</v>
      </c>
      <c r="D53" s="28">
        <v>600</v>
      </c>
      <c r="E53" s="49"/>
      <c r="F53" s="47"/>
      <c r="G53" s="85">
        <v>29</v>
      </c>
      <c r="H53" s="86" t="s">
        <v>253</v>
      </c>
      <c r="I53" s="114">
        <v>5000</v>
      </c>
      <c r="J53" s="65"/>
      <c r="K53" s="65"/>
      <c r="L53" s="85" t="s">
        <v>108</v>
      </c>
      <c r="M53" s="86" t="s">
        <v>159</v>
      </c>
      <c r="N53" s="114">
        <f>SUM(N51:N52)</f>
        <v>30000</v>
      </c>
      <c r="O53" s="65"/>
      <c r="P53" s="65"/>
      <c r="Q53" s="47"/>
      <c r="R53" s="47"/>
      <c r="S53" s="47"/>
      <c r="T53" s="47"/>
      <c r="U53" s="47"/>
      <c r="V53" s="47"/>
      <c r="W53" s="47"/>
      <c r="X53" s="47"/>
      <c r="Y53" s="47"/>
      <c r="Z53" s="47"/>
      <c r="AA53" s="47"/>
      <c r="AB53" s="47"/>
      <c r="AC53" s="47"/>
      <c r="AD53" s="47"/>
      <c r="AE53" s="47"/>
      <c r="AF53" s="47"/>
    </row>
    <row r="54" spans="1:32" ht="15.75" customHeight="1">
      <c r="A54" s="47"/>
      <c r="B54" s="28">
        <v>32</v>
      </c>
      <c r="C54" s="28" t="s">
        <v>254</v>
      </c>
      <c r="D54" s="28">
        <v>9600</v>
      </c>
      <c r="E54" s="47"/>
      <c r="F54" s="47"/>
      <c r="G54" s="85">
        <v>30</v>
      </c>
      <c r="H54" s="86" t="s">
        <v>255</v>
      </c>
      <c r="I54" s="114">
        <v>5000</v>
      </c>
      <c r="J54" s="65"/>
      <c r="K54" s="65"/>
      <c r="O54" s="65"/>
      <c r="P54" s="65"/>
      <c r="Q54" s="47"/>
      <c r="R54" s="47"/>
      <c r="S54" s="47"/>
      <c r="T54" s="47"/>
      <c r="U54" s="47"/>
      <c r="V54" s="47"/>
      <c r="W54" s="47"/>
      <c r="X54" s="47"/>
      <c r="Y54" s="47"/>
      <c r="Z54" s="47"/>
      <c r="AA54" s="47"/>
      <c r="AB54" s="47"/>
      <c r="AC54" s="47"/>
      <c r="AD54" s="47"/>
      <c r="AE54" s="47"/>
      <c r="AF54" s="47"/>
    </row>
    <row r="55" spans="1:32" ht="15.75" customHeight="1">
      <c r="A55" s="47"/>
      <c r="B55" s="28">
        <v>33</v>
      </c>
      <c r="C55" s="28" t="s">
        <v>256</v>
      </c>
      <c r="D55" s="28">
        <v>3600</v>
      </c>
      <c r="E55" s="47"/>
      <c r="F55" s="47"/>
      <c r="G55" s="85">
        <v>31</v>
      </c>
      <c r="H55" s="86" t="s">
        <v>257</v>
      </c>
      <c r="I55" s="114">
        <v>5000</v>
      </c>
      <c r="J55" s="65"/>
      <c r="K55" s="65"/>
      <c r="O55" s="65"/>
      <c r="P55" s="65"/>
      <c r="Q55" s="47"/>
      <c r="R55" s="47"/>
      <c r="S55" s="47"/>
      <c r="T55" s="47"/>
      <c r="U55" s="47"/>
      <c r="V55" s="47"/>
      <c r="W55" s="47"/>
      <c r="X55" s="47"/>
      <c r="Y55" s="47"/>
      <c r="Z55" s="47"/>
      <c r="AA55" s="47"/>
      <c r="AB55" s="47"/>
      <c r="AC55" s="47"/>
      <c r="AD55" s="47"/>
      <c r="AE55" s="47"/>
      <c r="AF55" s="47"/>
    </row>
    <row r="56" spans="1:32" ht="15.75" customHeight="1">
      <c r="A56" s="47"/>
      <c r="B56" s="28">
        <v>34</v>
      </c>
      <c r="C56" s="28" t="s">
        <v>258</v>
      </c>
      <c r="D56" s="28">
        <v>2400</v>
      </c>
      <c r="E56" s="47"/>
      <c r="F56" s="61"/>
      <c r="G56" s="85">
        <v>32</v>
      </c>
      <c r="H56" s="86" t="s">
        <v>259</v>
      </c>
      <c r="I56" s="114">
        <v>5000</v>
      </c>
      <c r="J56" s="65"/>
      <c r="K56" s="65"/>
      <c r="L56" s="131" t="s">
        <v>131</v>
      </c>
      <c r="O56" s="65"/>
      <c r="P56" s="65"/>
      <c r="Q56" s="47"/>
      <c r="R56" s="47"/>
      <c r="S56" s="47"/>
      <c r="T56" s="47"/>
      <c r="U56" s="47"/>
      <c r="V56" s="47"/>
      <c r="W56" s="47"/>
      <c r="X56" s="47"/>
      <c r="Y56" s="47"/>
      <c r="Z56" s="47"/>
      <c r="AA56" s="47"/>
      <c r="AB56" s="47"/>
      <c r="AC56" s="47"/>
      <c r="AD56" s="47"/>
      <c r="AE56" s="47"/>
      <c r="AF56" s="47"/>
    </row>
    <row r="57" spans="1:32" ht="15.75" customHeight="1">
      <c r="A57" s="47"/>
      <c r="B57" s="28">
        <v>35</v>
      </c>
      <c r="C57" s="28" t="s">
        <v>260</v>
      </c>
      <c r="D57" s="28">
        <v>3000</v>
      </c>
      <c r="E57" s="47"/>
      <c r="F57" s="47"/>
      <c r="G57" s="85">
        <v>33</v>
      </c>
      <c r="H57" s="86" t="s">
        <v>261</v>
      </c>
      <c r="I57" s="114">
        <v>5000</v>
      </c>
      <c r="J57" s="65"/>
      <c r="K57" s="65"/>
      <c r="L57" s="52" t="s">
        <v>108</v>
      </c>
      <c r="M57" s="83" t="s">
        <v>109</v>
      </c>
      <c r="N57" s="83" t="s">
        <v>103</v>
      </c>
      <c r="O57" s="65"/>
      <c r="P57" s="65"/>
      <c r="Q57" s="47"/>
      <c r="R57" s="47"/>
      <c r="V57" s="47"/>
      <c r="W57" s="47"/>
      <c r="X57" s="47"/>
      <c r="Y57" s="47"/>
      <c r="Z57" s="47"/>
      <c r="AA57" s="47"/>
      <c r="AB57" s="47"/>
      <c r="AC57" s="47"/>
      <c r="AD57" s="47"/>
      <c r="AE57" s="47"/>
      <c r="AF57" s="47"/>
    </row>
    <row r="58" spans="1:32" ht="15.75" customHeight="1" thickBot="1">
      <c r="A58" s="47"/>
      <c r="B58" s="28">
        <v>36</v>
      </c>
      <c r="C58" s="28" t="s">
        <v>262</v>
      </c>
      <c r="D58" s="28">
        <v>6000</v>
      </c>
      <c r="E58" s="47"/>
      <c r="F58" s="47"/>
      <c r="G58" s="85">
        <v>34</v>
      </c>
      <c r="H58" s="86" t="s">
        <v>263</v>
      </c>
      <c r="I58" s="114">
        <v>10000</v>
      </c>
      <c r="J58" s="65"/>
      <c r="K58" s="65"/>
      <c r="L58" s="91">
        <v>1</v>
      </c>
      <c r="M58" s="89" t="s">
        <v>264</v>
      </c>
      <c r="N58" s="113">
        <v>50000</v>
      </c>
      <c r="O58" s="65"/>
      <c r="P58" s="65"/>
      <c r="Q58" s="47"/>
      <c r="R58" s="47"/>
      <c r="V58" s="47"/>
      <c r="W58" s="47"/>
      <c r="X58" s="47"/>
      <c r="Y58" s="47"/>
      <c r="Z58" s="47"/>
      <c r="AA58" s="47"/>
      <c r="AB58" s="47"/>
      <c r="AC58" s="47"/>
      <c r="AD58" s="47"/>
      <c r="AE58" s="47"/>
      <c r="AF58" s="47"/>
    </row>
    <row r="59" spans="1:32" ht="15.75" customHeight="1" thickTop="1">
      <c r="A59" s="47"/>
      <c r="B59" s="28">
        <v>37</v>
      </c>
      <c r="C59" s="28" t="s">
        <v>265</v>
      </c>
      <c r="D59" s="28">
        <v>1200</v>
      </c>
      <c r="E59" s="47"/>
      <c r="F59" s="47"/>
      <c r="G59" s="85">
        <v>35</v>
      </c>
      <c r="H59" s="86" t="s">
        <v>112</v>
      </c>
      <c r="I59" s="114">
        <v>10000</v>
      </c>
      <c r="J59" s="65"/>
      <c r="K59" s="65"/>
      <c r="L59" s="85" t="s">
        <v>108</v>
      </c>
      <c r="M59" s="86" t="s">
        <v>159</v>
      </c>
      <c r="N59" s="114">
        <f>SUM(N58:N58)</f>
        <v>50000</v>
      </c>
      <c r="O59" s="65"/>
      <c r="P59" s="65"/>
      <c r="Q59" s="47"/>
      <c r="R59" s="47"/>
      <c r="S59" s="47"/>
      <c r="T59" s="47"/>
      <c r="U59" s="47"/>
      <c r="V59" s="47"/>
      <c r="W59" s="47"/>
      <c r="X59" s="47"/>
      <c r="Y59" s="47"/>
      <c r="Z59" s="47"/>
      <c r="AA59" s="47"/>
      <c r="AB59" s="47"/>
      <c r="AC59" s="47"/>
      <c r="AD59" s="47"/>
      <c r="AE59" s="47"/>
      <c r="AF59" s="47"/>
    </row>
    <row r="60" spans="1:32" ht="15.75" customHeight="1">
      <c r="A60" s="47"/>
      <c r="B60" s="28">
        <v>38</v>
      </c>
      <c r="C60" s="28" t="s">
        <v>266</v>
      </c>
      <c r="D60" s="28">
        <v>6000</v>
      </c>
      <c r="E60" s="47"/>
      <c r="F60" s="47"/>
      <c r="G60" s="85">
        <v>36</v>
      </c>
      <c r="H60" s="86" t="s">
        <v>267</v>
      </c>
      <c r="I60" s="114">
        <v>10000</v>
      </c>
      <c r="J60" s="65"/>
      <c r="K60" s="65"/>
      <c r="O60" s="65"/>
      <c r="P60" s="65"/>
      <c r="Q60" s="47"/>
      <c r="R60" s="47"/>
      <c r="S60" s="47"/>
      <c r="T60" s="47"/>
      <c r="U60" s="47"/>
      <c r="V60" s="47"/>
      <c r="W60" s="47"/>
      <c r="X60" s="47"/>
      <c r="Y60" s="47"/>
      <c r="Z60" s="47"/>
      <c r="AA60" s="47"/>
      <c r="AB60" s="47"/>
      <c r="AC60" s="47"/>
      <c r="AD60" s="47"/>
      <c r="AE60" s="47"/>
      <c r="AF60" s="47"/>
    </row>
    <row r="61" spans="1:32" ht="15.75" customHeight="1">
      <c r="A61" s="47"/>
      <c r="B61" s="28">
        <v>39</v>
      </c>
      <c r="C61" s="209" t="s">
        <v>268</v>
      </c>
      <c r="D61" s="28">
        <v>600</v>
      </c>
      <c r="E61" s="47"/>
      <c r="F61" s="47"/>
      <c r="G61" s="85">
        <v>37</v>
      </c>
      <c r="H61" s="86" t="s">
        <v>269</v>
      </c>
      <c r="I61" s="114">
        <v>10000</v>
      </c>
      <c r="J61" s="65"/>
      <c r="K61" s="65"/>
      <c r="O61" s="65"/>
      <c r="P61" s="65"/>
      <c r="Q61" s="47"/>
      <c r="R61" s="47"/>
      <c r="S61" s="47"/>
      <c r="T61" s="47"/>
      <c r="U61" s="47"/>
      <c r="V61" s="47"/>
      <c r="W61" s="47"/>
      <c r="X61" s="47"/>
      <c r="Y61" s="47"/>
      <c r="Z61" s="47"/>
      <c r="AA61" s="47"/>
      <c r="AB61" s="47"/>
      <c r="AC61" s="47"/>
      <c r="AD61" s="47"/>
      <c r="AE61" s="47"/>
      <c r="AF61" s="47"/>
    </row>
    <row r="62" spans="1:32" ht="15.75" customHeight="1">
      <c r="A62" s="47"/>
      <c r="B62" s="28">
        <v>40</v>
      </c>
      <c r="C62" s="28" t="s">
        <v>270</v>
      </c>
      <c r="D62" s="28">
        <v>600</v>
      </c>
      <c r="E62" s="47"/>
      <c r="F62" s="47"/>
      <c r="G62" s="85">
        <v>38</v>
      </c>
      <c r="H62" s="86" t="s">
        <v>271</v>
      </c>
      <c r="I62" s="114">
        <v>10000</v>
      </c>
      <c r="J62" s="65"/>
      <c r="K62" s="65"/>
      <c r="L62" s="65" t="s">
        <v>135</v>
      </c>
      <c r="O62" s="65"/>
      <c r="P62" s="65"/>
      <c r="Q62" s="47"/>
      <c r="R62" s="47"/>
      <c r="S62" s="47"/>
      <c r="T62" s="47"/>
      <c r="U62" s="47"/>
      <c r="V62" s="47"/>
      <c r="W62" s="47"/>
      <c r="X62" s="47"/>
      <c r="Y62" s="47"/>
      <c r="Z62" s="47"/>
      <c r="AA62" s="47"/>
      <c r="AB62" s="47"/>
      <c r="AC62" s="47"/>
      <c r="AD62" s="47"/>
      <c r="AE62" s="47"/>
      <c r="AF62" s="47"/>
    </row>
    <row r="63" spans="1:32" ht="15.75" customHeight="1">
      <c r="A63" s="47"/>
      <c r="B63" s="28">
        <v>41</v>
      </c>
      <c r="C63" s="209" t="s">
        <v>272</v>
      </c>
      <c r="D63" s="28">
        <v>1800</v>
      </c>
      <c r="E63" s="47"/>
      <c r="F63" s="47"/>
      <c r="G63" s="85">
        <v>39</v>
      </c>
      <c r="H63" s="86" t="s">
        <v>273</v>
      </c>
      <c r="I63" s="114">
        <v>10000</v>
      </c>
      <c r="J63" s="65"/>
      <c r="K63" s="65"/>
      <c r="L63" s="52" t="s">
        <v>108</v>
      </c>
      <c r="M63" s="83" t="s">
        <v>109</v>
      </c>
      <c r="N63" s="83" t="s">
        <v>103</v>
      </c>
      <c r="O63" s="65"/>
      <c r="P63" s="65"/>
      <c r="Q63" s="47"/>
      <c r="R63" s="47"/>
      <c r="S63" s="47"/>
      <c r="T63" s="47"/>
      <c r="U63" s="47"/>
      <c r="V63" s="47"/>
      <c r="W63" s="47"/>
      <c r="X63" s="47"/>
      <c r="Y63" s="47"/>
      <c r="Z63" s="47"/>
      <c r="AA63" s="47"/>
      <c r="AB63" s="47"/>
      <c r="AC63" s="47"/>
      <c r="AD63" s="47"/>
      <c r="AE63" s="47"/>
      <c r="AF63" s="47"/>
    </row>
    <row r="64" spans="1:32" ht="15.75" customHeight="1" thickBot="1">
      <c r="A64" s="47"/>
      <c r="B64" s="28">
        <v>42</v>
      </c>
      <c r="C64" s="209" t="s">
        <v>274</v>
      </c>
      <c r="D64" s="28">
        <v>6000</v>
      </c>
      <c r="E64" s="47"/>
      <c r="F64" s="47"/>
      <c r="G64" s="85">
        <v>40</v>
      </c>
      <c r="H64" s="86" t="s">
        <v>275</v>
      </c>
      <c r="I64" s="114">
        <v>10000</v>
      </c>
      <c r="J64" s="65"/>
      <c r="K64" s="65"/>
      <c r="L64" s="91">
        <v>1</v>
      </c>
      <c r="M64" s="89"/>
      <c r="N64" s="113"/>
      <c r="O64" s="65"/>
      <c r="P64" s="65"/>
      <c r="Q64" s="47"/>
      <c r="R64" s="47"/>
      <c r="S64" s="47"/>
      <c r="T64" s="47"/>
      <c r="U64" s="47"/>
      <c r="V64" s="47"/>
      <c r="W64" s="47"/>
      <c r="X64" s="47"/>
      <c r="Y64" s="47"/>
      <c r="Z64" s="47"/>
      <c r="AA64" s="47"/>
      <c r="AB64" s="47"/>
      <c r="AC64" s="47"/>
      <c r="AD64" s="47"/>
      <c r="AE64" s="47"/>
      <c r="AF64" s="47"/>
    </row>
    <row r="65" spans="1:32" ht="15.75" customHeight="1" thickTop="1">
      <c r="A65" s="47"/>
      <c r="B65" s="28">
        <v>43</v>
      </c>
      <c r="C65" s="209" t="s">
        <v>276</v>
      </c>
      <c r="D65" s="28">
        <v>2400</v>
      </c>
      <c r="F65" s="47"/>
      <c r="G65" s="85">
        <v>41</v>
      </c>
      <c r="H65" s="86" t="s">
        <v>277</v>
      </c>
      <c r="I65" s="114">
        <v>10000</v>
      </c>
      <c r="J65" s="65"/>
      <c r="K65" s="65"/>
      <c r="L65" s="85" t="s">
        <v>108</v>
      </c>
      <c r="M65" s="86" t="s">
        <v>159</v>
      </c>
      <c r="N65" s="114">
        <f>SUM(N64:N64)</f>
        <v>0</v>
      </c>
      <c r="O65" s="65"/>
      <c r="P65" s="65"/>
      <c r="Q65" s="47"/>
      <c r="R65" s="47"/>
      <c r="S65" s="47"/>
      <c r="T65" s="47"/>
      <c r="U65" s="47"/>
      <c r="V65" s="47"/>
      <c r="W65" s="47"/>
      <c r="X65" s="47"/>
      <c r="Y65" s="47"/>
      <c r="Z65" s="47"/>
      <c r="AA65" s="47"/>
      <c r="AB65" s="47"/>
      <c r="AC65" s="47"/>
      <c r="AD65" s="47"/>
      <c r="AE65" s="47"/>
      <c r="AF65" s="47"/>
    </row>
    <row r="66" spans="1:32" ht="18" customHeight="1">
      <c r="A66" s="47"/>
      <c r="B66" s="28">
        <v>44</v>
      </c>
      <c r="C66" s="209" t="s">
        <v>278</v>
      </c>
      <c r="D66" s="28">
        <v>1200</v>
      </c>
      <c r="F66" s="47"/>
      <c r="G66" s="85">
        <v>42</v>
      </c>
      <c r="H66" s="86" t="s">
        <v>279</v>
      </c>
      <c r="I66" s="114">
        <v>10000</v>
      </c>
      <c r="J66" s="65"/>
      <c r="K66" s="65"/>
      <c r="O66" s="65"/>
      <c r="P66" s="65"/>
      <c r="Q66" s="47"/>
      <c r="R66" s="47"/>
      <c r="S66" s="47"/>
      <c r="T66" s="47"/>
      <c r="U66" s="47"/>
      <c r="V66" s="47"/>
      <c r="W66" s="47"/>
      <c r="X66" s="47"/>
      <c r="Y66" s="47"/>
      <c r="Z66" s="47"/>
      <c r="AA66" s="47"/>
      <c r="AB66" s="47"/>
      <c r="AC66" s="47"/>
      <c r="AD66" s="47"/>
      <c r="AE66" s="47"/>
      <c r="AF66" s="47"/>
    </row>
    <row r="67" spans="1:32" ht="15.75" customHeight="1">
      <c r="A67" s="47"/>
      <c r="B67" s="28">
        <v>45</v>
      </c>
      <c r="C67" s="209" t="s">
        <v>280</v>
      </c>
      <c r="D67" s="28">
        <v>5400</v>
      </c>
      <c r="F67" s="47"/>
      <c r="G67" s="85">
        <v>43</v>
      </c>
      <c r="H67" s="86" t="s">
        <v>281</v>
      </c>
      <c r="I67" s="114">
        <v>10000</v>
      </c>
      <c r="J67" s="65"/>
      <c r="K67" s="65"/>
      <c r="O67" s="65"/>
      <c r="P67" s="65"/>
      <c r="Q67" s="47"/>
      <c r="R67" s="47"/>
      <c r="S67" s="47"/>
      <c r="T67" s="47"/>
      <c r="U67" s="47"/>
      <c r="V67" s="47"/>
      <c r="W67" s="47"/>
      <c r="X67" s="47"/>
      <c r="Y67" s="47"/>
      <c r="Z67" s="47"/>
      <c r="AA67" s="47"/>
      <c r="AB67" s="47"/>
      <c r="AC67" s="47"/>
      <c r="AD67" s="47"/>
      <c r="AE67" s="47"/>
      <c r="AF67" s="47"/>
    </row>
    <row r="68" spans="1:32" ht="15.75" customHeight="1">
      <c r="A68" s="47"/>
      <c r="B68" s="28">
        <v>46</v>
      </c>
      <c r="C68" s="209" t="s">
        <v>282</v>
      </c>
      <c r="D68" s="28">
        <v>7800</v>
      </c>
      <c r="F68" s="47"/>
      <c r="G68" s="85">
        <v>44</v>
      </c>
      <c r="H68" s="86" t="s">
        <v>283</v>
      </c>
      <c r="I68" s="114">
        <v>10000</v>
      </c>
      <c r="J68" s="65"/>
      <c r="K68" s="65"/>
      <c r="L68" s="65" t="s">
        <v>139</v>
      </c>
      <c r="O68" s="65"/>
      <c r="P68" s="65"/>
      <c r="Q68" s="47"/>
      <c r="R68" s="47"/>
      <c r="S68" s="47"/>
      <c r="T68" s="47"/>
      <c r="U68" s="47"/>
      <c r="V68" s="47"/>
      <c r="W68" s="47"/>
      <c r="X68" s="47"/>
      <c r="Y68" s="47"/>
      <c r="Z68" s="47"/>
      <c r="AA68" s="47"/>
      <c r="AB68" s="47"/>
      <c r="AC68" s="47"/>
      <c r="AD68" s="47"/>
      <c r="AE68" s="47"/>
      <c r="AF68" s="47"/>
    </row>
    <row r="69" spans="1:32" ht="15.75" customHeight="1">
      <c r="A69" s="47"/>
      <c r="B69" s="28">
        <v>47</v>
      </c>
      <c r="C69" s="209" t="s">
        <v>284</v>
      </c>
      <c r="D69" s="28">
        <v>7200</v>
      </c>
      <c r="F69" s="47"/>
      <c r="G69" s="85">
        <v>45</v>
      </c>
      <c r="H69" s="86" t="s">
        <v>285</v>
      </c>
      <c r="I69" s="114">
        <v>10000</v>
      </c>
      <c r="J69" s="65"/>
      <c r="K69" s="65"/>
      <c r="L69" s="52" t="s">
        <v>108</v>
      </c>
      <c r="M69" s="83" t="s">
        <v>109</v>
      </c>
      <c r="N69" s="83" t="s">
        <v>103</v>
      </c>
      <c r="O69" s="65"/>
      <c r="P69" s="65"/>
      <c r="Q69" s="47"/>
      <c r="R69" s="47"/>
      <c r="S69" s="47"/>
      <c r="T69" s="47"/>
      <c r="U69" s="47"/>
      <c r="V69" s="47"/>
      <c r="W69" s="47"/>
      <c r="X69" s="47"/>
      <c r="Y69" s="47"/>
      <c r="Z69" s="47"/>
      <c r="AA69" s="47"/>
      <c r="AB69" s="47"/>
      <c r="AC69" s="47"/>
      <c r="AD69" s="47"/>
      <c r="AE69" s="47"/>
      <c r="AF69" s="47"/>
    </row>
    <row r="70" spans="1:32" ht="15.75" customHeight="1" thickBot="1">
      <c r="A70" s="47"/>
      <c r="B70" s="28">
        <v>48</v>
      </c>
      <c r="C70" s="209" t="s">
        <v>286</v>
      </c>
      <c r="D70" s="28">
        <v>4200</v>
      </c>
      <c r="F70" s="47"/>
      <c r="G70" s="85">
        <v>46</v>
      </c>
      <c r="H70" s="86" t="s">
        <v>287</v>
      </c>
      <c r="I70" s="114">
        <v>10000</v>
      </c>
      <c r="J70" s="65"/>
      <c r="K70" s="65"/>
      <c r="L70" s="91">
        <v>1</v>
      </c>
      <c r="M70" s="89"/>
      <c r="N70" s="113"/>
      <c r="O70" s="65"/>
      <c r="P70" s="65"/>
      <c r="Q70" s="47"/>
      <c r="R70" s="47"/>
      <c r="S70" s="47"/>
      <c r="T70" s="47"/>
      <c r="U70" s="47"/>
      <c r="V70" s="47"/>
      <c r="W70" s="47"/>
      <c r="X70" s="47"/>
      <c r="Y70" s="47"/>
      <c r="Z70" s="47"/>
      <c r="AA70" s="47"/>
      <c r="AB70" s="47"/>
      <c r="AC70" s="47"/>
      <c r="AD70" s="47"/>
      <c r="AE70" s="47"/>
      <c r="AF70" s="47"/>
    </row>
    <row r="71" spans="1:32" ht="15.75" customHeight="1" thickTop="1">
      <c r="A71" s="47"/>
      <c r="B71" s="28">
        <v>49</v>
      </c>
      <c r="C71" s="209" t="s">
        <v>288</v>
      </c>
      <c r="D71" s="28">
        <v>1200</v>
      </c>
      <c r="F71" s="47"/>
      <c r="G71" s="85">
        <v>47</v>
      </c>
      <c r="H71" s="86" t="s">
        <v>289</v>
      </c>
      <c r="I71" s="114">
        <v>10000</v>
      </c>
      <c r="J71" s="65"/>
      <c r="K71" s="65"/>
      <c r="L71" s="85" t="s">
        <v>108</v>
      </c>
      <c r="M71" s="86" t="s">
        <v>159</v>
      </c>
      <c r="N71" s="114">
        <f>SUM(N70:N70)</f>
        <v>0</v>
      </c>
      <c r="O71" s="65"/>
      <c r="P71" s="65"/>
      <c r="Q71" s="47"/>
      <c r="R71" s="47"/>
      <c r="S71" s="47"/>
      <c r="T71" s="47"/>
      <c r="U71" s="47"/>
      <c r="V71" s="47"/>
      <c r="W71" s="47"/>
      <c r="X71" s="47"/>
      <c r="Y71" s="47"/>
      <c r="Z71" s="47"/>
      <c r="AA71" s="47"/>
      <c r="AB71" s="47"/>
      <c r="AC71" s="47"/>
      <c r="AD71" s="47"/>
      <c r="AE71" s="47"/>
      <c r="AF71" s="47"/>
    </row>
    <row r="72" spans="1:32" ht="15.75" customHeight="1">
      <c r="A72" s="47"/>
      <c r="B72" s="28">
        <v>50</v>
      </c>
      <c r="C72" s="209" t="s">
        <v>290</v>
      </c>
      <c r="D72" s="28">
        <v>600</v>
      </c>
      <c r="E72" s="47"/>
      <c r="F72" s="47"/>
      <c r="G72" s="85">
        <v>48</v>
      </c>
      <c r="H72" s="86" t="s">
        <v>125</v>
      </c>
      <c r="I72" s="114">
        <v>10000</v>
      </c>
      <c r="J72" s="65"/>
      <c r="K72" s="65"/>
      <c r="L72" s="65"/>
      <c r="M72" s="50"/>
      <c r="N72" s="65"/>
      <c r="O72" s="65"/>
      <c r="P72" s="65"/>
      <c r="Q72" s="47"/>
      <c r="R72" s="47"/>
      <c r="S72" s="47"/>
      <c r="T72" s="47"/>
      <c r="U72" s="47"/>
      <c r="V72" s="47"/>
      <c r="W72" s="47"/>
      <c r="X72" s="47"/>
      <c r="Y72" s="47"/>
      <c r="Z72" s="47"/>
      <c r="AA72" s="47"/>
      <c r="AB72" s="47"/>
      <c r="AC72" s="47"/>
      <c r="AD72" s="47"/>
      <c r="AE72" s="47"/>
      <c r="AF72" s="47"/>
    </row>
    <row r="73" spans="1:32" ht="15.75" customHeight="1">
      <c r="A73" s="47"/>
      <c r="B73" s="28">
        <v>51</v>
      </c>
      <c r="C73" s="209" t="s">
        <v>291</v>
      </c>
      <c r="D73" s="28">
        <v>1200</v>
      </c>
      <c r="E73" s="47"/>
      <c r="F73" s="47"/>
      <c r="G73" s="85">
        <v>49</v>
      </c>
      <c r="H73" s="86" t="s">
        <v>136</v>
      </c>
      <c r="I73" s="114">
        <v>10000</v>
      </c>
      <c r="J73" s="65"/>
      <c r="K73" s="65"/>
      <c r="O73" s="65"/>
      <c r="P73" s="65"/>
      <c r="Q73" s="47"/>
      <c r="R73" s="47"/>
      <c r="S73" s="47"/>
      <c r="T73" s="47"/>
      <c r="U73" s="47"/>
      <c r="V73" s="47"/>
      <c r="W73" s="47"/>
      <c r="X73" s="47"/>
      <c r="Y73" s="47"/>
      <c r="Z73" s="47"/>
      <c r="AA73" s="47"/>
      <c r="AB73" s="47"/>
      <c r="AC73" s="47"/>
      <c r="AD73" s="47"/>
      <c r="AE73" s="47"/>
      <c r="AF73" s="47"/>
    </row>
    <row r="74" spans="1:32" ht="15.75" customHeight="1">
      <c r="A74" s="47"/>
      <c r="B74" s="28">
        <v>52</v>
      </c>
      <c r="C74" s="209" t="s">
        <v>292</v>
      </c>
      <c r="D74" s="28">
        <v>3000</v>
      </c>
      <c r="E74" s="47"/>
      <c r="F74" s="47"/>
      <c r="G74" s="85">
        <v>50</v>
      </c>
      <c r="H74" s="86" t="s">
        <v>293</v>
      </c>
      <c r="I74" s="114">
        <v>30000</v>
      </c>
      <c r="J74" s="65"/>
      <c r="K74" s="65"/>
      <c r="L74" s="65" t="s">
        <v>143</v>
      </c>
      <c r="O74" s="65"/>
      <c r="P74" s="65"/>
      <c r="Q74" s="47"/>
      <c r="R74" s="47"/>
      <c r="S74" s="47"/>
      <c r="T74" s="47"/>
      <c r="U74" s="47"/>
      <c r="V74" s="47"/>
      <c r="W74" s="47"/>
      <c r="X74" s="47"/>
      <c r="Y74" s="47"/>
      <c r="Z74" s="47"/>
      <c r="AA74" s="47"/>
      <c r="AB74" s="47"/>
      <c r="AC74" s="47"/>
      <c r="AD74" s="47"/>
      <c r="AE74" s="47"/>
      <c r="AF74" s="47"/>
    </row>
    <row r="75" spans="1:32" ht="15.75" customHeight="1">
      <c r="A75" s="47"/>
      <c r="B75" s="28">
        <v>53</v>
      </c>
      <c r="C75" s="209" t="s">
        <v>294</v>
      </c>
      <c r="D75" s="28">
        <v>10200</v>
      </c>
      <c r="E75" s="62"/>
      <c r="F75" s="47"/>
      <c r="G75" s="85">
        <v>51</v>
      </c>
      <c r="H75" s="86" t="s">
        <v>295</v>
      </c>
      <c r="I75" s="114">
        <v>30000</v>
      </c>
      <c r="J75" s="65"/>
      <c r="K75" s="65"/>
      <c r="L75" s="52" t="s">
        <v>108</v>
      </c>
      <c r="M75" s="83" t="s">
        <v>109</v>
      </c>
      <c r="N75" s="83" t="s">
        <v>103</v>
      </c>
      <c r="O75" s="65"/>
      <c r="P75" s="65"/>
      <c r="Q75" s="47"/>
      <c r="R75" s="47"/>
      <c r="S75" s="47"/>
      <c r="T75" s="47"/>
      <c r="U75" s="47"/>
      <c r="V75" s="47"/>
      <c r="W75" s="47"/>
      <c r="X75" s="47"/>
      <c r="Y75" s="47"/>
      <c r="Z75" s="47"/>
      <c r="AA75" s="47"/>
      <c r="AB75" s="47"/>
      <c r="AC75" s="47"/>
      <c r="AD75" s="47"/>
      <c r="AE75" s="47"/>
      <c r="AF75" s="47"/>
    </row>
    <row r="76" spans="1:32" ht="15.75" customHeight="1" thickBot="1">
      <c r="A76" s="47"/>
      <c r="B76" s="28">
        <v>54</v>
      </c>
      <c r="C76" s="209" t="s">
        <v>296</v>
      </c>
      <c r="D76" s="209">
        <v>4750</v>
      </c>
      <c r="E76" s="49"/>
      <c r="F76" s="47"/>
      <c r="G76" s="85">
        <v>52</v>
      </c>
      <c r="H76" s="86" t="s">
        <v>297</v>
      </c>
      <c r="I76" s="114">
        <v>30000</v>
      </c>
      <c r="J76" s="65"/>
      <c r="K76" s="65"/>
      <c r="L76" s="91">
        <v>1</v>
      </c>
      <c r="M76" s="89" t="s">
        <v>298</v>
      </c>
      <c r="N76" s="113">
        <v>300000</v>
      </c>
      <c r="O76" s="65"/>
      <c r="P76" s="65"/>
      <c r="Q76" s="47"/>
      <c r="R76" s="47"/>
      <c r="S76" s="47"/>
      <c r="T76" s="47"/>
      <c r="U76" s="47"/>
      <c r="V76" s="47"/>
      <c r="W76" s="47"/>
      <c r="X76" s="47"/>
      <c r="Y76" s="47"/>
      <c r="Z76" s="47"/>
      <c r="AA76" s="47"/>
      <c r="AB76" s="47"/>
      <c r="AC76" s="47"/>
      <c r="AD76" s="47"/>
      <c r="AE76" s="47"/>
      <c r="AF76" s="47"/>
    </row>
    <row r="77" spans="1:32" ht="15.75" customHeight="1" thickTop="1" thickBot="1">
      <c r="A77" s="47"/>
      <c r="B77" s="28">
        <v>55</v>
      </c>
      <c r="C77" s="104" t="s">
        <v>299</v>
      </c>
      <c r="D77" s="104">
        <v>3808200</v>
      </c>
      <c r="E77" s="49"/>
      <c r="F77" s="47"/>
      <c r="G77" s="93">
        <v>53</v>
      </c>
      <c r="H77" s="86" t="s">
        <v>300</v>
      </c>
      <c r="I77" s="114">
        <v>50000</v>
      </c>
      <c r="J77" s="65"/>
      <c r="K77" s="65"/>
      <c r="L77" s="85" t="s">
        <v>108</v>
      </c>
      <c r="M77" s="86" t="s">
        <v>159</v>
      </c>
      <c r="N77" s="114">
        <f>SUM(N76:N76)</f>
        <v>300000</v>
      </c>
      <c r="O77" s="65"/>
      <c r="P77" s="65"/>
      <c r="Q77" s="47"/>
      <c r="R77" s="47"/>
      <c r="S77" s="47"/>
      <c r="T77" s="47"/>
      <c r="U77" s="47"/>
      <c r="V77" s="47"/>
      <c r="W77" s="47"/>
      <c r="X77" s="47"/>
      <c r="Y77" s="47"/>
      <c r="Z77" s="47"/>
      <c r="AA77" s="47"/>
      <c r="AB77" s="47"/>
      <c r="AC77" s="47"/>
      <c r="AD77" s="47"/>
      <c r="AE77" s="47"/>
      <c r="AF77" s="47"/>
    </row>
    <row r="78" spans="1:32" ht="15.75" customHeight="1" thickTop="1">
      <c r="A78" s="47"/>
      <c r="B78" s="116"/>
      <c r="C78" s="221" t="s">
        <v>159</v>
      </c>
      <c r="D78" s="81">
        <f>SUM(D23:D77)</f>
        <v>8934981</v>
      </c>
      <c r="E78" s="39"/>
      <c r="F78" s="119"/>
      <c r="G78" s="52">
        <v>54</v>
      </c>
      <c r="H78" s="83" t="s">
        <v>301</v>
      </c>
      <c r="I78" s="28">
        <v>50000</v>
      </c>
      <c r="J78" s="53"/>
      <c r="K78" s="53"/>
      <c r="O78" s="53"/>
      <c r="P78" s="53"/>
      <c r="Q78" s="47"/>
      <c r="R78" s="47"/>
      <c r="S78" s="47"/>
      <c r="T78" s="47"/>
      <c r="U78" s="47"/>
      <c r="V78" s="47"/>
      <c r="W78" s="47"/>
      <c r="X78" s="47"/>
      <c r="Y78" s="47"/>
      <c r="Z78" s="47"/>
      <c r="AA78" s="47"/>
      <c r="AB78" s="47"/>
      <c r="AC78" s="47"/>
      <c r="AD78" s="47"/>
      <c r="AE78" s="47"/>
      <c r="AF78" s="47"/>
    </row>
    <row r="79" spans="1:32" ht="15.75" customHeight="1">
      <c r="A79" s="47"/>
      <c r="E79" s="49"/>
      <c r="F79" s="119"/>
      <c r="G79" s="52">
        <v>55</v>
      </c>
      <c r="H79" s="83" t="s">
        <v>302</v>
      </c>
      <c r="I79" s="28">
        <v>50000</v>
      </c>
      <c r="K79" s="564"/>
      <c r="O79" s="564"/>
      <c r="P79" s="564"/>
      <c r="Q79" s="47"/>
      <c r="R79" s="47"/>
      <c r="S79" s="47"/>
      <c r="T79" s="47"/>
      <c r="U79" s="47"/>
      <c r="V79" s="47"/>
      <c r="W79" s="47"/>
      <c r="X79" s="47"/>
      <c r="Y79" s="47"/>
      <c r="Z79" s="47"/>
      <c r="AA79" s="47"/>
      <c r="AB79" s="47"/>
      <c r="AC79" s="47"/>
      <c r="AD79" s="47"/>
      <c r="AE79" s="47"/>
      <c r="AF79" s="47"/>
    </row>
    <row r="80" spans="1:32" ht="15.75" customHeight="1">
      <c r="A80" s="47"/>
      <c r="D80" s="39"/>
      <c r="E80" s="49"/>
      <c r="F80" s="119"/>
      <c r="G80" s="52">
        <v>56</v>
      </c>
      <c r="H80" s="52" t="s">
        <v>303</v>
      </c>
      <c r="I80" s="28">
        <v>80000</v>
      </c>
      <c r="J80" s="564"/>
      <c r="O80" s="564"/>
      <c r="P80" s="564"/>
      <c r="Q80" s="47"/>
      <c r="R80" s="47"/>
      <c r="S80" s="47"/>
      <c r="T80" s="47"/>
      <c r="U80" s="47"/>
      <c r="V80" s="47"/>
      <c r="W80" s="47"/>
      <c r="X80" s="47"/>
      <c r="Y80" s="47"/>
      <c r="Z80" s="47"/>
      <c r="AA80" s="47"/>
      <c r="AB80" s="47"/>
      <c r="AC80" s="47"/>
      <c r="AD80" s="47"/>
      <c r="AE80" s="47"/>
      <c r="AF80" s="47"/>
    </row>
    <row r="81" spans="1:32" ht="15.75" customHeight="1" thickBot="1">
      <c r="A81" s="47"/>
      <c r="B81" s="48" t="s">
        <v>34</v>
      </c>
      <c r="C81" s="47"/>
      <c r="D81" s="49"/>
      <c r="E81" s="49"/>
      <c r="F81" s="119"/>
      <c r="G81" s="93">
        <v>57</v>
      </c>
      <c r="H81" s="90" t="s">
        <v>304</v>
      </c>
      <c r="I81" s="210">
        <v>80000</v>
      </c>
      <c r="J81" s="564"/>
      <c r="K81" s="564"/>
      <c r="L81" s="65" t="s">
        <v>148</v>
      </c>
      <c r="M81" s="65"/>
      <c r="N81" s="65"/>
      <c r="O81" s="564"/>
      <c r="P81" s="564"/>
      <c r="Q81" s="47"/>
      <c r="R81" s="47"/>
      <c r="S81" s="47"/>
      <c r="T81" s="47"/>
      <c r="U81" s="47"/>
      <c r="V81" s="47"/>
      <c r="W81" s="47"/>
      <c r="X81" s="47"/>
      <c r="Y81" s="47"/>
      <c r="Z81" s="47"/>
      <c r="AA81" s="47"/>
      <c r="AB81" s="47"/>
      <c r="AC81" s="47"/>
      <c r="AD81" s="47"/>
      <c r="AE81" s="47"/>
      <c r="AF81" s="47"/>
    </row>
    <row r="82" spans="1:32" ht="15.75" customHeight="1" thickTop="1">
      <c r="B82" s="164">
        <v>1</v>
      </c>
      <c r="C82" s="164" t="s">
        <v>305</v>
      </c>
      <c r="D82" s="164">
        <v>615000</v>
      </c>
      <c r="G82" s="115" t="s">
        <v>108</v>
      </c>
      <c r="H82" s="130" t="s">
        <v>159</v>
      </c>
      <c r="I82" s="217">
        <f>SUM(I25:I81)</f>
        <v>709000</v>
      </c>
      <c r="J82" s="564"/>
      <c r="K82" s="564"/>
      <c r="L82" s="52">
        <v>1</v>
      </c>
      <c r="M82" s="83" t="s">
        <v>306</v>
      </c>
      <c r="N82" s="112">
        <v>566000</v>
      </c>
      <c r="O82" s="564"/>
      <c r="P82" s="564"/>
      <c r="Q82" s="47"/>
      <c r="R82" s="47"/>
      <c r="S82" s="47"/>
      <c r="T82" s="47"/>
      <c r="U82" s="47"/>
      <c r="V82" s="47"/>
      <c r="W82" s="47"/>
      <c r="X82" s="47"/>
      <c r="Y82" s="47"/>
      <c r="Z82" s="47"/>
      <c r="AA82" s="47"/>
      <c r="AB82" s="47"/>
      <c r="AC82" s="47"/>
      <c r="AD82" s="47"/>
      <c r="AE82" s="47"/>
      <c r="AF82" s="47"/>
    </row>
    <row r="83" spans="1:32" ht="15.75" customHeight="1" thickBot="1">
      <c r="B83" s="165">
        <v>2</v>
      </c>
      <c r="C83" s="165" t="s">
        <v>307</v>
      </c>
      <c r="D83" s="165">
        <v>721000</v>
      </c>
      <c r="G83" s="120"/>
      <c r="H83" s="120"/>
      <c r="I83" s="120"/>
      <c r="J83" s="564"/>
      <c r="K83" s="564"/>
      <c r="L83" s="65"/>
      <c r="M83" s="50"/>
      <c r="N83" s="65"/>
      <c r="O83" s="564"/>
      <c r="P83" s="564"/>
      <c r="Q83" s="47"/>
      <c r="R83" s="47"/>
      <c r="S83" s="47"/>
      <c r="T83" s="47"/>
      <c r="U83" s="47"/>
      <c r="V83" s="47"/>
      <c r="W83" s="47"/>
      <c r="X83" s="47"/>
      <c r="Y83" s="47"/>
      <c r="Z83" s="47"/>
      <c r="AA83" s="47"/>
      <c r="AB83" s="47"/>
      <c r="AC83" s="47"/>
      <c r="AD83" s="47"/>
      <c r="AE83" s="47"/>
      <c r="AF83" s="47"/>
    </row>
    <row r="84" spans="1:32" ht="15.75" customHeight="1" thickTop="1">
      <c r="B84" s="222"/>
      <c r="C84" s="223" t="s">
        <v>308</v>
      </c>
      <c r="D84" s="140">
        <f>SUM(D82:D83)</f>
        <v>1336000</v>
      </c>
      <c r="G84" s="120"/>
      <c r="H84" s="120"/>
      <c r="I84" s="120"/>
      <c r="J84" s="564"/>
      <c r="K84" s="564"/>
      <c r="L84" s="65" t="s">
        <v>152</v>
      </c>
      <c r="M84" s="65"/>
      <c r="N84" s="65"/>
      <c r="O84" s="564"/>
      <c r="P84" s="564"/>
      <c r="Q84" s="47"/>
      <c r="R84" s="47"/>
      <c r="S84" s="47"/>
      <c r="T84" s="47"/>
      <c r="U84" s="47"/>
      <c r="V84" s="47"/>
      <c r="W84" s="47"/>
      <c r="X84" s="47"/>
      <c r="Y84" s="47"/>
      <c r="Z84" s="47"/>
      <c r="AA84" s="47"/>
      <c r="AB84" s="47"/>
      <c r="AC84" s="47"/>
      <c r="AD84" s="47"/>
      <c r="AE84" s="47"/>
      <c r="AF84" s="47"/>
    </row>
    <row r="85" spans="1:32" ht="15.75" customHeight="1">
      <c r="A85" s="47"/>
      <c r="E85" s="49"/>
      <c r="F85" s="119"/>
      <c r="G85" s="120"/>
      <c r="H85" s="120"/>
      <c r="I85" s="120"/>
      <c r="J85" s="564"/>
      <c r="K85" s="564"/>
      <c r="L85" s="52">
        <v>1</v>
      </c>
      <c r="M85" s="98" t="s">
        <v>171</v>
      </c>
      <c r="N85" s="569">
        <v>15000</v>
      </c>
      <c r="O85" s="564"/>
      <c r="P85" s="564"/>
      <c r="Q85" s="47"/>
      <c r="R85" s="47"/>
      <c r="S85" s="47"/>
      <c r="T85" s="47"/>
      <c r="U85" s="47"/>
      <c r="V85" s="47"/>
      <c r="W85" s="47"/>
      <c r="X85" s="47"/>
      <c r="Y85" s="47"/>
      <c r="Z85" s="47"/>
      <c r="AA85" s="47"/>
      <c r="AB85" s="47"/>
      <c r="AC85" s="47"/>
      <c r="AD85" s="47"/>
      <c r="AE85" s="47"/>
      <c r="AF85" s="47"/>
    </row>
    <row r="86" spans="1:32" ht="15.75" customHeight="1">
      <c r="A86" s="47"/>
      <c r="F86" s="119"/>
      <c r="G86" s="120"/>
      <c r="H86" s="120"/>
      <c r="I86" s="127"/>
      <c r="J86" s="564"/>
      <c r="K86" s="564"/>
      <c r="L86" s="85">
        <v>2</v>
      </c>
      <c r="M86" s="99" t="s">
        <v>172</v>
      </c>
      <c r="N86" s="570">
        <v>24000</v>
      </c>
      <c r="O86" s="564"/>
      <c r="P86" s="564"/>
      <c r="Q86" s="47"/>
      <c r="R86" s="47"/>
      <c r="S86" s="47"/>
      <c r="T86" s="47"/>
      <c r="U86" s="47"/>
      <c r="V86" s="47"/>
      <c r="W86" s="47"/>
      <c r="X86" s="47"/>
      <c r="Y86" s="47"/>
      <c r="Z86" s="47"/>
      <c r="AA86" s="47"/>
      <c r="AB86" s="47"/>
      <c r="AC86" s="47"/>
      <c r="AD86" s="47"/>
      <c r="AE86" s="47"/>
      <c r="AF86" s="47"/>
    </row>
    <row r="87" spans="1:32" ht="15.75" customHeight="1">
      <c r="A87" s="47"/>
      <c r="B87" s="63" t="s">
        <v>309</v>
      </c>
      <c r="C87" s="63"/>
      <c r="D87" s="49"/>
      <c r="F87" s="119"/>
      <c r="G87" s="121"/>
      <c r="H87" s="120"/>
      <c r="I87" s="564"/>
      <c r="J87" s="564"/>
      <c r="K87" s="564"/>
      <c r="L87" s="85">
        <v>3</v>
      </c>
      <c r="M87" s="99" t="s">
        <v>174</v>
      </c>
      <c r="N87" s="570">
        <v>12000</v>
      </c>
      <c r="O87" s="564"/>
      <c r="P87" s="564"/>
      <c r="Q87" s="47"/>
      <c r="R87" s="47"/>
      <c r="S87" s="47"/>
      <c r="T87" s="47"/>
      <c r="U87" s="47"/>
      <c r="V87" s="47"/>
      <c r="W87" s="47"/>
      <c r="X87" s="47"/>
      <c r="Y87" s="47"/>
      <c r="Z87" s="47"/>
      <c r="AA87" s="47"/>
      <c r="AB87" s="47"/>
      <c r="AC87" s="47"/>
      <c r="AD87" s="47"/>
      <c r="AE87" s="47"/>
      <c r="AF87" s="47"/>
    </row>
    <row r="88" spans="1:32" ht="15.75" customHeight="1">
      <c r="A88" s="47"/>
      <c r="B88" s="224">
        <v>1</v>
      </c>
      <c r="C88" s="225" t="s">
        <v>99</v>
      </c>
      <c r="D88" s="226" t="s">
        <v>104</v>
      </c>
      <c r="E88" s="226" t="s">
        <v>310</v>
      </c>
      <c r="F88" s="119"/>
      <c r="H88" s="120"/>
      <c r="I88" s="564"/>
      <c r="J88" s="564"/>
      <c r="K88" s="564"/>
      <c r="L88" s="85">
        <v>4</v>
      </c>
      <c r="M88" s="99" t="s">
        <v>176</v>
      </c>
      <c r="N88" s="570">
        <v>5000</v>
      </c>
      <c r="O88" s="564"/>
      <c r="P88" s="564"/>
      <c r="Q88" s="47"/>
      <c r="R88" s="47"/>
      <c r="S88" s="47"/>
      <c r="T88" s="47"/>
      <c r="U88" s="47"/>
      <c r="V88" s="47"/>
      <c r="W88" s="47"/>
      <c r="X88" s="47"/>
      <c r="Y88" s="47"/>
      <c r="Z88" s="47"/>
      <c r="AA88" s="47"/>
      <c r="AB88" s="47"/>
      <c r="AC88" s="47"/>
      <c r="AD88" s="47"/>
      <c r="AE88" s="47"/>
      <c r="AF88" s="47"/>
    </row>
    <row r="89" spans="1:32" ht="15.75" customHeight="1">
      <c r="A89" s="47"/>
      <c r="B89" s="52"/>
      <c r="C89" s="28">
        <v>183400</v>
      </c>
      <c r="D89" s="28">
        <v>200</v>
      </c>
      <c r="E89" s="54">
        <f>C89/D89</f>
        <v>917</v>
      </c>
      <c r="F89" s="119"/>
      <c r="H89" s="120"/>
      <c r="I89" s="564"/>
      <c r="J89" s="564"/>
      <c r="K89" s="564"/>
      <c r="L89" s="85">
        <v>5</v>
      </c>
      <c r="M89" s="99" t="s">
        <v>179</v>
      </c>
      <c r="N89" s="570">
        <v>0</v>
      </c>
      <c r="O89" s="564"/>
      <c r="P89" s="564"/>
      <c r="Q89" s="47"/>
      <c r="R89" s="47"/>
      <c r="S89" s="47"/>
      <c r="T89" s="47"/>
      <c r="U89" s="47"/>
      <c r="V89" s="47"/>
      <c r="W89" s="47"/>
      <c r="X89" s="47"/>
      <c r="Y89" s="47"/>
      <c r="Z89" s="47"/>
      <c r="AA89" s="47"/>
      <c r="AB89" s="47"/>
      <c r="AC89" s="47"/>
      <c r="AD89" s="47"/>
      <c r="AE89" s="47"/>
      <c r="AF89" s="47"/>
    </row>
    <row r="90" spans="1:32" ht="15.75" customHeight="1">
      <c r="A90" s="47"/>
      <c r="F90" s="47"/>
      <c r="J90" s="564"/>
      <c r="K90" s="564"/>
      <c r="L90" s="85">
        <v>6</v>
      </c>
      <c r="M90" s="99" t="s">
        <v>183</v>
      </c>
      <c r="N90" s="570">
        <v>30000</v>
      </c>
      <c r="O90" s="564"/>
      <c r="P90" s="564"/>
      <c r="Q90" s="47"/>
      <c r="R90" s="47"/>
      <c r="S90" s="47"/>
      <c r="T90" s="47"/>
      <c r="U90" s="47"/>
      <c r="V90" s="47"/>
      <c r="W90" s="47"/>
      <c r="X90" s="47"/>
      <c r="Y90" s="47"/>
      <c r="Z90" s="47"/>
      <c r="AA90" s="47"/>
      <c r="AB90" s="47"/>
      <c r="AC90" s="47"/>
      <c r="AD90" s="47"/>
      <c r="AE90" s="47"/>
      <c r="AF90" s="47"/>
    </row>
    <row r="91" spans="1:32" ht="15.75" customHeight="1">
      <c r="A91" s="47"/>
      <c r="B91" s="2" t="s">
        <v>33</v>
      </c>
      <c r="F91" s="47"/>
      <c r="J91" s="564"/>
      <c r="K91" s="564"/>
      <c r="L91" s="85">
        <v>7</v>
      </c>
      <c r="M91" s="99" t="s">
        <v>186</v>
      </c>
      <c r="N91" s="570">
        <v>5000</v>
      </c>
      <c r="O91" s="564"/>
      <c r="P91" s="564"/>
      <c r="Q91" s="47"/>
      <c r="R91" s="47"/>
      <c r="S91" s="47"/>
      <c r="T91" s="47"/>
      <c r="U91" s="47"/>
      <c r="V91" s="47"/>
      <c r="W91" s="47"/>
      <c r="X91" s="47"/>
      <c r="Y91" s="47"/>
      <c r="Z91" s="47"/>
      <c r="AA91" s="47"/>
      <c r="AB91" s="47"/>
      <c r="AC91" s="47"/>
      <c r="AD91" s="47"/>
      <c r="AE91" s="47"/>
      <c r="AF91" s="47"/>
    </row>
    <row r="92" spans="1:32" ht="15.75" customHeight="1">
      <c r="A92" s="47"/>
      <c r="B92" s="52">
        <v>1</v>
      </c>
      <c r="C92" s="57" t="s">
        <v>99</v>
      </c>
      <c r="D92" s="57" t="s">
        <v>104</v>
      </c>
      <c r="E92" s="57" t="s">
        <v>311</v>
      </c>
      <c r="F92" s="47"/>
      <c r="H92" s="120"/>
      <c r="I92" s="39"/>
      <c r="J92" s="39"/>
      <c r="K92" s="39"/>
      <c r="L92" s="85">
        <v>8</v>
      </c>
      <c r="M92" s="99" t="s">
        <v>189</v>
      </c>
      <c r="N92" s="570">
        <v>0</v>
      </c>
      <c r="O92" s="39"/>
      <c r="P92" s="39"/>
      <c r="Q92" s="47"/>
      <c r="R92" s="47"/>
      <c r="S92" s="47"/>
      <c r="T92" s="47"/>
      <c r="U92" s="47"/>
      <c r="V92" s="47"/>
      <c r="W92" s="47"/>
      <c r="X92" s="47"/>
      <c r="Y92" s="47"/>
      <c r="Z92" s="47"/>
      <c r="AA92" s="47"/>
      <c r="AB92" s="47"/>
      <c r="AC92" s="47"/>
      <c r="AD92" s="47"/>
      <c r="AE92" s="47"/>
      <c r="AF92" s="47"/>
    </row>
    <row r="93" spans="1:32" ht="15.75" customHeight="1">
      <c r="A93" s="47"/>
      <c r="B93" s="100"/>
      <c r="C93" s="101">
        <f>D93*E93</f>
        <v>655400</v>
      </c>
      <c r="D93" s="28">
        <v>200</v>
      </c>
      <c r="E93" s="52">
        <v>3277</v>
      </c>
      <c r="F93" s="47"/>
      <c r="H93" s="120"/>
      <c r="I93" s="39"/>
      <c r="J93" s="39"/>
      <c r="K93" s="39"/>
      <c r="L93" s="85">
        <v>9</v>
      </c>
      <c r="M93" s="99" t="s">
        <v>192</v>
      </c>
      <c r="N93" s="570">
        <v>7000</v>
      </c>
      <c r="O93" s="39"/>
      <c r="P93" s="39"/>
      <c r="Q93" s="47"/>
      <c r="R93" s="47"/>
      <c r="S93" s="47"/>
      <c r="T93" s="47"/>
      <c r="U93" s="47"/>
      <c r="V93" s="47"/>
      <c r="W93" s="47"/>
      <c r="X93" s="47"/>
      <c r="Y93" s="47"/>
      <c r="Z93" s="47"/>
      <c r="AA93" s="47"/>
      <c r="AB93" s="47"/>
      <c r="AC93" s="47"/>
      <c r="AD93" s="47"/>
      <c r="AE93" s="47"/>
      <c r="AF93" s="47"/>
    </row>
    <row r="94" spans="1:32" ht="15.75" customHeight="1">
      <c r="A94" s="47"/>
      <c r="B94" s="52" t="s">
        <v>312</v>
      </c>
      <c r="C94" s="28">
        <v>655240</v>
      </c>
      <c r="D94" s="65"/>
      <c r="E94" s="65"/>
      <c r="F94" s="47"/>
      <c r="G94" s="27"/>
      <c r="H94" s="64"/>
      <c r="I94" s="27"/>
      <c r="J94" s="27"/>
      <c r="K94" s="27"/>
      <c r="L94" s="85">
        <v>10</v>
      </c>
      <c r="M94" s="99" t="s">
        <v>195</v>
      </c>
      <c r="N94" s="570">
        <v>32000</v>
      </c>
      <c r="O94" s="27"/>
      <c r="P94" s="27"/>
      <c r="Q94" s="47"/>
      <c r="R94" s="47"/>
      <c r="S94" s="47"/>
      <c r="T94" s="47"/>
      <c r="U94" s="47"/>
      <c r="V94" s="47"/>
      <c r="W94" s="47"/>
      <c r="X94" s="47"/>
      <c r="Y94" s="47"/>
      <c r="Z94" s="47"/>
      <c r="AA94" s="47"/>
      <c r="AB94" s="47"/>
      <c r="AC94" s="47"/>
      <c r="AD94" s="47"/>
      <c r="AE94" s="47"/>
      <c r="AF94" s="47"/>
    </row>
    <row r="95" spans="1:32" ht="15.75" customHeight="1">
      <c r="A95" s="47"/>
      <c r="B95" s="52" t="s">
        <v>169</v>
      </c>
      <c r="C95" s="28">
        <f>C93-C94</f>
        <v>160</v>
      </c>
      <c r="D95" s="65"/>
      <c r="E95" s="65"/>
      <c r="F95" s="47"/>
      <c r="L95" s="85">
        <v>11</v>
      </c>
      <c r="M95" s="99" t="s">
        <v>198</v>
      </c>
      <c r="N95" s="570">
        <v>8000</v>
      </c>
      <c r="Q95" s="47"/>
      <c r="R95" s="47"/>
      <c r="S95" s="47"/>
      <c r="T95" s="47"/>
      <c r="U95" s="47"/>
      <c r="V95" s="47"/>
      <c r="W95" s="47"/>
      <c r="X95" s="47"/>
      <c r="Y95" s="47"/>
      <c r="Z95" s="47"/>
      <c r="AA95" s="47"/>
      <c r="AB95" s="47"/>
      <c r="AC95" s="47"/>
      <c r="AD95" s="47"/>
      <c r="AE95" s="47"/>
      <c r="AF95" s="47"/>
    </row>
    <row r="96" spans="1:32" ht="15.75" customHeight="1">
      <c r="A96" s="47"/>
      <c r="C96" s="124"/>
      <c r="E96" s="49"/>
      <c r="F96" s="47"/>
      <c r="G96" s="565"/>
      <c r="L96" s="85">
        <v>12</v>
      </c>
      <c r="M96" s="99" t="s">
        <v>202</v>
      </c>
      <c r="N96" s="214">
        <v>0</v>
      </c>
      <c r="Q96" s="47"/>
      <c r="R96" s="47"/>
      <c r="S96" s="47"/>
      <c r="T96" s="799"/>
      <c r="U96" s="765"/>
      <c r="V96" s="47"/>
      <c r="W96" s="47"/>
      <c r="X96" s="47"/>
      <c r="Y96" s="47"/>
      <c r="Z96" s="47"/>
      <c r="AA96" s="47"/>
      <c r="AB96" s="47"/>
      <c r="AC96" s="47"/>
      <c r="AD96" s="47"/>
      <c r="AE96" s="47"/>
      <c r="AF96" s="47"/>
    </row>
    <row r="97" spans="1:32" ht="15.75" customHeight="1">
      <c r="A97" s="47"/>
      <c r="B97" s="47"/>
      <c r="C97" s="47"/>
      <c r="D97" s="49"/>
      <c r="E97" s="49"/>
      <c r="F97" s="47"/>
      <c r="L97" s="85">
        <v>13</v>
      </c>
      <c r="M97" s="99" t="s">
        <v>205</v>
      </c>
      <c r="N97" s="214">
        <v>14000</v>
      </c>
      <c r="Q97" s="47"/>
      <c r="R97" s="47"/>
      <c r="S97" s="47"/>
      <c r="T97" s="47"/>
      <c r="U97" s="47"/>
      <c r="V97" s="47"/>
      <c r="W97" s="47"/>
      <c r="X97" s="47"/>
      <c r="Y97" s="47"/>
      <c r="Z97" s="47"/>
      <c r="AA97" s="47"/>
      <c r="AB97" s="47"/>
      <c r="AC97" s="47"/>
      <c r="AD97" s="47"/>
      <c r="AE97" s="47"/>
      <c r="AF97" s="47"/>
    </row>
    <row r="98" spans="1:32" ht="15.75" customHeight="1">
      <c r="A98" s="47"/>
      <c r="B98" s="2" t="s">
        <v>39</v>
      </c>
      <c r="E98" s="49"/>
      <c r="F98" s="47"/>
      <c r="L98" s="85">
        <v>14</v>
      </c>
      <c r="M98" s="99" t="s">
        <v>208</v>
      </c>
      <c r="N98" s="214">
        <v>3000</v>
      </c>
      <c r="Q98" s="47"/>
      <c r="R98" s="47"/>
      <c r="S98" s="47"/>
      <c r="T98" s="47"/>
      <c r="U98" s="47"/>
      <c r="V98" s="47"/>
      <c r="W98" s="47"/>
      <c r="X98" s="47"/>
      <c r="Y98" s="47"/>
      <c r="Z98" s="47"/>
      <c r="AA98" s="47"/>
      <c r="AB98" s="47"/>
      <c r="AC98" s="47"/>
      <c r="AD98" s="47"/>
      <c r="AE98" s="47"/>
      <c r="AF98" s="47"/>
    </row>
    <row r="99" spans="1:32" ht="15.75" customHeight="1">
      <c r="A99" s="47"/>
      <c r="B99" s="28">
        <v>1</v>
      </c>
      <c r="C99" s="28" t="s">
        <v>313</v>
      </c>
      <c r="D99" s="28">
        <v>199041</v>
      </c>
      <c r="E99" s="49"/>
      <c r="F99" s="47"/>
      <c r="H99" s="566"/>
      <c r="I99" s="53"/>
      <c r="J99" s="53"/>
      <c r="K99" s="53"/>
      <c r="L99" s="85">
        <v>15</v>
      </c>
      <c r="M99" s="99" t="s">
        <v>211</v>
      </c>
      <c r="N99" s="214">
        <v>2000</v>
      </c>
      <c r="O99" s="53"/>
      <c r="P99" s="53"/>
      <c r="Q99" s="47"/>
      <c r="R99" s="47"/>
      <c r="S99" s="47"/>
      <c r="T99" s="47"/>
      <c r="U99" s="47"/>
      <c r="V99" s="47"/>
      <c r="W99" s="47"/>
      <c r="X99" s="47"/>
      <c r="Y99" s="47"/>
      <c r="Z99" s="47"/>
      <c r="AA99" s="47"/>
      <c r="AB99" s="47"/>
      <c r="AC99" s="47"/>
      <c r="AD99" s="47"/>
      <c r="AE99" s="47"/>
      <c r="AF99" s="47"/>
    </row>
    <row r="100" spans="1:32" ht="15.75" customHeight="1">
      <c r="A100" s="47"/>
      <c r="B100" s="28">
        <v>2</v>
      </c>
      <c r="C100" s="28" t="s">
        <v>314</v>
      </c>
      <c r="D100" s="28">
        <v>191000</v>
      </c>
      <c r="E100" s="49"/>
      <c r="F100" s="47"/>
      <c r="I100" s="53"/>
      <c r="J100" s="53"/>
      <c r="K100" s="53"/>
      <c r="L100" s="85">
        <v>16</v>
      </c>
      <c r="M100" s="99" t="s">
        <v>214</v>
      </c>
      <c r="N100" s="214">
        <v>6000</v>
      </c>
      <c r="O100" s="53"/>
      <c r="P100" s="53"/>
      <c r="Q100" s="47"/>
      <c r="R100" s="47"/>
      <c r="S100" s="47"/>
      <c r="T100" s="47"/>
      <c r="U100" s="47"/>
      <c r="V100" s="47"/>
      <c r="W100" s="47"/>
      <c r="X100" s="47"/>
      <c r="Y100" s="47"/>
      <c r="Z100" s="47"/>
      <c r="AA100" s="47"/>
      <c r="AB100" s="47"/>
      <c r="AC100" s="47"/>
      <c r="AD100" s="47"/>
      <c r="AE100" s="47"/>
      <c r="AF100" s="47"/>
    </row>
    <row r="101" spans="1:32" ht="15.75" customHeight="1">
      <c r="A101" s="47"/>
      <c r="B101" s="47"/>
      <c r="C101" s="47"/>
      <c r="D101" s="49"/>
      <c r="E101" s="49"/>
      <c r="F101" s="47"/>
      <c r="G101" s="27"/>
      <c r="H101" s="64"/>
      <c r="I101" s="47"/>
      <c r="J101" s="47"/>
      <c r="K101" s="47"/>
      <c r="L101" s="85">
        <v>17</v>
      </c>
      <c r="M101" s="99" t="s">
        <v>218</v>
      </c>
      <c r="N101" s="214">
        <v>0</v>
      </c>
      <c r="O101" s="47"/>
      <c r="P101" s="47"/>
      <c r="Q101" s="47"/>
      <c r="R101" s="47"/>
      <c r="S101" s="47"/>
      <c r="T101" s="47"/>
      <c r="U101" s="47"/>
      <c r="V101" s="47"/>
      <c r="W101" s="47"/>
      <c r="X101" s="47"/>
      <c r="Y101" s="47"/>
      <c r="Z101" s="47"/>
      <c r="AA101" s="47"/>
      <c r="AB101" s="47"/>
      <c r="AC101" s="47"/>
      <c r="AD101" s="47"/>
      <c r="AE101" s="47"/>
      <c r="AF101" s="47"/>
    </row>
    <row r="102" spans="1:32" ht="15.75" customHeight="1">
      <c r="A102" s="47"/>
      <c r="B102" s="47"/>
      <c r="C102" s="47"/>
      <c r="D102" s="49"/>
      <c r="E102" s="49"/>
      <c r="F102" s="47"/>
      <c r="L102" s="85">
        <v>18</v>
      </c>
      <c r="M102" s="99" t="s">
        <v>224</v>
      </c>
      <c r="N102" s="214">
        <v>0</v>
      </c>
      <c r="Q102" s="47"/>
      <c r="R102" s="47"/>
      <c r="S102" s="47"/>
      <c r="T102" s="47"/>
      <c r="U102" s="47"/>
      <c r="V102" s="47"/>
      <c r="W102" s="47"/>
      <c r="X102" s="47"/>
      <c r="Y102" s="47"/>
      <c r="Z102" s="47"/>
      <c r="AA102" s="47"/>
      <c r="AB102" s="47"/>
      <c r="AC102" s="47"/>
      <c r="AD102" s="47"/>
      <c r="AE102" s="47"/>
      <c r="AF102" s="47"/>
    </row>
    <row r="103" spans="1:32" ht="15.75" customHeight="1">
      <c r="A103" s="47"/>
      <c r="B103" s="47"/>
      <c r="C103" s="47"/>
      <c r="D103" s="49"/>
      <c r="E103" s="49"/>
      <c r="F103" s="47"/>
      <c r="L103" s="85">
        <v>19</v>
      </c>
      <c r="M103" s="99" t="s">
        <v>227</v>
      </c>
      <c r="N103" s="214">
        <v>14000</v>
      </c>
      <c r="Q103" s="47"/>
      <c r="R103" s="47"/>
      <c r="S103" s="47"/>
      <c r="T103" s="47"/>
      <c r="U103" s="47"/>
      <c r="V103" s="47"/>
      <c r="W103" s="47"/>
      <c r="X103" s="47"/>
      <c r="Y103" s="47"/>
      <c r="Z103" s="47"/>
      <c r="AA103" s="47"/>
      <c r="AB103" s="47"/>
      <c r="AC103" s="47"/>
      <c r="AD103" s="47"/>
      <c r="AE103" s="47"/>
      <c r="AF103" s="47"/>
    </row>
    <row r="104" spans="1:32" ht="15.75" customHeight="1">
      <c r="A104" s="47"/>
      <c r="B104" s="47"/>
      <c r="C104" s="47"/>
      <c r="D104" s="49"/>
      <c r="E104" s="49"/>
      <c r="F104" s="47"/>
      <c r="L104" s="85">
        <v>20</v>
      </c>
      <c r="M104" s="99" t="s">
        <v>229</v>
      </c>
      <c r="N104" s="214">
        <v>16000</v>
      </c>
      <c r="Q104" s="47"/>
      <c r="R104" s="47"/>
      <c r="S104" s="47"/>
      <c r="T104" s="47"/>
      <c r="U104" s="47"/>
      <c r="V104" s="47"/>
      <c r="W104" s="47"/>
      <c r="X104" s="47"/>
      <c r="Y104" s="47"/>
      <c r="Z104" s="47"/>
      <c r="AA104" s="47"/>
      <c r="AB104" s="47"/>
      <c r="AC104" s="47"/>
      <c r="AD104" s="47"/>
      <c r="AE104" s="47"/>
      <c r="AF104" s="47"/>
    </row>
    <row r="105" spans="1:32" ht="15.75" customHeight="1">
      <c r="A105" s="47"/>
      <c r="E105" s="49"/>
      <c r="F105" s="47"/>
      <c r="L105" s="85">
        <v>21</v>
      </c>
      <c r="M105" s="99" t="s">
        <v>233</v>
      </c>
      <c r="N105" s="214">
        <v>60000</v>
      </c>
      <c r="Q105" s="47"/>
      <c r="R105" s="47"/>
      <c r="S105" s="47"/>
      <c r="T105" s="47"/>
      <c r="U105" s="47"/>
      <c r="V105" s="47"/>
      <c r="W105" s="47"/>
      <c r="X105" s="47"/>
      <c r="Y105" s="47"/>
      <c r="Z105" s="47"/>
      <c r="AA105" s="47"/>
      <c r="AB105" s="47"/>
      <c r="AC105" s="47"/>
      <c r="AD105" s="47"/>
      <c r="AE105" s="47"/>
      <c r="AF105" s="47"/>
    </row>
    <row r="106" spans="1:32" ht="15.75" customHeight="1">
      <c r="A106" s="47"/>
      <c r="E106" s="49"/>
      <c r="F106" s="47"/>
      <c r="H106" s="120"/>
      <c r="I106" s="567"/>
      <c r="J106" s="567"/>
      <c r="K106" s="567"/>
      <c r="L106" s="85">
        <v>22</v>
      </c>
      <c r="M106" s="99" t="s">
        <v>235</v>
      </c>
      <c r="N106" s="751">
        <v>28000</v>
      </c>
      <c r="O106" s="754"/>
      <c r="P106" s="567"/>
      <c r="Q106" s="47"/>
      <c r="R106" s="47"/>
      <c r="S106" s="47"/>
      <c r="T106" s="47"/>
      <c r="U106" s="47"/>
      <c r="V106" s="47"/>
      <c r="W106" s="47"/>
      <c r="X106" s="47"/>
      <c r="Y106" s="47"/>
      <c r="Z106" s="47"/>
      <c r="AA106" s="47"/>
      <c r="AB106" s="47"/>
      <c r="AC106" s="47"/>
      <c r="AD106" s="47"/>
      <c r="AE106" s="47"/>
      <c r="AF106" s="47"/>
    </row>
    <row r="107" spans="1:32" ht="15.75" customHeight="1">
      <c r="A107" s="47"/>
      <c r="E107" s="49"/>
      <c r="F107" s="47"/>
      <c r="H107" s="120"/>
      <c r="I107" s="567"/>
      <c r="J107" s="567"/>
      <c r="K107" s="567"/>
      <c r="L107" s="85">
        <v>23</v>
      </c>
      <c r="M107" s="99" t="s">
        <v>238</v>
      </c>
      <c r="N107" s="751">
        <v>11000</v>
      </c>
      <c r="O107" s="754"/>
      <c r="P107" s="567"/>
      <c r="Q107" s="47"/>
      <c r="R107" s="47"/>
      <c r="S107" s="47"/>
      <c r="T107" s="47"/>
      <c r="U107" s="47"/>
      <c r="V107" s="47"/>
      <c r="W107" s="47"/>
      <c r="X107" s="47"/>
      <c r="Y107" s="47"/>
      <c r="Z107" s="47"/>
      <c r="AA107" s="47"/>
      <c r="AB107" s="47"/>
      <c r="AC107" s="47"/>
      <c r="AD107" s="47"/>
      <c r="AE107" s="47"/>
      <c r="AF107" s="47"/>
    </row>
    <row r="108" spans="1:32" ht="15.75" customHeight="1">
      <c r="A108" s="47"/>
      <c r="E108" s="49"/>
      <c r="F108" s="47"/>
      <c r="H108" s="120"/>
      <c r="I108" s="567"/>
      <c r="J108" s="567"/>
      <c r="K108" s="567"/>
      <c r="L108" s="85">
        <v>24</v>
      </c>
      <c r="M108" s="99" t="s">
        <v>242</v>
      </c>
      <c r="N108" s="751">
        <v>4000</v>
      </c>
      <c r="O108" s="754"/>
      <c r="P108" s="567"/>
      <c r="Q108" s="47"/>
      <c r="R108" s="47"/>
      <c r="S108" s="47"/>
      <c r="T108" s="47"/>
      <c r="U108" s="47"/>
      <c r="V108" s="47"/>
      <c r="W108" s="47"/>
      <c r="X108" s="47"/>
      <c r="Y108" s="47"/>
      <c r="Z108" s="47"/>
      <c r="AA108" s="47"/>
      <c r="AB108" s="47"/>
      <c r="AC108" s="47"/>
      <c r="AD108" s="47"/>
      <c r="AE108" s="47"/>
      <c r="AF108" s="47"/>
    </row>
    <row r="109" spans="1:32" ht="15.75" customHeight="1">
      <c r="A109" s="47"/>
      <c r="B109" s="47"/>
      <c r="C109" s="47"/>
      <c r="D109" s="49"/>
      <c r="E109" s="49"/>
      <c r="F109" s="47"/>
      <c r="H109" s="120"/>
      <c r="I109" s="567"/>
      <c r="J109" s="567"/>
      <c r="K109" s="567"/>
      <c r="L109" s="85">
        <v>25</v>
      </c>
      <c r="M109" s="99" t="s">
        <v>240</v>
      </c>
      <c r="N109" s="751">
        <v>4000</v>
      </c>
      <c r="O109" s="754"/>
      <c r="P109" s="567"/>
      <c r="Q109" s="47"/>
      <c r="R109" s="47"/>
      <c r="S109" s="47"/>
      <c r="T109" s="47"/>
      <c r="U109" s="47"/>
      <c r="V109" s="47"/>
      <c r="W109" s="47"/>
      <c r="X109" s="47"/>
      <c r="Y109" s="47"/>
      <c r="Z109" s="47"/>
      <c r="AA109" s="47"/>
      <c r="AB109" s="47"/>
      <c r="AC109" s="47"/>
      <c r="AD109" s="47"/>
      <c r="AE109" s="47"/>
      <c r="AF109" s="47"/>
    </row>
    <row r="110" spans="1:32" ht="15.75" customHeight="1">
      <c r="A110" s="47"/>
      <c r="B110" s="47"/>
      <c r="C110" s="47"/>
      <c r="D110" s="49"/>
      <c r="E110" s="49"/>
      <c r="F110" s="47"/>
      <c r="H110" s="120"/>
      <c r="I110" s="567"/>
      <c r="J110" s="567"/>
      <c r="K110" s="567"/>
      <c r="L110" s="85">
        <v>27</v>
      </c>
      <c r="M110" s="99" t="s">
        <v>315</v>
      </c>
      <c r="N110" s="751">
        <v>0</v>
      </c>
      <c r="O110" s="754"/>
      <c r="P110" s="567"/>
      <c r="Q110" s="47"/>
      <c r="R110" s="47"/>
      <c r="S110" s="47"/>
      <c r="T110" s="47"/>
      <c r="U110" s="47"/>
      <c r="V110" s="47"/>
      <c r="W110" s="47"/>
      <c r="X110" s="47"/>
      <c r="Y110" s="47"/>
      <c r="Z110" s="47"/>
      <c r="AA110" s="47"/>
      <c r="AB110" s="47"/>
      <c r="AC110" s="47"/>
      <c r="AD110" s="47"/>
      <c r="AE110" s="47"/>
      <c r="AF110" s="47"/>
    </row>
    <row r="111" spans="1:32" ht="15.75" customHeight="1">
      <c r="A111" s="47"/>
      <c r="B111" s="47"/>
      <c r="C111" s="47"/>
      <c r="D111" s="49"/>
      <c r="E111" s="49"/>
      <c r="F111" s="47"/>
      <c r="H111" s="120"/>
      <c r="I111" s="567"/>
      <c r="J111" s="567"/>
      <c r="K111" s="567"/>
      <c r="L111" s="85">
        <v>28</v>
      </c>
      <c r="M111" s="99" t="s">
        <v>316</v>
      </c>
      <c r="N111" s="755">
        <v>4000</v>
      </c>
      <c r="O111" s="754"/>
      <c r="P111" s="567"/>
      <c r="Q111" s="47"/>
      <c r="R111" s="47"/>
      <c r="S111" s="47"/>
      <c r="T111" s="47"/>
      <c r="U111" s="47"/>
      <c r="V111" s="47"/>
      <c r="W111" s="47"/>
      <c r="X111" s="47"/>
      <c r="Y111" s="47"/>
      <c r="Z111" s="47"/>
      <c r="AA111" s="47"/>
      <c r="AB111" s="47"/>
      <c r="AC111" s="47"/>
      <c r="AD111" s="47"/>
      <c r="AE111" s="47"/>
      <c r="AF111" s="47"/>
    </row>
    <row r="112" spans="1:32" ht="15.75" customHeight="1" thickBot="1">
      <c r="A112" s="47"/>
      <c r="B112" s="47"/>
      <c r="C112" s="47"/>
      <c r="D112" s="49"/>
      <c r="E112" s="49"/>
      <c r="F112" s="47"/>
      <c r="I112" s="53"/>
      <c r="J112" s="53"/>
      <c r="K112" s="53"/>
      <c r="L112" s="91">
        <v>29</v>
      </c>
      <c r="M112" s="89" t="s">
        <v>317</v>
      </c>
      <c r="N112" s="215">
        <v>679000</v>
      </c>
      <c r="O112" s="53"/>
      <c r="P112" s="53"/>
      <c r="Q112" s="47"/>
      <c r="R112" s="47"/>
      <c r="S112" s="47"/>
      <c r="T112" s="47"/>
      <c r="U112" s="47"/>
      <c r="V112" s="47"/>
      <c r="W112" s="47"/>
      <c r="X112" s="47"/>
      <c r="Y112" s="47"/>
      <c r="Z112" s="47"/>
      <c r="AA112" s="47"/>
      <c r="AB112" s="47"/>
      <c r="AC112" s="47"/>
      <c r="AD112" s="47"/>
      <c r="AE112" s="47"/>
      <c r="AF112" s="47"/>
    </row>
    <row r="113" spans="1:32" ht="15.75" customHeight="1" thickTop="1">
      <c r="A113" s="47"/>
      <c r="B113" s="47"/>
      <c r="C113" s="47"/>
      <c r="D113" s="49"/>
      <c r="E113" s="49"/>
      <c r="F113" s="47"/>
      <c r="G113" s="27"/>
      <c r="H113" s="64"/>
      <c r="I113" s="27"/>
      <c r="J113" s="27"/>
      <c r="K113" s="27"/>
      <c r="L113" s="85" t="s">
        <v>108</v>
      </c>
      <c r="M113" s="86" t="s">
        <v>159</v>
      </c>
      <c r="N113" s="214">
        <f>SUM(N85:N112)</f>
        <v>983000</v>
      </c>
      <c r="O113" s="27"/>
      <c r="P113" s="27"/>
      <c r="Q113" s="47"/>
      <c r="R113" s="47"/>
      <c r="S113" s="47"/>
      <c r="T113" s="47"/>
      <c r="U113" s="47"/>
      <c r="V113" s="47"/>
      <c r="W113" s="47"/>
      <c r="X113" s="47"/>
      <c r="Y113" s="47"/>
      <c r="Z113" s="47"/>
      <c r="AA113" s="47"/>
      <c r="AB113" s="47"/>
      <c r="AC113" s="47"/>
      <c r="AD113" s="47"/>
      <c r="AE113" s="47"/>
      <c r="AF113" s="47"/>
    </row>
    <row r="114" spans="1:32" ht="15.75" customHeight="1">
      <c r="A114" s="47"/>
      <c r="B114" s="47"/>
      <c r="C114" s="47"/>
      <c r="D114" s="49"/>
      <c r="E114" s="49"/>
      <c r="F114" s="47"/>
      <c r="K114" s="121"/>
      <c r="L114" s="65"/>
      <c r="M114" s="65"/>
      <c r="N114" s="65"/>
      <c r="Q114" s="47"/>
      <c r="R114" s="47"/>
      <c r="S114" s="47"/>
      <c r="T114" s="47"/>
      <c r="U114" s="47"/>
      <c r="V114" s="47"/>
      <c r="W114" s="47"/>
      <c r="X114" s="47"/>
      <c r="Y114" s="47"/>
      <c r="Z114" s="47"/>
      <c r="AA114" s="47"/>
      <c r="AB114" s="47"/>
      <c r="AC114" s="47"/>
      <c r="AD114" s="47"/>
      <c r="AE114" s="47"/>
      <c r="AF114" s="47"/>
    </row>
    <row r="115" spans="1:32" ht="15.75" customHeight="1">
      <c r="A115" s="47"/>
      <c r="B115" s="47"/>
      <c r="C115" s="47"/>
      <c r="D115" s="49"/>
      <c r="E115" s="49"/>
      <c r="F115" s="47"/>
      <c r="G115" s="568"/>
      <c r="H115" s="64"/>
      <c r="I115" s="47"/>
      <c r="J115" s="47"/>
      <c r="K115" s="47"/>
      <c r="L115" s="120" t="s">
        <v>156</v>
      </c>
      <c r="M115" s="65"/>
      <c r="N115" s="65"/>
      <c r="O115" s="47"/>
      <c r="P115" s="47"/>
      <c r="Q115" s="47"/>
      <c r="R115" s="47"/>
      <c r="S115" s="47"/>
      <c r="T115" s="47"/>
      <c r="U115" s="47"/>
      <c r="V115" s="47"/>
      <c r="W115" s="47"/>
      <c r="X115" s="47"/>
      <c r="Y115" s="47"/>
      <c r="Z115" s="47"/>
      <c r="AA115" s="47"/>
      <c r="AB115" s="47"/>
      <c r="AC115" s="47"/>
      <c r="AD115" s="47"/>
      <c r="AE115" s="47"/>
      <c r="AF115" s="47"/>
    </row>
    <row r="116" spans="1:32" ht="15.75" customHeight="1">
      <c r="A116" s="47"/>
      <c r="B116" s="47"/>
      <c r="C116" s="47"/>
      <c r="D116" s="49"/>
      <c r="E116" s="49"/>
      <c r="F116" s="47"/>
      <c r="G116" s="27"/>
      <c r="H116" s="64"/>
      <c r="I116" s="47"/>
      <c r="J116" s="47"/>
      <c r="K116" s="47"/>
      <c r="L116" s="52">
        <v>1</v>
      </c>
      <c r="M116" s="52" t="s">
        <v>318</v>
      </c>
      <c r="N116" s="112">
        <v>1131227</v>
      </c>
      <c r="O116" s="119"/>
      <c r="P116" s="47"/>
      <c r="Q116" s="47"/>
      <c r="R116" s="47"/>
      <c r="S116" s="47"/>
      <c r="T116" s="47"/>
      <c r="U116" s="47"/>
      <c r="V116" s="47"/>
      <c r="W116" s="47"/>
      <c r="X116" s="47"/>
      <c r="Y116" s="47"/>
      <c r="Z116" s="47"/>
      <c r="AA116" s="47"/>
      <c r="AB116" s="47"/>
      <c r="AC116" s="47"/>
      <c r="AD116" s="47"/>
      <c r="AE116" s="47"/>
      <c r="AF116" s="47"/>
    </row>
    <row r="117" spans="1:32" ht="15.75" customHeight="1" thickBot="1">
      <c r="A117" s="47"/>
      <c r="B117" s="47"/>
      <c r="C117" s="47"/>
      <c r="D117" s="49"/>
      <c r="E117" s="49"/>
      <c r="F117" s="47"/>
      <c r="G117" s="27"/>
      <c r="H117" s="61"/>
      <c r="I117" s="47"/>
      <c r="J117" s="47"/>
      <c r="K117" s="47"/>
      <c r="L117" s="756">
        <v>2</v>
      </c>
      <c r="M117" s="100" t="s">
        <v>197</v>
      </c>
      <c r="N117" s="757">
        <f>'5.支出詳細'!G160</f>
        <v>211538</v>
      </c>
      <c r="O117" s="47"/>
      <c r="P117" s="47"/>
      <c r="Q117" s="47"/>
      <c r="R117" s="47"/>
      <c r="S117" s="47"/>
      <c r="T117" s="47"/>
      <c r="U117" s="47"/>
      <c r="V117" s="47"/>
      <c r="W117" s="47"/>
      <c r="X117" s="47"/>
      <c r="Y117" s="47"/>
      <c r="Z117" s="47"/>
      <c r="AA117" s="47"/>
      <c r="AB117" s="47"/>
      <c r="AC117" s="47"/>
      <c r="AD117" s="47"/>
      <c r="AE117" s="47"/>
      <c r="AF117" s="47"/>
    </row>
    <row r="118" spans="1:32" ht="15.75" customHeight="1" thickTop="1">
      <c r="A118" s="47"/>
      <c r="B118" s="47"/>
      <c r="C118" s="47"/>
      <c r="D118" s="49"/>
      <c r="E118" s="49"/>
      <c r="F118" s="47"/>
      <c r="G118" s="27"/>
      <c r="H118" s="61"/>
      <c r="I118" s="47"/>
      <c r="J118" s="47"/>
      <c r="K118" s="47"/>
      <c r="L118" s="758"/>
      <c r="M118" s="759" t="s">
        <v>194</v>
      </c>
      <c r="N118" s="116">
        <v>919689</v>
      </c>
      <c r="O118" s="47"/>
      <c r="P118" s="47"/>
      <c r="Q118" s="61"/>
      <c r="R118" s="61"/>
      <c r="S118" s="47"/>
      <c r="T118" s="47"/>
      <c r="U118" s="47"/>
      <c r="V118" s="47"/>
      <c r="W118" s="47"/>
      <c r="X118" s="47"/>
      <c r="Y118" s="47"/>
      <c r="Z118" s="47"/>
      <c r="AA118" s="47"/>
      <c r="AB118" s="47"/>
      <c r="AC118" s="47"/>
      <c r="AD118" s="47"/>
      <c r="AE118" s="47"/>
      <c r="AF118" s="47"/>
    </row>
    <row r="119" spans="1:32" ht="15.75" customHeight="1">
      <c r="A119" s="47"/>
      <c r="B119" s="47"/>
      <c r="C119" s="47"/>
      <c r="D119" s="49"/>
      <c r="E119" s="62"/>
      <c r="F119" s="47"/>
      <c r="I119" s="53"/>
      <c r="J119" s="53"/>
      <c r="K119" s="53"/>
      <c r="N119" s="121"/>
      <c r="O119" s="53"/>
      <c r="P119" s="53"/>
      <c r="Q119" s="47"/>
      <c r="R119" s="47"/>
      <c r="S119" s="61"/>
      <c r="T119" s="61"/>
      <c r="U119" s="61"/>
      <c r="V119" s="47"/>
      <c r="W119" s="47"/>
      <c r="X119" s="47"/>
      <c r="Y119" s="47"/>
      <c r="Z119" s="47"/>
      <c r="AA119" s="47"/>
      <c r="AB119" s="47"/>
      <c r="AC119" s="47"/>
      <c r="AD119" s="47"/>
      <c r="AE119" s="47"/>
      <c r="AF119" s="47"/>
    </row>
    <row r="120" spans="1:32" ht="15.75" customHeight="1">
      <c r="A120" s="47"/>
      <c r="B120" s="47"/>
      <c r="C120" s="47"/>
      <c r="D120" s="49"/>
      <c r="E120" s="62"/>
      <c r="F120" s="47"/>
      <c r="G120" s="27"/>
      <c r="H120" s="64"/>
      <c r="I120" s="27"/>
      <c r="J120" s="27"/>
      <c r="K120" s="27"/>
      <c r="L120" s="65" t="s">
        <v>319</v>
      </c>
      <c r="M120" s="65"/>
      <c r="N120" s="65"/>
      <c r="O120" s="27"/>
      <c r="P120" s="27"/>
      <c r="Q120" s="47"/>
      <c r="R120" s="47"/>
      <c r="S120" s="61"/>
      <c r="T120" s="61"/>
      <c r="U120" s="61"/>
      <c r="V120" s="47"/>
      <c r="W120" s="47"/>
      <c r="X120" s="47"/>
      <c r="Y120" s="47"/>
      <c r="Z120" s="47"/>
      <c r="AA120" s="47"/>
      <c r="AB120" s="47"/>
      <c r="AC120" s="47"/>
      <c r="AD120" s="47"/>
      <c r="AE120" s="47"/>
      <c r="AF120" s="47"/>
    </row>
    <row r="121" spans="1:32" ht="15.75" customHeight="1">
      <c r="A121" s="47"/>
      <c r="B121" s="61"/>
      <c r="C121" s="61"/>
      <c r="D121" s="62"/>
      <c r="E121" s="62"/>
      <c r="F121" s="47"/>
      <c r="L121" s="100" t="s">
        <v>108</v>
      </c>
      <c r="M121" s="95" t="s">
        <v>109</v>
      </c>
      <c r="N121" s="95" t="s">
        <v>103</v>
      </c>
      <c r="Q121" s="61"/>
      <c r="R121" s="61"/>
      <c r="S121" s="47"/>
      <c r="T121" s="47"/>
      <c r="U121" s="47"/>
      <c r="V121" s="61"/>
      <c r="W121" s="47"/>
      <c r="X121" s="47"/>
      <c r="Y121" s="47"/>
      <c r="Z121" s="47"/>
      <c r="AA121" s="47"/>
      <c r="AB121" s="47"/>
      <c r="AC121" s="47"/>
      <c r="AD121" s="47"/>
      <c r="AE121" s="47"/>
      <c r="AF121" s="47"/>
    </row>
    <row r="122" spans="1:32" ht="15.75" customHeight="1">
      <c r="A122" s="47"/>
      <c r="B122" s="61"/>
      <c r="C122" s="61"/>
      <c r="D122" s="62"/>
      <c r="E122" s="62"/>
      <c r="F122" s="47"/>
      <c r="L122" s="52">
        <v>1</v>
      </c>
      <c r="M122" s="83" t="s">
        <v>303</v>
      </c>
      <c r="N122" s="112">
        <v>24000</v>
      </c>
      <c r="Q122" s="61"/>
      <c r="R122" s="61"/>
      <c r="S122" s="47"/>
      <c r="T122" s="47"/>
      <c r="U122" s="47"/>
      <c r="V122" s="47"/>
      <c r="W122" s="47"/>
      <c r="X122" s="47"/>
      <c r="Y122" s="47"/>
      <c r="Z122" s="47"/>
      <c r="AA122" s="47"/>
      <c r="AB122" s="47"/>
      <c r="AC122" s="47"/>
      <c r="AD122" s="47"/>
      <c r="AE122" s="47"/>
      <c r="AF122" s="47"/>
    </row>
    <row r="123" spans="1:32" ht="15.75" customHeight="1">
      <c r="A123" s="47"/>
      <c r="B123" s="61"/>
      <c r="C123" s="61"/>
      <c r="D123" s="62"/>
      <c r="E123" s="62"/>
      <c r="F123" s="47"/>
      <c r="G123" s="65"/>
      <c r="H123" s="66"/>
      <c r="I123" s="67"/>
      <c r="J123" s="67"/>
      <c r="K123" s="67"/>
      <c r="L123" s="52">
        <v>2</v>
      </c>
      <c r="M123" s="83" t="s">
        <v>320</v>
      </c>
      <c r="N123" s="112">
        <v>25000</v>
      </c>
      <c r="O123" s="67"/>
      <c r="P123" s="67"/>
      <c r="Q123" s="61"/>
      <c r="R123" s="61"/>
      <c r="S123" s="47"/>
      <c r="T123" s="47"/>
      <c r="U123" s="47"/>
      <c r="V123" s="47"/>
      <c r="W123" s="47"/>
      <c r="X123" s="47"/>
      <c r="Y123" s="47"/>
      <c r="Z123" s="47"/>
      <c r="AA123" s="47"/>
      <c r="AB123" s="47"/>
      <c r="AC123" s="47"/>
      <c r="AD123" s="47"/>
      <c r="AE123" s="47"/>
      <c r="AF123" s="47"/>
    </row>
    <row r="124" spans="1:32" ht="15.75" customHeight="1">
      <c r="A124" s="47"/>
      <c r="B124" s="61"/>
      <c r="C124" s="61"/>
      <c r="D124" s="62"/>
      <c r="E124" s="62"/>
      <c r="F124" s="47"/>
      <c r="G124" s="65"/>
      <c r="H124" s="66"/>
      <c r="I124" s="67"/>
      <c r="J124" s="67"/>
      <c r="K124" s="67"/>
      <c r="L124" s="52">
        <v>3</v>
      </c>
      <c r="M124" s="83" t="s">
        <v>302</v>
      </c>
      <c r="N124" s="112">
        <v>65000</v>
      </c>
      <c r="O124" s="67"/>
      <c r="P124" s="67"/>
      <c r="Q124" s="61"/>
      <c r="R124" s="61"/>
      <c r="S124" s="47"/>
      <c r="T124" s="47"/>
      <c r="U124" s="47"/>
      <c r="V124" s="47"/>
      <c r="W124" s="47"/>
      <c r="X124" s="47"/>
      <c r="Y124" s="47"/>
      <c r="Z124" s="47"/>
      <c r="AA124" s="47"/>
      <c r="AB124" s="47"/>
      <c r="AC124" s="47"/>
      <c r="AD124" s="47"/>
      <c r="AE124" s="47"/>
      <c r="AF124" s="47"/>
    </row>
    <row r="125" spans="1:32" ht="15.75" customHeight="1">
      <c r="A125" s="47"/>
      <c r="B125" s="61"/>
      <c r="C125" s="61"/>
      <c r="D125" s="62"/>
      <c r="E125" s="62"/>
      <c r="F125" s="47"/>
      <c r="G125" s="65"/>
      <c r="H125" s="66"/>
      <c r="I125" s="67"/>
      <c r="J125" s="67"/>
      <c r="K125" s="67"/>
      <c r="L125" s="52">
        <v>4</v>
      </c>
      <c r="M125" s="52" t="s">
        <v>321</v>
      </c>
      <c r="N125" s="28">
        <v>10000</v>
      </c>
      <c r="O125" s="67"/>
      <c r="P125" s="67"/>
      <c r="Q125" s="61"/>
      <c r="R125" s="61"/>
      <c r="S125" s="47"/>
      <c r="T125" s="47"/>
      <c r="U125" s="47"/>
      <c r="V125" s="47"/>
      <c r="W125" s="47"/>
      <c r="X125" s="47"/>
      <c r="Y125" s="47"/>
      <c r="Z125" s="47"/>
      <c r="AA125" s="47"/>
      <c r="AB125" s="47"/>
      <c r="AC125" s="47"/>
      <c r="AD125" s="47"/>
      <c r="AE125" s="47"/>
      <c r="AF125" s="47"/>
    </row>
    <row r="126" spans="1:32" ht="15.75" customHeight="1" thickBot="1">
      <c r="A126" s="47"/>
      <c r="B126" s="61"/>
      <c r="C126" s="61"/>
      <c r="D126" s="62"/>
      <c r="E126" s="49"/>
      <c r="F126" s="47"/>
      <c r="G126" s="65"/>
      <c r="H126" s="66"/>
      <c r="I126" s="67"/>
      <c r="J126" s="67"/>
      <c r="K126" s="67"/>
      <c r="L126" s="760">
        <v>5</v>
      </c>
      <c r="M126" s="60" t="s">
        <v>322</v>
      </c>
      <c r="N126" s="104">
        <v>14000</v>
      </c>
      <c r="O126" s="67"/>
      <c r="P126" s="67"/>
      <c r="Q126" s="61"/>
      <c r="R126" s="61"/>
      <c r="S126" s="47"/>
      <c r="T126" s="47"/>
      <c r="U126" s="47"/>
      <c r="V126" s="47"/>
      <c r="W126" s="47"/>
      <c r="X126" s="47"/>
      <c r="Y126" s="47"/>
      <c r="Z126" s="47"/>
      <c r="AA126" s="47"/>
      <c r="AB126" s="47"/>
      <c r="AC126" s="47"/>
      <c r="AD126" s="47"/>
      <c r="AE126" s="47"/>
      <c r="AF126" s="47"/>
    </row>
    <row r="127" spans="1:32" ht="15.75" customHeight="1" thickTop="1">
      <c r="A127" s="47"/>
      <c r="B127" s="61"/>
      <c r="C127" s="61"/>
      <c r="D127" s="62"/>
      <c r="E127" s="49"/>
      <c r="F127" s="47"/>
      <c r="G127" s="65"/>
      <c r="H127" s="66"/>
      <c r="I127" s="67"/>
      <c r="J127" s="67"/>
      <c r="K127" s="67"/>
      <c r="L127" s="85" t="s">
        <v>108</v>
      </c>
      <c r="M127" s="86" t="s">
        <v>159</v>
      </c>
      <c r="N127" s="114">
        <f>SUM(N122:N125)</f>
        <v>124000</v>
      </c>
      <c r="O127" s="67"/>
      <c r="P127" s="67"/>
      <c r="Q127" s="47"/>
      <c r="R127" s="47"/>
      <c r="S127" s="47"/>
      <c r="T127" s="47"/>
      <c r="U127" s="47"/>
      <c r="V127" s="47"/>
      <c r="W127" s="47"/>
      <c r="X127" s="47"/>
      <c r="Y127" s="47"/>
      <c r="Z127" s="47"/>
      <c r="AA127" s="47"/>
      <c r="AB127" s="47"/>
      <c r="AC127" s="47"/>
      <c r="AD127" s="47"/>
      <c r="AE127" s="47"/>
      <c r="AF127" s="47"/>
    </row>
    <row r="128" spans="1:32" ht="15.75" customHeight="1">
      <c r="A128" s="47"/>
      <c r="B128" s="47"/>
      <c r="C128" s="47"/>
      <c r="D128" s="49"/>
      <c r="E128" s="49"/>
      <c r="F128" s="47"/>
      <c r="G128" s="65"/>
      <c r="H128" s="66"/>
      <c r="I128" s="67"/>
      <c r="J128" s="67"/>
      <c r="K128" s="67"/>
      <c r="O128" s="67"/>
      <c r="P128" s="67"/>
      <c r="Q128" s="47"/>
      <c r="R128" s="47"/>
      <c r="S128" s="47"/>
      <c r="T128" s="47"/>
      <c r="U128" s="47"/>
      <c r="V128" s="47"/>
      <c r="W128" s="47"/>
      <c r="X128" s="47"/>
      <c r="Y128" s="47"/>
      <c r="Z128" s="47"/>
      <c r="AA128" s="47"/>
      <c r="AB128" s="47"/>
      <c r="AC128" s="47"/>
      <c r="AD128" s="47"/>
      <c r="AE128" s="47"/>
      <c r="AF128" s="47"/>
    </row>
    <row r="129" spans="1:32" ht="15.75" customHeight="1">
      <c r="A129" s="47"/>
      <c r="B129" s="47"/>
      <c r="C129" s="47"/>
      <c r="D129" s="49"/>
      <c r="E129" s="49"/>
      <c r="F129" s="47"/>
      <c r="G129" s="65"/>
      <c r="H129" s="66"/>
      <c r="I129" s="67"/>
      <c r="J129" s="67"/>
      <c r="K129" s="67"/>
      <c r="O129" s="67"/>
      <c r="P129" s="67"/>
      <c r="Q129" s="47"/>
      <c r="R129" s="47"/>
      <c r="S129" s="47"/>
      <c r="T129" s="47"/>
      <c r="U129" s="47"/>
      <c r="V129" s="47"/>
      <c r="W129" s="47"/>
      <c r="X129" s="47"/>
      <c r="Y129" s="47"/>
      <c r="Z129" s="47"/>
      <c r="AA129" s="47"/>
      <c r="AB129" s="47"/>
      <c r="AC129" s="47"/>
      <c r="AD129" s="47"/>
      <c r="AE129" s="47"/>
      <c r="AF129" s="47"/>
    </row>
    <row r="130" spans="1:32" ht="15.75" customHeight="1">
      <c r="A130" s="47"/>
      <c r="B130" s="47"/>
      <c r="C130" s="47"/>
      <c r="D130" s="49"/>
      <c r="E130" s="49"/>
      <c r="F130" s="47"/>
      <c r="G130" s="65"/>
      <c r="H130" s="66"/>
      <c r="I130" s="67"/>
      <c r="J130" s="67"/>
      <c r="K130" s="67"/>
      <c r="O130" s="67"/>
      <c r="P130" s="67"/>
      <c r="Q130" s="47"/>
      <c r="R130" s="47"/>
      <c r="S130" s="47"/>
      <c r="T130" s="799"/>
      <c r="U130" s="765"/>
      <c r="V130" s="47"/>
      <c r="W130" s="47"/>
      <c r="X130" s="47"/>
      <c r="Y130" s="47"/>
      <c r="Z130" s="47"/>
      <c r="AA130" s="47"/>
      <c r="AB130" s="47"/>
      <c r="AC130" s="47"/>
      <c r="AD130" s="47"/>
      <c r="AE130" s="47"/>
      <c r="AF130" s="47"/>
    </row>
    <row r="131" spans="1:32" ht="15.75" customHeight="1">
      <c r="A131" s="47"/>
      <c r="B131" s="47"/>
      <c r="C131" s="47"/>
      <c r="D131" s="49"/>
      <c r="E131" s="49"/>
      <c r="F131" s="47"/>
      <c r="G131" s="65"/>
      <c r="H131" s="66"/>
      <c r="I131" s="67"/>
      <c r="J131" s="67"/>
      <c r="K131" s="67"/>
      <c r="O131" s="67"/>
      <c r="P131" s="67"/>
      <c r="Q131" s="47"/>
      <c r="R131" s="47"/>
      <c r="S131" s="47"/>
      <c r="T131" s="47"/>
      <c r="U131" s="47"/>
      <c r="V131" s="47"/>
      <c r="W131" s="47"/>
      <c r="X131" s="47"/>
      <c r="Y131" s="47"/>
      <c r="Z131" s="47"/>
      <c r="AA131" s="47"/>
      <c r="AB131" s="47"/>
      <c r="AC131" s="47"/>
      <c r="AD131" s="47"/>
      <c r="AE131" s="47"/>
      <c r="AF131" s="47"/>
    </row>
    <row r="132" spans="1:32" ht="15.75" customHeight="1">
      <c r="A132" s="47"/>
      <c r="B132" s="47"/>
      <c r="C132" s="47"/>
      <c r="D132" s="49"/>
      <c r="E132" s="49"/>
      <c r="F132" s="47"/>
      <c r="G132" s="65"/>
      <c r="H132" s="66"/>
      <c r="I132" s="67"/>
      <c r="J132" s="67"/>
      <c r="K132" s="142"/>
      <c r="O132" s="67"/>
      <c r="P132" s="67"/>
      <c r="Q132" s="47"/>
      <c r="R132" s="47"/>
      <c r="S132" s="47"/>
      <c r="T132" s="47"/>
      <c r="U132" s="47"/>
      <c r="V132" s="47"/>
      <c r="W132" s="47"/>
      <c r="X132" s="47"/>
      <c r="Y132" s="47"/>
      <c r="Z132" s="47"/>
      <c r="AA132" s="47"/>
      <c r="AB132" s="47"/>
      <c r="AC132" s="47"/>
      <c r="AD132" s="47"/>
      <c r="AE132" s="47"/>
      <c r="AF132" s="47"/>
    </row>
    <row r="133" spans="1:32" ht="15.75" customHeight="1">
      <c r="B133" s="47"/>
      <c r="C133" s="47"/>
      <c r="D133" s="49"/>
      <c r="G133" s="65"/>
      <c r="H133" s="66"/>
      <c r="I133" s="67"/>
      <c r="J133" s="67"/>
      <c r="K133" s="67"/>
      <c r="O133" s="67"/>
      <c r="P133" s="67"/>
    </row>
    <row r="134" spans="1:32" ht="15.75" customHeight="1">
      <c r="B134" s="47"/>
      <c r="C134" s="47"/>
      <c r="D134" s="49"/>
      <c r="G134" s="65"/>
      <c r="H134" s="66"/>
      <c r="I134" s="67"/>
      <c r="J134" s="67"/>
      <c r="K134" s="67"/>
      <c r="L134" s="142"/>
      <c r="M134" s="67"/>
      <c r="N134" s="67"/>
      <c r="O134" s="67"/>
      <c r="P134" s="67"/>
    </row>
    <row r="135" spans="1:32" ht="15.75" customHeight="1">
      <c r="G135" s="65"/>
      <c r="H135" s="66"/>
      <c r="I135" s="67"/>
      <c r="J135" s="67"/>
      <c r="K135" s="67"/>
      <c r="O135" s="67"/>
      <c r="P135" s="67"/>
    </row>
    <row r="136" spans="1:32" ht="15.75" customHeight="1">
      <c r="G136" s="65"/>
      <c r="H136" s="66"/>
      <c r="I136" s="67"/>
      <c r="J136" s="67"/>
      <c r="K136" s="67"/>
      <c r="L136" s="67"/>
      <c r="M136" s="67"/>
      <c r="N136" s="67"/>
      <c r="O136" s="67"/>
      <c r="P136" s="67"/>
    </row>
    <row r="137" spans="1:32" ht="15.75" customHeight="1">
      <c r="G137" s="65"/>
      <c r="H137" s="66"/>
      <c r="I137" s="66"/>
      <c r="J137" s="66"/>
      <c r="K137" s="66"/>
      <c r="L137" s="67"/>
      <c r="M137" s="67"/>
      <c r="N137" s="67"/>
      <c r="O137" s="66"/>
      <c r="P137" s="66"/>
    </row>
    <row r="138" spans="1:32" ht="15.75" customHeight="1">
      <c r="G138" s="65"/>
      <c r="H138" s="66"/>
      <c r="I138" s="67"/>
      <c r="J138" s="67"/>
      <c r="K138" s="67"/>
      <c r="L138" s="67"/>
      <c r="M138" s="67"/>
      <c r="N138" s="67"/>
      <c r="O138" s="67"/>
      <c r="P138" s="67"/>
    </row>
    <row r="139" spans="1:32" ht="15.75" customHeight="1">
      <c r="G139" s="65"/>
      <c r="H139" s="66"/>
      <c r="I139" s="67"/>
      <c r="J139" s="67"/>
      <c r="K139" s="67"/>
      <c r="L139" s="66"/>
      <c r="M139" s="66"/>
      <c r="N139" s="66"/>
      <c r="O139" s="67"/>
      <c r="P139" s="67"/>
    </row>
    <row r="140" spans="1:32" ht="15.75" customHeight="1">
      <c r="G140" s="65"/>
      <c r="H140" s="66"/>
      <c r="I140" s="67"/>
      <c r="J140" s="67"/>
      <c r="K140" s="67"/>
      <c r="L140" s="67"/>
      <c r="M140" s="67"/>
      <c r="N140" s="67"/>
      <c r="O140" s="67"/>
      <c r="P140" s="67"/>
    </row>
    <row r="141" spans="1:32" ht="15.75" customHeight="1">
      <c r="G141" s="65"/>
      <c r="H141" s="66"/>
      <c r="I141" s="67"/>
      <c r="J141" s="67"/>
      <c r="K141" s="67"/>
      <c r="L141" s="67"/>
      <c r="M141" s="67"/>
      <c r="N141" s="67"/>
      <c r="O141" s="67"/>
      <c r="P141" s="67"/>
    </row>
    <row r="142" spans="1:32" ht="15.75" customHeight="1">
      <c r="G142" s="65"/>
      <c r="H142" s="66"/>
      <c r="I142" s="67"/>
      <c r="J142" s="67"/>
      <c r="K142" s="67"/>
      <c r="L142" s="67"/>
      <c r="M142" s="67"/>
      <c r="N142" s="67"/>
      <c r="O142" s="67"/>
      <c r="P142" s="67"/>
    </row>
    <row r="143" spans="1:32" ht="15.75" customHeight="1">
      <c r="G143" s="65"/>
      <c r="H143" s="66"/>
      <c r="I143" s="67"/>
      <c r="J143" s="67"/>
      <c r="K143" s="67"/>
      <c r="L143" s="67"/>
      <c r="M143" s="67"/>
      <c r="N143" s="67"/>
      <c r="O143" s="67"/>
      <c r="P143" s="67"/>
    </row>
    <row r="144" spans="1:32" ht="15.75" customHeight="1">
      <c r="G144" s="65"/>
      <c r="H144" s="66"/>
      <c r="I144" s="66"/>
      <c r="J144" s="66"/>
      <c r="K144" s="66"/>
      <c r="L144" s="67"/>
      <c r="M144" s="67"/>
      <c r="N144" s="67"/>
      <c r="O144" s="66"/>
      <c r="P144" s="66"/>
    </row>
    <row r="145" spans="7:16" ht="15.75" customHeight="1">
      <c r="G145" s="65"/>
      <c r="H145" s="66"/>
      <c r="I145" s="67"/>
      <c r="J145" s="67"/>
      <c r="K145" s="67"/>
      <c r="L145" s="67"/>
      <c r="M145" s="67"/>
      <c r="N145" s="67"/>
      <c r="O145" s="67"/>
      <c r="P145" s="67"/>
    </row>
    <row r="146" spans="7:16" ht="15.75" customHeight="1">
      <c r="G146" s="65"/>
      <c r="H146" s="66"/>
      <c r="I146" s="67"/>
      <c r="J146" s="67"/>
      <c r="K146" s="67"/>
      <c r="L146" s="66"/>
      <c r="M146" s="66"/>
      <c r="N146" s="66"/>
      <c r="O146" s="67"/>
      <c r="P146" s="67"/>
    </row>
    <row r="147" spans="7:16" ht="15.75" customHeight="1">
      <c r="G147" s="65"/>
      <c r="H147" s="66"/>
      <c r="I147" s="67"/>
      <c r="J147" s="67"/>
      <c r="K147" s="67"/>
      <c r="L147" s="67"/>
      <c r="M147" s="67"/>
      <c r="N147" s="67"/>
      <c r="O147" s="67"/>
      <c r="P147" s="67"/>
    </row>
    <row r="148" spans="7:16" ht="15.75" customHeight="1">
      <c r="G148" s="65"/>
      <c r="H148" s="66"/>
      <c r="I148" s="67"/>
      <c r="J148" s="67"/>
      <c r="K148" s="67"/>
      <c r="L148" s="67"/>
      <c r="M148" s="67"/>
      <c r="N148" s="67"/>
      <c r="O148" s="67"/>
      <c r="P148" s="67"/>
    </row>
    <row r="149" spans="7:16" ht="15.75" customHeight="1">
      <c r="G149" s="65"/>
      <c r="H149" s="66"/>
      <c r="I149" s="67"/>
      <c r="J149" s="67"/>
      <c r="K149" s="67"/>
      <c r="L149" s="67"/>
      <c r="M149" s="67"/>
      <c r="N149" s="67"/>
      <c r="O149" s="67"/>
      <c r="P149" s="67"/>
    </row>
    <row r="150" spans="7:16" ht="15.75" customHeight="1">
      <c r="G150" s="65"/>
      <c r="H150" s="65"/>
      <c r="I150" s="53"/>
      <c r="J150" s="53"/>
      <c r="K150" s="53"/>
      <c r="L150" s="67"/>
      <c r="M150" s="67"/>
      <c r="N150" s="67"/>
      <c r="O150" s="53"/>
      <c r="P150" s="53"/>
    </row>
    <row r="151" spans="7:16" ht="15.75" customHeight="1">
      <c r="G151" s="65"/>
      <c r="H151" s="65"/>
      <c r="I151" s="53"/>
      <c r="J151" s="53"/>
      <c r="K151" s="53"/>
      <c r="L151" s="67"/>
      <c r="M151" s="67"/>
      <c r="N151" s="67"/>
      <c r="O151" s="53"/>
      <c r="P151" s="53"/>
    </row>
    <row r="152" spans="7:16" ht="15.75" customHeight="1">
      <c r="L152" s="53"/>
      <c r="M152" s="53"/>
      <c r="N152" s="53"/>
    </row>
    <row r="153" spans="7:16" ht="15.75" customHeight="1">
      <c r="L153" s="53"/>
      <c r="M153" s="53"/>
      <c r="N153" s="53"/>
    </row>
    <row r="154" spans="7:16" ht="15.75" customHeight="1"/>
    <row r="155" spans="7:16" ht="15.75" customHeight="1"/>
    <row r="156" spans="7:16" ht="15.75" customHeight="1"/>
    <row r="157" spans="7:16" ht="15.75" customHeight="1">
      <c r="I157" s="53"/>
      <c r="J157" s="53"/>
      <c r="K157" s="53"/>
      <c r="O157" s="53"/>
      <c r="P157" s="53"/>
    </row>
    <row r="158" spans="7:16" ht="15.75" customHeight="1">
      <c r="I158" s="53"/>
      <c r="J158" s="53"/>
      <c r="K158" s="53"/>
      <c r="O158" s="53"/>
      <c r="P158" s="53"/>
    </row>
    <row r="159" spans="7:16" ht="15.75" customHeight="1">
      <c r="L159" s="53"/>
      <c r="M159" s="53"/>
      <c r="N159" s="53"/>
    </row>
    <row r="160" spans="7:16" ht="15.75" customHeight="1">
      <c r="L160" s="53"/>
      <c r="M160" s="53"/>
      <c r="N160" s="53"/>
    </row>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ortState xmlns:xlrd2="http://schemas.microsoft.com/office/spreadsheetml/2017/richdata2" ref="M7:N22">
    <sortCondition ref="N7:N22"/>
  </sortState>
  <mergeCells count="9">
    <mergeCell ref="Q23:R23"/>
    <mergeCell ref="T96:U96"/>
    <mergeCell ref="T130:U130"/>
    <mergeCell ref="A1:C1"/>
    <mergeCell ref="T3:U3"/>
    <mergeCell ref="I9:I10"/>
    <mergeCell ref="G5:G15"/>
    <mergeCell ref="R5:R19"/>
    <mergeCell ref="G16:G18"/>
  </mergeCells>
  <phoneticPr fontId="19"/>
  <pageMargins left="0.7" right="0.7" top="0.75" bottom="0.75" header="0" footer="0"/>
  <pageSetup paperSize="9" fitToWidth="0" fitToHeight="0" orientation="portrait"/>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959"/>
  <sheetViews>
    <sheetView topLeftCell="I297" zoomScale="70" zoomScaleNormal="70" workbookViewId="0">
      <selection activeCell="J308" sqref="J308"/>
    </sheetView>
  </sheetViews>
  <sheetFormatPr defaultColWidth="14.42578125" defaultRowHeight="15"/>
  <cols>
    <col min="1" max="1" width="33.7109375" bestFit="1" customWidth="1"/>
    <col min="2" max="2" width="8.85546875" customWidth="1"/>
    <col min="3" max="3" width="99.85546875" bestFit="1" customWidth="1"/>
    <col min="4" max="4" width="12.140625" style="145" customWidth="1"/>
    <col min="5" max="5" width="9.140625" style="170" customWidth="1"/>
    <col min="6" max="6" width="12.28515625" bestFit="1" customWidth="1"/>
    <col min="7" max="7" width="15.5703125" style="145" customWidth="1"/>
    <col min="8" max="8" width="13.140625" bestFit="1" customWidth="1"/>
    <col min="9" max="9" width="179.140625" bestFit="1" customWidth="1"/>
    <col min="10" max="10" width="136.5703125" style="121" bestFit="1" customWidth="1"/>
    <col min="11" max="11" width="40.42578125" customWidth="1"/>
    <col min="12" max="26" width="8.85546875" customWidth="1"/>
  </cols>
  <sheetData>
    <row r="1" spans="1:11" ht="18.75" customHeight="1">
      <c r="A1" s="68"/>
      <c r="D1" s="27"/>
      <c r="G1" s="27"/>
    </row>
    <row r="2" spans="1:11" ht="18.75" customHeight="1">
      <c r="A2" s="839" t="s">
        <v>323</v>
      </c>
      <c r="B2" s="840"/>
      <c r="C2" s="69"/>
      <c r="D2" s="27"/>
      <c r="G2" s="27"/>
    </row>
    <row r="3" spans="1:11" ht="18.75" customHeight="1">
      <c r="A3" s="841" t="s">
        <v>324</v>
      </c>
      <c r="B3" s="842"/>
      <c r="D3" s="27"/>
      <c r="G3" s="64"/>
    </row>
    <row r="4" spans="1:11" ht="18.75" customHeight="1">
      <c r="A4" s="843" t="s">
        <v>325</v>
      </c>
      <c r="B4" s="842"/>
      <c r="C4" s="845"/>
      <c r="D4" s="840"/>
      <c r="G4" s="27"/>
    </row>
    <row r="5" spans="1:11" ht="18.75" customHeight="1">
      <c r="A5" s="844" t="s">
        <v>326</v>
      </c>
      <c r="B5" s="842"/>
      <c r="C5" s="70"/>
      <c r="D5" s="71"/>
      <c r="E5" s="577"/>
      <c r="F5" s="65"/>
      <c r="G5" s="27"/>
      <c r="H5" s="65"/>
      <c r="I5" s="65"/>
    </row>
    <row r="6" spans="1:11" ht="18.75" customHeight="1">
      <c r="A6" s="72"/>
      <c r="B6" s="27"/>
      <c r="C6" s="27"/>
      <c r="D6" s="27"/>
      <c r="E6" s="577"/>
      <c r="F6" s="65"/>
      <c r="G6" s="27"/>
      <c r="H6" s="65"/>
      <c r="I6" s="65"/>
    </row>
    <row r="7" spans="1:11" ht="18.75" customHeight="1">
      <c r="A7" s="2"/>
      <c r="B7" s="65"/>
      <c r="C7" s="65"/>
      <c r="D7" s="27"/>
      <c r="E7" s="577"/>
      <c r="F7" s="65"/>
      <c r="G7" s="27"/>
      <c r="H7" s="65"/>
      <c r="I7" s="65"/>
      <c r="J7" s="120"/>
    </row>
    <row r="8" spans="1:11" ht="18.75" customHeight="1">
      <c r="A8" s="144" t="s">
        <v>14</v>
      </c>
      <c r="B8" s="145"/>
      <c r="C8" s="145"/>
      <c r="J8" s="120"/>
      <c r="K8" s="73"/>
    </row>
    <row r="9" spans="1:11" ht="18.75" customHeight="1">
      <c r="A9" s="199" t="s">
        <v>13</v>
      </c>
      <c r="B9" s="199" t="s">
        <v>327</v>
      </c>
      <c r="C9" s="199" t="s">
        <v>328</v>
      </c>
      <c r="D9" s="199" t="s">
        <v>329</v>
      </c>
      <c r="E9" s="578" t="s">
        <v>330</v>
      </c>
      <c r="F9" s="589" t="s">
        <v>331</v>
      </c>
      <c r="G9" s="199" t="s">
        <v>332</v>
      </c>
      <c r="H9" s="589" t="s">
        <v>333</v>
      </c>
      <c r="I9" s="447" t="s">
        <v>334</v>
      </c>
      <c r="J9" s="447" t="s">
        <v>335</v>
      </c>
      <c r="K9" s="73"/>
    </row>
    <row r="10" spans="1:11" ht="18.75" customHeight="1">
      <c r="A10" s="163" t="s">
        <v>42</v>
      </c>
      <c r="B10" s="232">
        <v>1</v>
      </c>
      <c r="C10" s="232" t="s">
        <v>336</v>
      </c>
      <c r="D10" s="234">
        <v>41270</v>
      </c>
      <c r="E10" s="236">
        <v>1</v>
      </c>
      <c r="F10" s="232" t="s">
        <v>337</v>
      </c>
      <c r="G10" s="237">
        <f>D10*E10</f>
        <v>41270</v>
      </c>
      <c r="H10" s="611" t="s">
        <v>338</v>
      </c>
      <c r="I10" s="239" t="s">
        <v>339</v>
      </c>
      <c r="J10" s="612" t="s">
        <v>340</v>
      </c>
      <c r="K10" s="73"/>
    </row>
    <row r="11" spans="1:11" ht="18.75" customHeight="1">
      <c r="A11" s="200"/>
      <c r="B11" s="233">
        <v>2</v>
      </c>
      <c r="C11" s="233" t="s">
        <v>341</v>
      </c>
      <c r="D11" s="235">
        <v>184</v>
      </c>
      <c r="E11" s="579">
        <v>100</v>
      </c>
      <c r="F11" s="233" t="s">
        <v>342</v>
      </c>
      <c r="G11" s="238">
        <f>D11*E11</f>
        <v>18400</v>
      </c>
      <c r="H11" s="233" t="s">
        <v>338</v>
      </c>
      <c r="I11" s="613" t="s">
        <v>343</v>
      </c>
      <c r="J11" s="614" t="s">
        <v>344</v>
      </c>
      <c r="K11" s="73"/>
    </row>
    <row r="12" spans="1:11" ht="18.75" customHeight="1">
      <c r="A12" s="149" t="s">
        <v>345</v>
      </c>
      <c r="B12" s="847"/>
      <c r="C12" s="848"/>
      <c r="D12" s="848"/>
      <c r="E12" s="848"/>
      <c r="F12" s="849"/>
      <c r="G12" s="150">
        <f>SUM(G10:G11)</f>
        <v>59670</v>
      </c>
      <c r="H12" s="811"/>
      <c r="I12" s="812"/>
      <c r="J12" s="813"/>
      <c r="K12" s="73"/>
    </row>
    <row r="13" spans="1:11" ht="18.75" customHeight="1">
      <c r="A13" s="144"/>
      <c r="B13" s="145"/>
      <c r="C13" s="145"/>
      <c r="J13" s="120"/>
      <c r="K13" s="73"/>
    </row>
    <row r="14" spans="1:11" ht="18.75" customHeight="1">
      <c r="A14" s="146" t="s">
        <v>346</v>
      </c>
      <c r="B14" s="146" t="s">
        <v>327</v>
      </c>
      <c r="C14" s="146" t="s">
        <v>328</v>
      </c>
      <c r="D14" s="146" t="s">
        <v>329</v>
      </c>
      <c r="E14" s="580" t="s">
        <v>330</v>
      </c>
      <c r="F14" s="590" t="s">
        <v>331</v>
      </c>
      <c r="G14" s="146" t="s">
        <v>332</v>
      </c>
      <c r="H14" s="589" t="s">
        <v>333</v>
      </c>
      <c r="I14" s="447" t="s">
        <v>334</v>
      </c>
      <c r="J14" s="447" t="s">
        <v>335</v>
      </c>
      <c r="K14" s="121"/>
    </row>
    <row r="15" spans="1:11" ht="18.75" customHeight="1">
      <c r="A15" s="241" t="s">
        <v>43</v>
      </c>
      <c r="B15" s="241">
        <v>3</v>
      </c>
      <c r="C15" s="241" t="s">
        <v>347</v>
      </c>
      <c r="D15" s="148">
        <v>0</v>
      </c>
      <c r="E15" s="242">
        <v>0</v>
      </c>
      <c r="F15" s="241" t="s">
        <v>348</v>
      </c>
      <c r="G15" s="205">
        <f>D15*E15</f>
        <v>0</v>
      </c>
      <c r="H15" s="615" t="s">
        <v>338</v>
      </c>
      <c r="I15" s="616" t="s">
        <v>349</v>
      </c>
      <c r="J15" s="617"/>
      <c r="K15" s="121"/>
    </row>
    <row r="16" spans="1:11" ht="18.75" customHeight="1">
      <c r="A16" s="149" t="s">
        <v>345</v>
      </c>
      <c r="B16" s="847"/>
      <c r="C16" s="848"/>
      <c r="D16" s="848"/>
      <c r="E16" s="848"/>
      <c r="F16" s="849"/>
      <c r="G16" s="150">
        <f>SUM(G15:G15)</f>
        <v>0</v>
      </c>
      <c r="H16" s="811"/>
      <c r="I16" s="812"/>
      <c r="J16" s="850"/>
      <c r="K16" s="121"/>
    </row>
    <row r="17" spans="1:11" ht="18.75" customHeight="1">
      <c r="A17" s="145"/>
      <c r="B17" s="145"/>
      <c r="C17" s="145"/>
      <c r="I17" s="121"/>
      <c r="J17" s="120"/>
    </row>
    <row r="18" spans="1:11" ht="18.75" customHeight="1">
      <c r="A18" s="151" t="s">
        <v>346</v>
      </c>
      <c r="B18" s="152" t="s">
        <v>350</v>
      </c>
      <c r="C18" s="151" t="s">
        <v>328</v>
      </c>
      <c r="D18" s="153" t="s">
        <v>329</v>
      </c>
      <c r="E18" s="152" t="s">
        <v>330</v>
      </c>
      <c r="F18" s="151" t="s">
        <v>331</v>
      </c>
      <c r="G18" s="153" t="s">
        <v>351</v>
      </c>
      <c r="H18" s="589" t="s">
        <v>333</v>
      </c>
      <c r="I18" s="447" t="s">
        <v>334</v>
      </c>
      <c r="J18" s="447" t="s">
        <v>335</v>
      </c>
      <c r="K18" s="121"/>
    </row>
    <row r="19" spans="1:11" ht="18.75" customHeight="1">
      <c r="A19" s="232" t="s">
        <v>352</v>
      </c>
      <c r="B19" s="236">
        <v>4</v>
      </c>
      <c r="C19" s="232" t="s">
        <v>353</v>
      </c>
      <c r="D19" s="234">
        <v>1980</v>
      </c>
      <c r="E19" s="236">
        <v>46</v>
      </c>
      <c r="F19" s="232" t="s">
        <v>354</v>
      </c>
      <c r="G19" s="252">
        <f t="shared" ref="G19:G32" si="0">D19*E19</f>
        <v>91080</v>
      </c>
      <c r="H19" s="232" t="s">
        <v>355</v>
      </c>
      <c r="I19" s="618" t="s">
        <v>356</v>
      </c>
      <c r="J19" s="619"/>
      <c r="K19" s="121"/>
    </row>
    <row r="20" spans="1:11" ht="18.75" customHeight="1">
      <c r="A20" s="243"/>
      <c r="B20" s="244"/>
      <c r="C20" s="243" t="s">
        <v>357</v>
      </c>
      <c r="D20" s="253"/>
      <c r="E20" s="244">
        <v>46</v>
      </c>
      <c r="F20" s="243" t="s">
        <v>358</v>
      </c>
      <c r="G20" s="253">
        <f t="shared" si="0"/>
        <v>0</v>
      </c>
      <c r="H20" s="243" t="s">
        <v>355</v>
      </c>
      <c r="I20" s="620" t="s">
        <v>359</v>
      </c>
      <c r="J20" s="249"/>
      <c r="K20" s="121"/>
    </row>
    <row r="21" spans="1:11" ht="18.75" customHeight="1">
      <c r="A21" s="243"/>
      <c r="B21" s="244"/>
      <c r="C21" s="243" t="s">
        <v>360</v>
      </c>
      <c r="D21" s="253"/>
      <c r="E21" s="244">
        <v>46</v>
      </c>
      <c r="F21" s="243" t="s">
        <v>354</v>
      </c>
      <c r="G21" s="253">
        <f t="shared" si="0"/>
        <v>0</v>
      </c>
      <c r="H21" s="243" t="s">
        <v>355</v>
      </c>
      <c r="I21" s="620" t="s">
        <v>361</v>
      </c>
      <c r="J21" s="621"/>
      <c r="K21" s="121"/>
    </row>
    <row r="22" spans="1:11" ht="18.75" customHeight="1">
      <c r="A22" s="243"/>
      <c r="B22" s="244"/>
      <c r="C22" s="243" t="s">
        <v>362</v>
      </c>
      <c r="D22" s="253"/>
      <c r="E22" s="244">
        <v>11</v>
      </c>
      <c r="F22" s="243" t="s">
        <v>363</v>
      </c>
      <c r="G22" s="253">
        <f t="shared" si="0"/>
        <v>0</v>
      </c>
      <c r="H22" s="243" t="s">
        <v>355</v>
      </c>
      <c r="I22" s="620" t="s">
        <v>364</v>
      </c>
      <c r="J22" s="250"/>
      <c r="K22" s="121"/>
    </row>
    <row r="23" spans="1:11" ht="18.75" customHeight="1">
      <c r="A23" s="243"/>
      <c r="B23" s="244"/>
      <c r="C23" s="243" t="s">
        <v>365</v>
      </c>
      <c r="D23" s="253"/>
      <c r="E23" s="244">
        <v>3</v>
      </c>
      <c r="F23" s="243" t="s">
        <v>358</v>
      </c>
      <c r="G23" s="253">
        <f t="shared" si="0"/>
        <v>0</v>
      </c>
      <c r="H23" s="243" t="s">
        <v>355</v>
      </c>
      <c r="I23" s="620" t="s">
        <v>366</v>
      </c>
      <c r="J23" s="250"/>
      <c r="K23" s="121"/>
    </row>
    <row r="24" spans="1:11" ht="18.75" customHeight="1">
      <c r="A24" s="243"/>
      <c r="B24" s="245"/>
      <c r="C24" s="246" t="s">
        <v>367</v>
      </c>
      <c r="D24" s="255"/>
      <c r="E24" s="245">
        <v>1</v>
      </c>
      <c r="F24" s="246" t="s">
        <v>358</v>
      </c>
      <c r="G24" s="253">
        <f t="shared" si="0"/>
        <v>0</v>
      </c>
      <c r="H24" s="243" t="s">
        <v>355</v>
      </c>
      <c r="I24" s="620" t="s">
        <v>366</v>
      </c>
      <c r="J24" s="249"/>
      <c r="K24" s="121"/>
    </row>
    <row r="25" spans="1:11" ht="18.75" customHeight="1">
      <c r="A25" s="243"/>
      <c r="B25" s="244"/>
      <c r="C25" s="243" t="s">
        <v>368</v>
      </c>
      <c r="D25" s="253"/>
      <c r="E25" s="244">
        <v>4</v>
      </c>
      <c r="F25" s="243" t="s">
        <v>358</v>
      </c>
      <c r="G25" s="253">
        <f t="shared" si="0"/>
        <v>0</v>
      </c>
      <c r="H25" s="243" t="s">
        <v>355</v>
      </c>
      <c r="I25" s="620" t="s">
        <v>364</v>
      </c>
      <c r="J25" s="249"/>
      <c r="K25" s="121"/>
    </row>
    <row r="26" spans="1:11" ht="18.75" customHeight="1">
      <c r="A26" s="243"/>
      <c r="B26" s="247">
        <v>5</v>
      </c>
      <c r="C26" s="248" t="s">
        <v>369</v>
      </c>
      <c r="D26" s="256">
        <v>1980</v>
      </c>
      <c r="E26" s="247">
        <v>6</v>
      </c>
      <c r="F26" s="248" t="s">
        <v>354</v>
      </c>
      <c r="G26" s="254">
        <f t="shared" si="0"/>
        <v>11880</v>
      </c>
      <c r="H26" s="243" t="s">
        <v>355</v>
      </c>
      <c r="I26" s="622" t="s">
        <v>370</v>
      </c>
      <c r="J26" s="621"/>
      <c r="K26" s="121"/>
    </row>
    <row r="27" spans="1:11" ht="18.75" customHeight="1">
      <c r="A27" s="243"/>
      <c r="B27" s="244"/>
      <c r="C27" s="243" t="s">
        <v>357</v>
      </c>
      <c r="D27" s="253"/>
      <c r="E27" s="244">
        <v>6</v>
      </c>
      <c r="F27" s="243" t="s">
        <v>358</v>
      </c>
      <c r="G27" s="253">
        <f t="shared" si="0"/>
        <v>0</v>
      </c>
      <c r="H27" s="243" t="s">
        <v>355</v>
      </c>
      <c r="I27" s="620" t="s">
        <v>371</v>
      </c>
      <c r="J27" s="623"/>
      <c r="K27" s="121"/>
    </row>
    <row r="28" spans="1:11" ht="18.75" customHeight="1">
      <c r="A28" s="243"/>
      <c r="B28" s="244"/>
      <c r="C28" s="243" t="s">
        <v>360</v>
      </c>
      <c r="D28" s="253"/>
      <c r="E28" s="244">
        <v>6</v>
      </c>
      <c r="F28" s="243" t="s">
        <v>354</v>
      </c>
      <c r="G28" s="253">
        <f t="shared" si="0"/>
        <v>0</v>
      </c>
      <c r="H28" s="243" t="s">
        <v>355</v>
      </c>
      <c r="I28" s="620" t="s">
        <v>361</v>
      </c>
      <c r="J28" s="249"/>
      <c r="K28" s="121"/>
    </row>
    <row r="29" spans="1:11" ht="18.75" customHeight="1">
      <c r="A29" s="243"/>
      <c r="B29" s="244"/>
      <c r="C29" s="243" t="s">
        <v>362</v>
      </c>
      <c r="D29" s="253"/>
      <c r="E29" s="244">
        <v>1</v>
      </c>
      <c r="F29" s="243" t="s">
        <v>363</v>
      </c>
      <c r="G29" s="253">
        <f t="shared" si="0"/>
        <v>0</v>
      </c>
      <c r="H29" s="243" t="s">
        <v>355</v>
      </c>
      <c r="I29" s="620" t="s">
        <v>364</v>
      </c>
      <c r="J29" s="249"/>
      <c r="K29" s="197"/>
    </row>
    <row r="30" spans="1:11" ht="18.75" customHeight="1">
      <c r="A30" s="243"/>
      <c r="B30" s="244"/>
      <c r="C30" s="243" t="s">
        <v>365</v>
      </c>
      <c r="D30" s="253"/>
      <c r="E30" s="244">
        <v>1</v>
      </c>
      <c r="F30" s="243" t="s">
        <v>358</v>
      </c>
      <c r="G30" s="253">
        <f t="shared" si="0"/>
        <v>0</v>
      </c>
      <c r="H30" s="243" t="s">
        <v>355</v>
      </c>
      <c r="I30" s="620" t="s">
        <v>372</v>
      </c>
      <c r="J30" s="621"/>
      <c r="K30" s="121"/>
    </row>
    <row r="31" spans="1:11" ht="18.75" customHeight="1">
      <c r="A31" s="243"/>
      <c r="B31" s="244"/>
      <c r="C31" s="243" t="s">
        <v>367</v>
      </c>
      <c r="D31" s="253"/>
      <c r="E31" s="244">
        <v>1</v>
      </c>
      <c r="F31" s="243" t="s">
        <v>358</v>
      </c>
      <c r="G31" s="253">
        <f t="shared" si="0"/>
        <v>0</v>
      </c>
      <c r="H31" s="243" t="s">
        <v>355</v>
      </c>
      <c r="I31" s="620" t="s">
        <v>366</v>
      </c>
      <c r="J31" s="249"/>
      <c r="K31" s="121"/>
    </row>
    <row r="32" spans="1:11" ht="18.75" customHeight="1">
      <c r="A32" s="243"/>
      <c r="B32" s="244">
        <v>6</v>
      </c>
      <c r="C32" s="243" t="s">
        <v>373</v>
      </c>
      <c r="D32" s="253">
        <v>496</v>
      </c>
      <c r="E32" s="244">
        <v>12</v>
      </c>
      <c r="F32" s="243" t="s">
        <v>374</v>
      </c>
      <c r="G32" s="254">
        <f t="shared" si="0"/>
        <v>5952</v>
      </c>
      <c r="H32" s="246" t="s">
        <v>355</v>
      </c>
      <c r="I32" s="624" t="s">
        <v>375</v>
      </c>
      <c r="J32" s="251"/>
      <c r="K32" s="121"/>
    </row>
    <row r="33" spans="1:11" ht="18.75" customHeight="1">
      <c r="A33" s="155" t="s">
        <v>376</v>
      </c>
      <c r="B33" s="817"/>
      <c r="C33" s="818"/>
      <c r="D33" s="818"/>
      <c r="E33" s="818"/>
      <c r="F33" s="819"/>
      <c r="G33" s="156">
        <f>SUM(G19:G32)</f>
        <v>108912</v>
      </c>
      <c r="H33" s="811"/>
      <c r="I33" s="812"/>
      <c r="J33" s="850"/>
      <c r="K33" s="121"/>
    </row>
    <row r="34" spans="1:11" ht="18.75" customHeight="1">
      <c r="A34" s="144"/>
      <c r="B34" s="145"/>
      <c r="C34" s="145"/>
      <c r="G34" s="157"/>
      <c r="J34" s="120"/>
    </row>
    <row r="35" spans="1:11" ht="18.75" customHeight="1">
      <c r="A35" s="151" t="s">
        <v>346</v>
      </c>
      <c r="B35" s="152" t="s">
        <v>350</v>
      </c>
      <c r="C35" s="151" t="s">
        <v>328</v>
      </c>
      <c r="D35" s="153" t="s">
        <v>329</v>
      </c>
      <c r="E35" s="152" t="s">
        <v>330</v>
      </c>
      <c r="F35" s="151" t="s">
        <v>331</v>
      </c>
      <c r="G35" s="153" t="s">
        <v>351</v>
      </c>
      <c r="H35" s="589" t="s">
        <v>333</v>
      </c>
      <c r="I35" s="447" t="s">
        <v>334</v>
      </c>
      <c r="J35" s="447" t="s">
        <v>335</v>
      </c>
    </row>
    <row r="36" spans="1:11" ht="18.75" customHeight="1">
      <c r="A36" s="243" t="s">
        <v>50</v>
      </c>
      <c r="B36" s="244">
        <v>7</v>
      </c>
      <c r="C36" s="257" t="s">
        <v>377</v>
      </c>
      <c r="D36" s="253">
        <v>1100</v>
      </c>
      <c r="E36" s="244">
        <v>1</v>
      </c>
      <c r="F36" s="243" t="s">
        <v>358</v>
      </c>
      <c r="G36" s="254">
        <f>D36*E36</f>
        <v>1100</v>
      </c>
      <c r="H36" s="607" t="s">
        <v>355</v>
      </c>
      <c r="I36" s="257" t="s">
        <v>378</v>
      </c>
      <c r="J36" s="625"/>
    </row>
    <row r="37" spans="1:11" ht="18.75" customHeight="1">
      <c r="A37" s="243"/>
      <c r="B37" s="244">
        <v>8</v>
      </c>
      <c r="C37" s="243" t="s">
        <v>379</v>
      </c>
      <c r="D37" s="253">
        <v>517</v>
      </c>
      <c r="E37" s="244">
        <v>3</v>
      </c>
      <c r="F37" s="243" t="s">
        <v>354</v>
      </c>
      <c r="G37" s="254">
        <f>D37*E37</f>
        <v>1551</v>
      </c>
      <c r="H37" s="258" t="s">
        <v>380</v>
      </c>
      <c r="I37" s="626" t="s">
        <v>381</v>
      </c>
      <c r="J37" s="251"/>
      <c r="K37" s="121"/>
    </row>
    <row r="38" spans="1:11" ht="18.75" customHeight="1">
      <c r="A38" s="155" t="s">
        <v>382</v>
      </c>
      <c r="B38" s="817"/>
      <c r="C38" s="818"/>
      <c r="D38" s="818"/>
      <c r="E38" s="818"/>
      <c r="F38" s="819"/>
      <c r="G38" s="156">
        <f>SUM(G36:G37)</f>
        <v>2651</v>
      </c>
      <c r="H38" s="811"/>
      <c r="I38" s="812"/>
      <c r="J38" s="813"/>
      <c r="K38" s="121"/>
    </row>
    <row r="39" spans="1:11" ht="18.75" customHeight="1">
      <c r="A39" s="144"/>
      <c r="B39" s="145"/>
      <c r="C39" s="145"/>
      <c r="G39" s="157"/>
      <c r="J39" s="627"/>
    </row>
    <row r="40" spans="1:11" ht="18.75" customHeight="1">
      <c r="A40" s="151" t="s">
        <v>346</v>
      </c>
      <c r="B40" s="152" t="s">
        <v>350</v>
      </c>
      <c r="C40" s="151" t="s">
        <v>328</v>
      </c>
      <c r="D40" s="153" t="s">
        <v>329</v>
      </c>
      <c r="E40" s="152" t="s">
        <v>330</v>
      </c>
      <c r="F40" s="151" t="s">
        <v>331</v>
      </c>
      <c r="G40" s="153" t="s">
        <v>351</v>
      </c>
      <c r="H40" s="589" t="s">
        <v>333</v>
      </c>
      <c r="I40" s="447" t="s">
        <v>334</v>
      </c>
      <c r="J40" s="447" t="s">
        <v>335</v>
      </c>
    </row>
    <row r="41" spans="1:11" ht="18.75" customHeight="1">
      <c r="A41" s="232" t="s">
        <v>383</v>
      </c>
      <c r="B41" s="236">
        <v>9</v>
      </c>
      <c r="C41" s="232" t="s">
        <v>384</v>
      </c>
      <c r="D41" s="234">
        <v>1369</v>
      </c>
      <c r="E41" s="236">
        <v>1</v>
      </c>
      <c r="F41" s="232" t="s">
        <v>385</v>
      </c>
      <c r="G41" s="259">
        <f>D41*E41</f>
        <v>1369</v>
      </c>
      <c r="H41" s="628" t="s">
        <v>386</v>
      </c>
      <c r="I41" s="260" t="s">
        <v>387</v>
      </c>
      <c r="J41" s="625" t="s">
        <v>388</v>
      </c>
    </row>
    <row r="42" spans="1:11" ht="18.75" customHeight="1">
      <c r="A42" s="243"/>
      <c r="B42" s="244">
        <v>10</v>
      </c>
      <c r="C42" s="243" t="s">
        <v>389</v>
      </c>
      <c r="D42" s="253">
        <v>44</v>
      </c>
      <c r="E42" s="244">
        <v>46</v>
      </c>
      <c r="F42" s="243" t="s">
        <v>390</v>
      </c>
      <c r="G42" s="261">
        <f>D42*E42</f>
        <v>2024</v>
      </c>
      <c r="H42" s="243" t="s">
        <v>391</v>
      </c>
      <c r="I42" s="620" t="s">
        <v>392</v>
      </c>
      <c r="J42" s="262" t="s">
        <v>393</v>
      </c>
    </row>
    <row r="43" spans="1:11" ht="18.75" customHeight="1">
      <c r="A43" s="155" t="s">
        <v>394</v>
      </c>
      <c r="B43" s="817"/>
      <c r="C43" s="818"/>
      <c r="D43" s="818"/>
      <c r="E43" s="818"/>
      <c r="F43" s="819"/>
      <c r="G43" s="156">
        <f>SUM(G41:G42)</f>
        <v>3393</v>
      </c>
      <c r="H43" s="811"/>
      <c r="I43" s="812"/>
      <c r="J43" s="813"/>
    </row>
    <row r="44" spans="1:11" ht="18.75" customHeight="1">
      <c r="A44" s="144"/>
      <c r="B44" s="145"/>
      <c r="C44" s="145"/>
      <c r="G44" s="157"/>
      <c r="J44" s="120"/>
    </row>
    <row r="45" spans="1:11" ht="18.75" customHeight="1">
      <c r="A45" s="158" t="s">
        <v>395</v>
      </c>
      <c r="B45" s="159"/>
      <c r="C45" s="159"/>
      <c r="D45" s="159"/>
      <c r="E45" s="581"/>
      <c r="F45" s="591"/>
      <c r="G45" s="160">
        <f>SUM(G12,G16,G33,G38,G43)</f>
        <v>174626</v>
      </c>
      <c r="J45" s="120"/>
    </row>
    <row r="46" spans="1:11" ht="18.75" customHeight="1">
      <c r="A46" s="144"/>
      <c r="B46" s="145"/>
      <c r="C46" s="145"/>
      <c r="G46" s="161"/>
      <c r="J46" s="629"/>
    </row>
    <row r="47" spans="1:11" ht="18.75" customHeight="1">
      <c r="A47" s="162" t="s">
        <v>396</v>
      </c>
      <c r="B47" s="145"/>
      <c r="C47" s="145"/>
      <c r="G47" s="161"/>
      <c r="J47" s="627"/>
    </row>
    <row r="48" spans="1:11" ht="18.75" customHeight="1">
      <c r="A48" s="153" t="s">
        <v>346</v>
      </c>
      <c r="B48" s="153" t="s">
        <v>350</v>
      </c>
      <c r="C48" s="153" t="s">
        <v>328</v>
      </c>
      <c r="D48" s="153" t="s">
        <v>329</v>
      </c>
      <c r="E48" s="152" t="s">
        <v>330</v>
      </c>
      <c r="F48" s="151" t="s">
        <v>331</v>
      </c>
      <c r="G48" s="153" t="s">
        <v>351</v>
      </c>
      <c r="H48" s="589" t="s">
        <v>333</v>
      </c>
      <c r="I48" s="447" t="s">
        <v>334</v>
      </c>
      <c r="J48" s="447" t="s">
        <v>335</v>
      </c>
    </row>
    <row r="49" spans="1:10" ht="18.75" customHeight="1">
      <c r="A49" s="232" t="s">
        <v>42</v>
      </c>
      <c r="B49" s="236">
        <v>1</v>
      </c>
      <c r="C49" s="552" t="s">
        <v>397</v>
      </c>
      <c r="D49" s="234">
        <v>45500</v>
      </c>
      <c r="E49" s="236">
        <v>1</v>
      </c>
      <c r="F49" s="232" t="s">
        <v>358</v>
      </c>
      <c r="G49" s="252">
        <f>D49*E49</f>
        <v>45500</v>
      </c>
      <c r="H49" s="232" t="s">
        <v>338</v>
      </c>
      <c r="I49" s="260" t="s">
        <v>398</v>
      </c>
      <c r="J49" s="625"/>
    </row>
    <row r="50" spans="1:10" ht="18.75" customHeight="1">
      <c r="A50" s="246"/>
      <c r="B50" s="245">
        <v>2</v>
      </c>
      <c r="C50" s="263" t="s">
        <v>399</v>
      </c>
      <c r="D50" s="255">
        <v>110</v>
      </c>
      <c r="E50" s="264">
        <v>26</v>
      </c>
      <c r="F50" s="263" t="s">
        <v>342</v>
      </c>
      <c r="G50" s="265">
        <f>D50*E50</f>
        <v>2860</v>
      </c>
      <c r="H50" s="266" t="s">
        <v>400</v>
      </c>
      <c r="I50" s="630" t="s">
        <v>401</v>
      </c>
      <c r="J50" s="250"/>
    </row>
    <row r="51" spans="1:10" ht="18.75" customHeight="1">
      <c r="A51" s="249"/>
      <c r="B51" s="267">
        <v>3</v>
      </c>
      <c r="C51" s="268" t="s">
        <v>402</v>
      </c>
      <c r="D51" s="269">
        <v>110</v>
      </c>
      <c r="E51" s="270">
        <v>4</v>
      </c>
      <c r="F51" s="268" t="s">
        <v>342</v>
      </c>
      <c r="G51" s="277">
        <f>D51*E51</f>
        <v>440</v>
      </c>
      <c r="H51" s="631" t="s">
        <v>400</v>
      </c>
      <c r="I51" s="630" t="s">
        <v>403</v>
      </c>
      <c r="J51" s="250" t="s">
        <v>404</v>
      </c>
    </row>
    <row r="52" spans="1:10" ht="18.75" customHeight="1">
      <c r="A52" s="241"/>
      <c r="B52" s="242">
        <v>4</v>
      </c>
      <c r="C52" s="272" t="s">
        <v>405</v>
      </c>
      <c r="D52" s="273">
        <v>110</v>
      </c>
      <c r="E52" s="274">
        <v>1</v>
      </c>
      <c r="F52" s="272" t="s">
        <v>342</v>
      </c>
      <c r="G52" s="275">
        <f>D52*E52</f>
        <v>110</v>
      </c>
      <c r="H52" s="272" t="s">
        <v>400</v>
      </c>
      <c r="I52" s="632" t="s">
        <v>406</v>
      </c>
      <c r="J52" s="633"/>
    </row>
    <row r="53" spans="1:10" ht="18.75" customHeight="1">
      <c r="A53" s="149" t="s">
        <v>407</v>
      </c>
      <c r="B53" s="847"/>
      <c r="C53" s="848"/>
      <c r="D53" s="848"/>
      <c r="E53" s="848"/>
      <c r="F53" s="849"/>
      <c r="G53" s="150">
        <f>SUM(G49:G52)</f>
        <v>48910</v>
      </c>
      <c r="H53" s="811"/>
      <c r="I53" s="812"/>
      <c r="J53" s="813"/>
    </row>
    <row r="54" spans="1:10" ht="18.75" customHeight="1">
      <c r="A54" s="145"/>
      <c r="B54" s="145"/>
      <c r="C54" s="145"/>
      <c r="J54" s="120"/>
    </row>
    <row r="55" spans="1:10" ht="18.75" customHeight="1">
      <c r="A55" s="146" t="s">
        <v>346</v>
      </c>
      <c r="B55" s="146" t="s">
        <v>327</v>
      </c>
      <c r="C55" s="146" t="s">
        <v>328</v>
      </c>
      <c r="D55" s="146" t="s">
        <v>329</v>
      </c>
      <c r="E55" s="580" t="s">
        <v>330</v>
      </c>
      <c r="F55" s="447" t="s">
        <v>331</v>
      </c>
      <c r="G55" s="146" t="s">
        <v>332</v>
      </c>
      <c r="H55" s="589" t="s">
        <v>333</v>
      </c>
      <c r="I55" s="447" t="s">
        <v>334</v>
      </c>
      <c r="J55" s="447" t="s">
        <v>335</v>
      </c>
    </row>
    <row r="56" spans="1:10" ht="37.5">
      <c r="A56" s="232" t="s">
        <v>49</v>
      </c>
      <c r="B56" s="236">
        <v>5</v>
      </c>
      <c r="C56" s="232" t="s">
        <v>408</v>
      </c>
      <c r="D56" s="234">
        <v>5000</v>
      </c>
      <c r="E56" s="236">
        <v>1</v>
      </c>
      <c r="F56" s="248" t="s">
        <v>409</v>
      </c>
      <c r="G56" s="279">
        <f t="shared" ref="G56:G61" si="1">D56*E56</f>
        <v>5000</v>
      </c>
      <c r="H56" s="232" t="s">
        <v>410</v>
      </c>
      <c r="I56" s="634" t="s">
        <v>411</v>
      </c>
      <c r="J56" s="625"/>
    </row>
    <row r="57" spans="1:10" ht="37.5">
      <c r="A57" s="243"/>
      <c r="B57" s="244">
        <v>6</v>
      </c>
      <c r="C57" s="243" t="s">
        <v>408</v>
      </c>
      <c r="D57" s="253">
        <v>10640</v>
      </c>
      <c r="E57" s="244">
        <v>1</v>
      </c>
      <c r="F57" s="280" t="s">
        <v>409</v>
      </c>
      <c r="G57" s="277">
        <f t="shared" si="1"/>
        <v>10640</v>
      </c>
      <c r="H57" s="281" t="s">
        <v>338</v>
      </c>
      <c r="I57" s="635" t="s">
        <v>412</v>
      </c>
      <c r="J57" s="623" t="s">
        <v>413</v>
      </c>
    </row>
    <row r="58" spans="1:10" ht="37.5">
      <c r="A58" s="243"/>
      <c r="B58" s="244">
        <v>7</v>
      </c>
      <c r="C58" s="243" t="s">
        <v>414</v>
      </c>
      <c r="D58" s="253">
        <f>14080+78200</f>
        <v>92280</v>
      </c>
      <c r="E58" s="244">
        <v>1</v>
      </c>
      <c r="F58" s="280" t="s">
        <v>409</v>
      </c>
      <c r="G58" s="277">
        <f t="shared" si="1"/>
        <v>92280</v>
      </c>
      <c r="H58" s="281" t="s">
        <v>415</v>
      </c>
      <c r="I58" s="636" t="s">
        <v>416</v>
      </c>
      <c r="J58" s="623" t="s">
        <v>417</v>
      </c>
    </row>
    <row r="59" spans="1:10" ht="37.5">
      <c r="A59" s="243"/>
      <c r="B59" s="244">
        <v>8</v>
      </c>
      <c r="C59" s="243" t="s">
        <v>418</v>
      </c>
      <c r="D59" s="253">
        <v>82620</v>
      </c>
      <c r="E59" s="244">
        <v>1</v>
      </c>
      <c r="F59" s="280" t="s">
        <v>409</v>
      </c>
      <c r="G59" s="277">
        <f t="shared" si="1"/>
        <v>82620</v>
      </c>
      <c r="H59" s="281" t="s">
        <v>338</v>
      </c>
      <c r="I59" s="637" t="s">
        <v>419</v>
      </c>
      <c r="J59" s="623" t="s">
        <v>420</v>
      </c>
    </row>
    <row r="60" spans="1:10" ht="56.25">
      <c r="A60" s="246"/>
      <c r="B60" s="245">
        <v>9</v>
      </c>
      <c r="C60" s="246" t="s">
        <v>421</v>
      </c>
      <c r="D60" s="255">
        <v>16039</v>
      </c>
      <c r="E60" s="245">
        <v>1</v>
      </c>
      <c r="F60" s="592" t="s">
        <v>409</v>
      </c>
      <c r="G60" s="282">
        <f t="shared" si="1"/>
        <v>16039</v>
      </c>
      <c r="H60" s="638" t="s">
        <v>338</v>
      </c>
      <c r="I60" s="639" t="s">
        <v>422</v>
      </c>
      <c r="J60" s="623" t="s">
        <v>423</v>
      </c>
    </row>
    <row r="61" spans="1:10" ht="37.5">
      <c r="A61" s="283"/>
      <c r="B61" s="284">
        <v>10</v>
      </c>
      <c r="C61" s="283" t="s">
        <v>424</v>
      </c>
      <c r="D61" s="285"/>
      <c r="E61" s="284"/>
      <c r="F61" s="283" t="s">
        <v>409</v>
      </c>
      <c r="G61" s="286">
        <f t="shared" si="1"/>
        <v>0</v>
      </c>
      <c r="H61" s="283" t="s">
        <v>338</v>
      </c>
      <c r="I61" s="640" t="s">
        <v>425</v>
      </c>
      <c r="J61" s="641" t="s">
        <v>426</v>
      </c>
    </row>
    <row r="62" spans="1:10" ht="18.75" customHeight="1">
      <c r="A62" s="149" t="s">
        <v>427</v>
      </c>
      <c r="B62" s="847"/>
      <c r="C62" s="848"/>
      <c r="D62" s="848"/>
      <c r="E62" s="848"/>
      <c r="F62" s="849"/>
      <c r="G62" s="166">
        <f>SUM(G56:G61)</f>
        <v>206579</v>
      </c>
      <c r="H62" s="811"/>
      <c r="I62" s="812"/>
      <c r="J62" s="813"/>
    </row>
    <row r="63" spans="1:10" ht="18.75" customHeight="1">
      <c r="A63" s="145"/>
      <c r="B63" s="145"/>
      <c r="C63" s="145"/>
      <c r="J63" s="642"/>
    </row>
    <row r="64" spans="1:10" ht="18.75" customHeight="1">
      <c r="A64" s="146" t="s">
        <v>346</v>
      </c>
      <c r="B64" s="146" t="s">
        <v>327</v>
      </c>
      <c r="C64" s="146" t="s">
        <v>328</v>
      </c>
      <c r="D64" s="146" t="s">
        <v>329</v>
      </c>
      <c r="E64" s="580" t="s">
        <v>330</v>
      </c>
      <c r="F64" s="590" t="s">
        <v>331</v>
      </c>
      <c r="G64" s="146" t="s">
        <v>332</v>
      </c>
      <c r="H64" s="589" t="s">
        <v>333</v>
      </c>
      <c r="I64" s="447" t="s">
        <v>334</v>
      </c>
      <c r="J64" s="447" t="s">
        <v>335</v>
      </c>
    </row>
    <row r="65" spans="1:10" ht="18.75" customHeight="1">
      <c r="A65" s="232" t="s">
        <v>50</v>
      </c>
      <c r="B65" s="287">
        <v>11</v>
      </c>
      <c r="C65" s="288" t="s">
        <v>428</v>
      </c>
      <c r="D65" s="289">
        <v>8800</v>
      </c>
      <c r="E65" s="290">
        <v>1</v>
      </c>
      <c r="F65" s="288" t="s">
        <v>429</v>
      </c>
      <c r="G65" s="291">
        <f>D65*E65</f>
        <v>8800</v>
      </c>
      <c r="H65" s="288" t="s">
        <v>430</v>
      </c>
      <c r="I65" s="643" t="s">
        <v>431</v>
      </c>
      <c r="J65" s="625" t="s">
        <v>432</v>
      </c>
    </row>
    <row r="66" spans="1:10" ht="18.75" customHeight="1">
      <c r="A66" s="243"/>
      <c r="B66" s="244">
        <v>12</v>
      </c>
      <c r="C66" s="266" t="s">
        <v>433</v>
      </c>
      <c r="D66" s="292">
        <v>330</v>
      </c>
      <c r="E66" s="293">
        <v>1</v>
      </c>
      <c r="F66" s="593" t="s">
        <v>434</v>
      </c>
      <c r="G66" s="294">
        <f>D66*E66</f>
        <v>330</v>
      </c>
      <c r="H66" s="631" t="s">
        <v>435</v>
      </c>
      <c r="I66" s="644" t="s">
        <v>436</v>
      </c>
      <c r="J66" s="623"/>
    </row>
    <row r="67" spans="1:10" ht="18.75" customHeight="1">
      <c r="A67" s="241"/>
      <c r="B67" s="242">
        <v>13</v>
      </c>
      <c r="C67" s="272" t="s">
        <v>437</v>
      </c>
      <c r="D67" s="295">
        <v>6050</v>
      </c>
      <c r="E67" s="274">
        <v>1</v>
      </c>
      <c r="F67" s="272" t="s">
        <v>434</v>
      </c>
      <c r="G67" s="296">
        <f>D67*E67</f>
        <v>6050</v>
      </c>
      <c r="H67" s="272" t="s">
        <v>400</v>
      </c>
      <c r="I67" s="645" t="s">
        <v>438</v>
      </c>
      <c r="J67" s="623"/>
    </row>
    <row r="68" spans="1:10" ht="18.75" customHeight="1">
      <c r="A68" s="149" t="s">
        <v>439</v>
      </c>
      <c r="B68" s="847"/>
      <c r="C68" s="848"/>
      <c r="D68" s="848"/>
      <c r="E68" s="848"/>
      <c r="F68" s="849"/>
      <c r="G68" s="166">
        <f>SUM(G65:G67)</f>
        <v>15180</v>
      </c>
      <c r="H68" s="811"/>
      <c r="I68" s="812"/>
      <c r="J68" s="813"/>
    </row>
    <row r="69" spans="1:10" ht="18.75" customHeight="1">
      <c r="A69" s="157"/>
      <c r="B69" s="145"/>
      <c r="C69" s="145"/>
      <c r="G69" s="161"/>
      <c r="J69" s="642"/>
    </row>
    <row r="70" spans="1:10" ht="18.75" customHeight="1">
      <c r="A70" s="167" t="s">
        <v>13</v>
      </c>
      <c r="B70" s="167" t="s">
        <v>440</v>
      </c>
      <c r="C70" s="167" t="s">
        <v>441</v>
      </c>
      <c r="D70" s="571" t="s">
        <v>442</v>
      </c>
      <c r="E70" s="582" t="s">
        <v>443</v>
      </c>
      <c r="F70" s="167" t="s">
        <v>444</v>
      </c>
      <c r="G70" s="571" t="s">
        <v>159</v>
      </c>
      <c r="H70" s="589" t="s">
        <v>333</v>
      </c>
      <c r="I70" s="447" t="s">
        <v>334</v>
      </c>
      <c r="J70" s="447" t="s">
        <v>335</v>
      </c>
    </row>
    <row r="71" spans="1:10" ht="18.75" customHeight="1">
      <c r="A71" s="297" t="s">
        <v>445</v>
      </c>
      <c r="B71" s="298">
        <v>14</v>
      </c>
      <c r="C71" s="299" t="s">
        <v>53</v>
      </c>
      <c r="D71" s="300">
        <f>'1.クロス集計'!C35</f>
        <v>7863717</v>
      </c>
      <c r="E71" s="301">
        <v>1</v>
      </c>
      <c r="F71" s="297" t="s">
        <v>409</v>
      </c>
      <c r="G71" s="302">
        <f>D71*E71</f>
        <v>7863717</v>
      </c>
      <c r="H71" s="297" t="s">
        <v>446</v>
      </c>
      <c r="I71" s="646" t="s">
        <v>447</v>
      </c>
      <c r="J71" s="647"/>
    </row>
    <row r="72" spans="1:10" ht="18.75" customHeight="1">
      <c r="A72" s="168" t="s">
        <v>448</v>
      </c>
      <c r="B72" s="826"/>
      <c r="C72" s="827"/>
      <c r="D72" s="827"/>
      <c r="E72" s="827"/>
      <c r="F72" s="828"/>
      <c r="G72" s="169">
        <f>SUM(G71:G71)</f>
        <v>7863717</v>
      </c>
      <c r="H72" s="826"/>
      <c r="I72" s="827"/>
      <c r="J72" s="828"/>
    </row>
    <row r="73" spans="1:10" ht="18.75" customHeight="1">
      <c r="A73" s="145"/>
      <c r="B73" s="145"/>
      <c r="C73" s="145"/>
      <c r="J73" s="648"/>
    </row>
    <row r="74" spans="1:10" ht="18.75" customHeight="1">
      <c r="A74" s="158" t="s">
        <v>449</v>
      </c>
      <c r="B74" s="159"/>
      <c r="C74" s="159"/>
      <c r="D74" s="159"/>
      <c r="E74" s="581"/>
      <c r="F74" s="591"/>
      <c r="G74" s="160">
        <f>SUM(G68,G62,G53,G72)</f>
        <v>8134386</v>
      </c>
      <c r="J74" s="642"/>
    </row>
    <row r="75" spans="1:10" ht="18.75" customHeight="1">
      <c r="A75" s="144"/>
      <c r="B75" s="145"/>
      <c r="C75" s="145"/>
      <c r="G75" s="161"/>
      <c r="J75" s="642"/>
    </row>
    <row r="76" spans="1:10" ht="18.75" customHeight="1">
      <c r="A76" s="144" t="s">
        <v>450</v>
      </c>
      <c r="B76" s="170"/>
      <c r="I76" s="171"/>
      <c r="J76" s="642"/>
    </row>
    <row r="77" spans="1:10" ht="18.75" customHeight="1">
      <c r="A77" s="151" t="s">
        <v>346</v>
      </c>
      <c r="B77" s="152" t="s">
        <v>350</v>
      </c>
      <c r="C77" s="151" t="s">
        <v>328</v>
      </c>
      <c r="D77" s="153" t="s">
        <v>329</v>
      </c>
      <c r="E77" s="152" t="s">
        <v>330</v>
      </c>
      <c r="F77" s="151" t="s">
        <v>331</v>
      </c>
      <c r="G77" s="153" t="s">
        <v>351</v>
      </c>
      <c r="H77" s="589" t="s">
        <v>333</v>
      </c>
      <c r="I77" s="447" t="s">
        <v>334</v>
      </c>
      <c r="J77" s="447" t="s">
        <v>335</v>
      </c>
    </row>
    <row r="78" spans="1:10" ht="18.75" customHeight="1">
      <c r="A78" s="232" t="s">
        <v>451</v>
      </c>
      <c r="B78" s="236">
        <v>1</v>
      </c>
      <c r="C78" s="303" t="s">
        <v>452</v>
      </c>
      <c r="D78" s="234">
        <v>20857</v>
      </c>
      <c r="E78" s="236">
        <v>10</v>
      </c>
      <c r="F78" s="232" t="s">
        <v>453</v>
      </c>
      <c r="G78" s="259">
        <f>D78*E78</f>
        <v>208570</v>
      </c>
      <c r="H78" s="232" t="s">
        <v>454</v>
      </c>
      <c r="I78" s="623" t="s">
        <v>455</v>
      </c>
      <c r="J78" s="625" t="s">
        <v>456</v>
      </c>
    </row>
    <row r="79" spans="1:10" ht="37.5">
      <c r="A79" s="243"/>
      <c r="B79" s="304">
        <v>2</v>
      </c>
      <c r="C79" s="250" t="s">
        <v>452</v>
      </c>
      <c r="D79" s="289">
        <v>26162</v>
      </c>
      <c r="E79" s="244">
        <v>1</v>
      </c>
      <c r="F79" s="243" t="s">
        <v>453</v>
      </c>
      <c r="G79" s="254">
        <f>D79*E79</f>
        <v>26162</v>
      </c>
      <c r="H79" s="243" t="s">
        <v>457</v>
      </c>
      <c r="I79" s="649" t="s">
        <v>458</v>
      </c>
      <c r="J79" s="641"/>
    </row>
    <row r="80" spans="1:10" ht="18.75" customHeight="1">
      <c r="A80" s="243"/>
      <c r="B80" s="244">
        <v>3</v>
      </c>
      <c r="C80" s="305" t="s">
        <v>459</v>
      </c>
      <c r="D80" s="253"/>
      <c r="E80" s="244"/>
      <c r="F80" s="243" t="s">
        <v>453</v>
      </c>
      <c r="G80" s="306">
        <f>D80*E80</f>
        <v>0</v>
      </c>
      <c r="H80" s="243" t="s">
        <v>460</v>
      </c>
      <c r="I80" s="649" t="s">
        <v>455</v>
      </c>
      <c r="J80" s="641"/>
    </row>
    <row r="81" spans="1:11" ht="18.75" customHeight="1">
      <c r="A81" s="155" t="s">
        <v>461</v>
      </c>
      <c r="B81" s="817"/>
      <c r="C81" s="818"/>
      <c r="D81" s="818"/>
      <c r="E81" s="818"/>
      <c r="F81" s="819"/>
      <c r="G81" s="156">
        <f>SUM(G78:G80)</f>
        <v>234732</v>
      </c>
      <c r="H81" s="811"/>
      <c r="I81" s="812"/>
      <c r="J81" s="813"/>
    </row>
    <row r="82" spans="1:11" ht="18.75" customHeight="1">
      <c r="B82" s="170"/>
      <c r="I82" s="171"/>
      <c r="J82" s="642"/>
    </row>
    <row r="83" spans="1:11" ht="18.75" customHeight="1">
      <c r="A83" s="151" t="s">
        <v>346</v>
      </c>
      <c r="B83" s="152" t="s">
        <v>350</v>
      </c>
      <c r="C83" s="151" t="s">
        <v>328</v>
      </c>
      <c r="D83" s="153" t="s">
        <v>329</v>
      </c>
      <c r="E83" s="152" t="s">
        <v>330</v>
      </c>
      <c r="F83" s="151" t="s">
        <v>331</v>
      </c>
      <c r="G83" s="153" t="s">
        <v>351</v>
      </c>
      <c r="H83" s="589" t="s">
        <v>333</v>
      </c>
      <c r="I83" s="447" t="s">
        <v>334</v>
      </c>
      <c r="J83" s="447" t="s">
        <v>335</v>
      </c>
    </row>
    <row r="84" spans="1:11" ht="18.75" customHeight="1">
      <c r="A84" s="232" t="s">
        <v>462</v>
      </c>
      <c r="B84" s="236">
        <v>4</v>
      </c>
      <c r="C84" s="232" t="s">
        <v>463</v>
      </c>
      <c r="D84" s="234"/>
      <c r="E84" s="236"/>
      <c r="F84" s="232" t="s">
        <v>409</v>
      </c>
      <c r="G84" s="307">
        <f>D84*E84</f>
        <v>0</v>
      </c>
      <c r="H84" s="232" t="s">
        <v>338</v>
      </c>
      <c r="I84" s="618" t="s">
        <v>464</v>
      </c>
      <c r="J84" s="647" t="s">
        <v>465</v>
      </c>
    </row>
    <row r="85" spans="1:11" ht="18.75" customHeight="1">
      <c r="A85" s="155" t="s">
        <v>466</v>
      </c>
      <c r="B85" s="817"/>
      <c r="C85" s="818"/>
      <c r="D85" s="818"/>
      <c r="E85" s="818"/>
      <c r="F85" s="819"/>
      <c r="G85" s="156">
        <f>SUM(G84:G84)</f>
        <v>0</v>
      </c>
      <c r="H85" s="811"/>
      <c r="I85" s="812"/>
      <c r="J85" s="813"/>
    </row>
    <row r="86" spans="1:11" ht="18.75" customHeight="1">
      <c r="B86" s="170"/>
      <c r="I86" s="171"/>
      <c r="J86" s="642"/>
    </row>
    <row r="87" spans="1:11" ht="18.75" customHeight="1">
      <c r="A87" s="151" t="s">
        <v>346</v>
      </c>
      <c r="B87" s="152" t="s">
        <v>350</v>
      </c>
      <c r="C87" s="151" t="s">
        <v>328</v>
      </c>
      <c r="D87" s="153" t="s">
        <v>329</v>
      </c>
      <c r="E87" s="152" t="s">
        <v>330</v>
      </c>
      <c r="F87" s="151" t="s">
        <v>331</v>
      </c>
      <c r="G87" s="153" t="s">
        <v>351</v>
      </c>
      <c r="H87" s="590" t="s">
        <v>333</v>
      </c>
      <c r="I87" s="447" t="s">
        <v>334</v>
      </c>
      <c r="J87" s="650" t="s">
        <v>335</v>
      </c>
    </row>
    <row r="88" spans="1:11" ht="18.75" customHeight="1">
      <c r="A88" s="232" t="s">
        <v>467</v>
      </c>
      <c r="B88" s="236">
        <v>5</v>
      </c>
      <c r="C88" s="308" t="s">
        <v>468</v>
      </c>
      <c r="D88" s="253">
        <v>66</v>
      </c>
      <c r="E88" s="244">
        <v>200</v>
      </c>
      <c r="F88" s="309" t="s">
        <v>342</v>
      </c>
      <c r="G88" s="261">
        <f t="shared" ref="G88:G97" si="2">D88*E88</f>
        <v>13200</v>
      </c>
      <c r="H88" s="651" t="s">
        <v>469</v>
      </c>
      <c r="I88" s="652" t="s">
        <v>470</v>
      </c>
      <c r="J88" s="647" t="s">
        <v>471</v>
      </c>
      <c r="K88" s="121"/>
    </row>
    <row r="89" spans="1:11" ht="18.75" customHeight="1">
      <c r="A89" s="243"/>
      <c r="B89" s="244">
        <v>6</v>
      </c>
      <c r="C89" s="309" t="s">
        <v>129</v>
      </c>
      <c r="D89" s="253">
        <v>440</v>
      </c>
      <c r="E89" s="244">
        <v>300</v>
      </c>
      <c r="F89" s="594" t="s">
        <v>472</v>
      </c>
      <c r="G89" s="261">
        <f t="shared" si="2"/>
        <v>132000</v>
      </c>
      <c r="H89" s="310" t="s">
        <v>469</v>
      </c>
      <c r="I89" s="653" t="s">
        <v>470</v>
      </c>
      <c r="J89" s="647" t="s">
        <v>471</v>
      </c>
      <c r="K89" s="121"/>
    </row>
    <row r="90" spans="1:11" ht="18.75" customHeight="1">
      <c r="A90" s="243"/>
      <c r="B90" s="244">
        <v>7</v>
      </c>
      <c r="C90" s="243" t="s">
        <v>473</v>
      </c>
      <c r="D90" s="253">
        <v>121</v>
      </c>
      <c r="E90" s="244">
        <v>1500</v>
      </c>
      <c r="F90" s="595" t="s">
        <v>474</v>
      </c>
      <c r="G90" s="261">
        <f t="shared" si="2"/>
        <v>181500</v>
      </c>
      <c r="H90" s="243" t="s">
        <v>469</v>
      </c>
      <c r="I90" s="653" t="s">
        <v>470</v>
      </c>
      <c r="J90" s="647" t="s">
        <v>471</v>
      </c>
      <c r="K90" s="121"/>
    </row>
    <row r="91" spans="1:11" ht="18.75" customHeight="1">
      <c r="A91" s="243"/>
      <c r="B91" s="244">
        <v>8</v>
      </c>
      <c r="C91" s="243" t="s">
        <v>475</v>
      </c>
      <c r="D91" s="253">
        <v>660</v>
      </c>
      <c r="E91" s="244">
        <v>350</v>
      </c>
      <c r="F91" s="595" t="s">
        <v>342</v>
      </c>
      <c r="G91" s="261">
        <f t="shared" si="2"/>
        <v>231000</v>
      </c>
      <c r="H91" s="243" t="s">
        <v>469</v>
      </c>
      <c r="I91" s="653" t="s">
        <v>470</v>
      </c>
      <c r="J91" s="647" t="s">
        <v>471</v>
      </c>
      <c r="K91" s="121"/>
    </row>
    <row r="92" spans="1:11" ht="18.75" customHeight="1">
      <c r="A92" s="243"/>
      <c r="B92" s="244">
        <v>9</v>
      </c>
      <c r="C92" s="243" t="s">
        <v>119</v>
      </c>
      <c r="D92" s="253">
        <v>220</v>
      </c>
      <c r="E92" s="244">
        <v>200</v>
      </c>
      <c r="F92" s="595" t="s">
        <v>342</v>
      </c>
      <c r="G92" s="261">
        <f t="shared" si="2"/>
        <v>44000</v>
      </c>
      <c r="H92" s="243" t="s">
        <v>469</v>
      </c>
      <c r="I92" s="653" t="s">
        <v>470</v>
      </c>
      <c r="J92" s="647" t="s">
        <v>471</v>
      </c>
      <c r="K92" s="121"/>
    </row>
    <row r="93" spans="1:11" ht="18.75" customHeight="1">
      <c r="A93" s="246"/>
      <c r="B93" s="245">
        <v>10</v>
      </c>
      <c r="C93" s="246" t="s">
        <v>476</v>
      </c>
      <c r="D93" s="255">
        <v>660</v>
      </c>
      <c r="E93" s="245">
        <v>300</v>
      </c>
      <c r="F93" s="595" t="s">
        <v>474</v>
      </c>
      <c r="G93" s="261">
        <f t="shared" si="2"/>
        <v>198000</v>
      </c>
      <c r="H93" s="246" t="s">
        <v>469</v>
      </c>
      <c r="I93" s="654" t="s">
        <v>470</v>
      </c>
      <c r="J93" s="647" t="s">
        <v>471</v>
      </c>
      <c r="K93" s="121"/>
    </row>
    <row r="94" spans="1:11" ht="18.75" customHeight="1">
      <c r="A94" s="246"/>
      <c r="B94" s="245">
        <v>11</v>
      </c>
      <c r="C94" s="246" t="s">
        <v>477</v>
      </c>
      <c r="D94" s="255">
        <v>110</v>
      </c>
      <c r="E94" s="245">
        <v>300</v>
      </c>
      <c r="F94" s="596" t="s">
        <v>474</v>
      </c>
      <c r="G94" s="261">
        <f t="shared" si="2"/>
        <v>33000</v>
      </c>
      <c r="H94" s="592" t="s">
        <v>469</v>
      </c>
      <c r="I94" s="655" t="s">
        <v>470</v>
      </c>
      <c r="J94" s="647" t="s">
        <v>471</v>
      </c>
      <c r="K94" s="121"/>
    </row>
    <row r="95" spans="1:11" ht="18.75" customHeight="1">
      <c r="A95" s="246"/>
      <c r="B95" s="245">
        <v>12</v>
      </c>
      <c r="C95" s="246" t="s">
        <v>478</v>
      </c>
      <c r="D95" s="255">
        <v>1650</v>
      </c>
      <c r="E95" s="245">
        <v>500</v>
      </c>
      <c r="F95" s="596" t="s">
        <v>342</v>
      </c>
      <c r="G95" s="261">
        <f t="shared" si="2"/>
        <v>825000</v>
      </c>
      <c r="H95" s="246" t="s">
        <v>469</v>
      </c>
      <c r="I95" s="656" t="s">
        <v>470</v>
      </c>
      <c r="J95" s="647" t="s">
        <v>471</v>
      </c>
      <c r="K95" s="121"/>
    </row>
    <row r="96" spans="1:11" ht="18.75" customHeight="1">
      <c r="A96" s="246"/>
      <c r="B96" s="245">
        <v>13</v>
      </c>
      <c r="C96" s="246" t="s">
        <v>479</v>
      </c>
      <c r="D96" s="255">
        <v>330</v>
      </c>
      <c r="E96" s="245">
        <v>500</v>
      </c>
      <c r="F96" s="597" t="s">
        <v>480</v>
      </c>
      <c r="G96" s="261">
        <f t="shared" si="2"/>
        <v>165000</v>
      </c>
      <c r="H96" s="246" t="s">
        <v>469</v>
      </c>
      <c r="I96" s="653" t="s">
        <v>470</v>
      </c>
      <c r="J96" s="647" t="s">
        <v>471</v>
      </c>
      <c r="K96" s="121"/>
    </row>
    <row r="97" spans="1:12" ht="18.75" customHeight="1">
      <c r="A97" s="246"/>
      <c r="B97" s="245">
        <v>14</v>
      </c>
      <c r="C97" s="246" t="s">
        <v>481</v>
      </c>
      <c r="D97" s="255">
        <v>33000</v>
      </c>
      <c r="E97" s="245">
        <v>9</v>
      </c>
      <c r="F97" s="246" t="s">
        <v>358</v>
      </c>
      <c r="G97" s="311">
        <f t="shared" si="2"/>
        <v>297000</v>
      </c>
      <c r="H97" s="657" t="s">
        <v>469</v>
      </c>
      <c r="I97" s="658" t="s">
        <v>482</v>
      </c>
      <c r="J97" s="659"/>
      <c r="K97" s="121"/>
    </row>
    <row r="98" spans="1:12" ht="18.75" customHeight="1">
      <c r="A98" s="155" t="s">
        <v>483</v>
      </c>
      <c r="B98" s="817"/>
      <c r="C98" s="818"/>
      <c r="D98" s="818"/>
      <c r="E98" s="818"/>
      <c r="F98" s="819"/>
      <c r="G98" s="156">
        <f>SUM(G88:G97)</f>
        <v>2119700</v>
      </c>
      <c r="H98" s="833"/>
      <c r="I98" s="834"/>
      <c r="J98" s="835"/>
    </row>
    <row r="99" spans="1:12" ht="18.75" customHeight="1">
      <c r="B99" s="170"/>
      <c r="I99" s="171"/>
      <c r="J99" s="627"/>
    </row>
    <row r="100" spans="1:12" ht="18.75" customHeight="1">
      <c r="A100" s="151" t="s">
        <v>346</v>
      </c>
      <c r="B100" s="152" t="s">
        <v>350</v>
      </c>
      <c r="C100" s="151" t="s">
        <v>328</v>
      </c>
      <c r="D100" s="153" t="s">
        <v>329</v>
      </c>
      <c r="E100" s="152" t="s">
        <v>330</v>
      </c>
      <c r="F100" s="151" t="s">
        <v>331</v>
      </c>
      <c r="G100" s="153" t="s">
        <v>351</v>
      </c>
      <c r="H100" s="589" t="s">
        <v>333</v>
      </c>
      <c r="I100" s="447" t="s">
        <v>334</v>
      </c>
      <c r="J100" s="447" t="s">
        <v>335</v>
      </c>
    </row>
    <row r="101" spans="1:12" ht="18.75" customHeight="1">
      <c r="A101" s="232" t="s">
        <v>484</v>
      </c>
      <c r="B101" s="236">
        <v>15</v>
      </c>
      <c r="C101" s="232" t="s">
        <v>485</v>
      </c>
      <c r="D101" s="234">
        <v>3000</v>
      </c>
      <c r="E101" s="236">
        <v>1</v>
      </c>
      <c r="F101" s="232" t="s">
        <v>486</v>
      </c>
      <c r="G101" s="252">
        <f>D101*E101</f>
        <v>3000</v>
      </c>
      <c r="H101" s="232" t="s">
        <v>391</v>
      </c>
      <c r="I101" s="660" t="s">
        <v>487</v>
      </c>
      <c r="J101" s="619"/>
    </row>
    <row r="102" spans="1:12" ht="18.75" customHeight="1">
      <c r="A102" s="155" t="s">
        <v>488</v>
      </c>
      <c r="B102" s="817"/>
      <c r="C102" s="818"/>
      <c r="D102" s="818"/>
      <c r="E102" s="818"/>
      <c r="F102" s="819"/>
      <c r="G102" s="156">
        <f>SUM(G101:G101)</f>
        <v>3000</v>
      </c>
      <c r="H102" s="811"/>
      <c r="I102" s="812"/>
      <c r="J102" s="813"/>
    </row>
    <row r="103" spans="1:12" ht="18.75" customHeight="1">
      <c r="B103" s="170"/>
      <c r="I103" s="171"/>
      <c r="J103" s="120"/>
    </row>
    <row r="104" spans="1:12" ht="18.75" customHeight="1">
      <c r="A104" s="151" t="s">
        <v>346</v>
      </c>
      <c r="B104" s="152" t="s">
        <v>350</v>
      </c>
      <c r="C104" s="151" t="s">
        <v>328</v>
      </c>
      <c r="D104" s="153" t="s">
        <v>329</v>
      </c>
      <c r="E104" s="152" t="s">
        <v>330</v>
      </c>
      <c r="F104" s="151" t="s">
        <v>331</v>
      </c>
      <c r="G104" s="153" t="s">
        <v>351</v>
      </c>
      <c r="H104" s="590" t="s">
        <v>333</v>
      </c>
      <c r="I104" s="447" t="s">
        <v>489</v>
      </c>
      <c r="J104" s="447" t="s">
        <v>335</v>
      </c>
    </row>
    <row r="105" spans="1:12" ht="18.75" customHeight="1">
      <c r="A105" s="232" t="s">
        <v>490</v>
      </c>
      <c r="B105" s="236">
        <v>16</v>
      </c>
      <c r="C105" s="232" t="s">
        <v>491</v>
      </c>
      <c r="D105" s="253">
        <v>35.700000000000003</v>
      </c>
      <c r="E105" s="244">
        <v>200</v>
      </c>
      <c r="F105" s="248" t="s">
        <v>474</v>
      </c>
      <c r="G105" s="254">
        <f t="shared" ref="G105:G113" si="3">D105*E105</f>
        <v>7140.0000000000009</v>
      </c>
      <c r="H105" s="248" t="s">
        <v>492</v>
      </c>
      <c r="I105" s="634" t="s">
        <v>493</v>
      </c>
      <c r="J105" s="625"/>
    </row>
    <row r="106" spans="1:12" ht="18.75" customHeight="1">
      <c r="A106" s="243"/>
      <c r="B106" s="244">
        <v>17</v>
      </c>
      <c r="C106" s="243" t="s">
        <v>494</v>
      </c>
      <c r="D106" s="253">
        <f>1450/300</f>
        <v>4.833333333333333</v>
      </c>
      <c r="E106" s="244">
        <v>300</v>
      </c>
      <c r="F106" s="243" t="s">
        <v>495</v>
      </c>
      <c r="G106" s="254">
        <f t="shared" si="3"/>
        <v>1450</v>
      </c>
      <c r="H106" s="243" t="s">
        <v>492</v>
      </c>
      <c r="I106" s="620" t="s">
        <v>496</v>
      </c>
      <c r="J106" s="249"/>
      <c r="K106" s="121"/>
    </row>
    <row r="107" spans="1:12" ht="18.75" customHeight="1">
      <c r="A107" s="243"/>
      <c r="B107" s="244">
        <v>18</v>
      </c>
      <c r="C107" s="243" t="s">
        <v>497</v>
      </c>
      <c r="D107" s="253">
        <v>1019</v>
      </c>
      <c r="E107" s="244">
        <v>10</v>
      </c>
      <c r="F107" s="243" t="s">
        <v>495</v>
      </c>
      <c r="G107" s="254">
        <f t="shared" si="3"/>
        <v>10190</v>
      </c>
      <c r="H107" s="243" t="s">
        <v>492</v>
      </c>
      <c r="I107" s="620" t="s">
        <v>496</v>
      </c>
      <c r="J107" s="661"/>
      <c r="K107" s="240"/>
      <c r="L107" s="121"/>
    </row>
    <row r="108" spans="1:12" ht="18.75" customHeight="1">
      <c r="A108" s="243"/>
      <c r="B108" s="244">
        <v>19</v>
      </c>
      <c r="C108" s="243" t="s">
        <v>498</v>
      </c>
      <c r="D108" s="253">
        <v>50600</v>
      </c>
      <c r="E108" s="244">
        <v>1</v>
      </c>
      <c r="F108" s="243" t="s">
        <v>486</v>
      </c>
      <c r="G108" s="261">
        <f t="shared" si="3"/>
        <v>50600</v>
      </c>
      <c r="H108" s="243" t="s">
        <v>391</v>
      </c>
      <c r="I108" s="620" t="s">
        <v>496</v>
      </c>
      <c r="J108" s="250"/>
      <c r="K108" s="121"/>
    </row>
    <row r="109" spans="1:12" ht="18.75" customHeight="1">
      <c r="A109" s="243"/>
      <c r="B109" s="244">
        <v>20</v>
      </c>
      <c r="C109" s="243" t="s">
        <v>499</v>
      </c>
      <c r="D109" s="253">
        <v>176</v>
      </c>
      <c r="E109" s="244">
        <v>6000</v>
      </c>
      <c r="F109" s="243" t="s">
        <v>500</v>
      </c>
      <c r="G109" s="312">
        <f t="shared" si="3"/>
        <v>1056000</v>
      </c>
      <c r="H109" s="243" t="s">
        <v>501</v>
      </c>
      <c r="I109" s="620" t="s">
        <v>502</v>
      </c>
      <c r="J109" s="250"/>
    </row>
    <row r="110" spans="1:12" ht="18.75" customHeight="1">
      <c r="A110" s="243"/>
      <c r="B110" s="244">
        <v>21</v>
      </c>
      <c r="C110" s="243" t="s">
        <v>503</v>
      </c>
      <c r="D110" s="253">
        <v>16.5</v>
      </c>
      <c r="E110" s="244">
        <v>10000</v>
      </c>
      <c r="F110" s="243" t="s">
        <v>500</v>
      </c>
      <c r="G110" s="254">
        <f t="shared" si="3"/>
        <v>165000</v>
      </c>
      <c r="H110" s="243" t="s">
        <v>501</v>
      </c>
      <c r="I110" s="620" t="s">
        <v>502</v>
      </c>
      <c r="J110" s="250"/>
    </row>
    <row r="111" spans="1:12" ht="18.75" customHeight="1">
      <c r="A111" s="243"/>
      <c r="B111" s="244">
        <v>22</v>
      </c>
      <c r="C111" s="243" t="s">
        <v>504</v>
      </c>
      <c r="D111" s="253"/>
      <c r="E111" s="244"/>
      <c r="F111" s="243" t="s">
        <v>495</v>
      </c>
      <c r="G111" s="306">
        <f t="shared" si="3"/>
        <v>0</v>
      </c>
      <c r="H111" s="243" t="s">
        <v>501</v>
      </c>
      <c r="I111" s="620" t="s">
        <v>505</v>
      </c>
      <c r="J111" s="250" t="s">
        <v>506</v>
      </c>
    </row>
    <row r="112" spans="1:12" ht="18.75" customHeight="1">
      <c r="A112" s="246"/>
      <c r="B112" s="245">
        <v>23</v>
      </c>
      <c r="C112" s="246" t="s">
        <v>507</v>
      </c>
      <c r="D112" s="255"/>
      <c r="E112" s="245"/>
      <c r="F112" s="246" t="s">
        <v>495</v>
      </c>
      <c r="G112" s="354">
        <f t="shared" si="3"/>
        <v>0</v>
      </c>
      <c r="H112" s="246" t="s">
        <v>501</v>
      </c>
      <c r="I112" s="626" t="s">
        <v>496</v>
      </c>
      <c r="J112" s="262" t="s">
        <v>508</v>
      </c>
    </row>
    <row r="113" spans="1:11" ht="18.75" customHeight="1" thickBot="1">
      <c r="A113" s="550"/>
      <c r="B113" s="549">
        <v>24</v>
      </c>
      <c r="C113" s="415" t="s">
        <v>509</v>
      </c>
      <c r="D113" s="548">
        <v>6164</v>
      </c>
      <c r="E113" s="547">
        <v>1</v>
      </c>
      <c r="F113" s="598" t="s">
        <v>409</v>
      </c>
      <c r="G113" s="551">
        <f t="shared" si="3"/>
        <v>6164</v>
      </c>
      <c r="H113" s="662" t="s">
        <v>510</v>
      </c>
      <c r="I113" s="752" t="s">
        <v>496</v>
      </c>
      <c r="J113" s="663" t="s">
        <v>511</v>
      </c>
      <c r="K113" s="121"/>
    </row>
    <row r="114" spans="1:11" ht="18.75" customHeight="1" thickTop="1">
      <c r="A114" s="149" t="s">
        <v>512</v>
      </c>
      <c r="B114" s="814"/>
      <c r="C114" s="818"/>
      <c r="D114" s="818"/>
      <c r="E114" s="818"/>
      <c r="F114" s="819"/>
      <c r="G114" s="156">
        <f>SUM(G105:G113)</f>
        <v>1296544</v>
      </c>
      <c r="H114" s="811"/>
      <c r="I114" s="812"/>
      <c r="J114" s="813"/>
    </row>
    <row r="115" spans="1:11" ht="18.75" customHeight="1">
      <c r="B115" s="170"/>
      <c r="I115" s="171"/>
      <c r="J115" s="627"/>
    </row>
    <row r="116" spans="1:11" ht="18.75" customHeight="1">
      <c r="A116" s="151" t="s">
        <v>346</v>
      </c>
      <c r="B116" s="152" t="s">
        <v>350</v>
      </c>
      <c r="C116" s="151" t="s">
        <v>328</v>
      </c>
      <c r="D116" s="153" t="s">
        <v>329</v>
      </c>
      <c r="E116" s="152" t="s">
        <v>330</v>
      </c>
      <c r="F116" s="151" t="s">
        <v>331</v>
      </c>
      <c r="G116" s="153" t="s">
        <v>351</v>
      </c>
      <c r="H116" s="589" t="s">
        <v>333</v>
      </c>
      <c r="I116" s="447" t="s">
        <v>334</v>
      </c>
      <c r="J116" s="447" t="s">
        <v>335</v>
      </c>
    </row>
    <row r="117" spans="1:11" ht="18.75" customHeight="1">
      <c r="A117" s="232" t="s">
        <v>513</v>
      </c>
      <c r="B117" s="236">
        <v>25</v>
      </c>
      <c r="C117" s="232" t="s">
        <v>514</v>
      </c>
      <c r="D117" s="234">
        <v>550</v>
      </c>
      <c r="E117" s="236">
        <v>1</v>
      </c>
      <c r="F117" s="232" t="s">
        <v>385</v>
      </c>
      <c r="G117" s="259">
        <f>D117*E117</f>
        <v>550</v>
      </c>
      <c r="H117" s="232" t="s">
        <v>460</v>
      </c>
      <c r="I117" s="260" t="s">
        <v>515</v>
      </c>
      <c r="J117" s="625" t="s">
        <v>516</v>
      </c>
    </row>
    <row r="118" spans="1:11" ht="18.75" customHeight="1">
      <c r="A118" s="243"/>
      <c r="B118" s="244">
        <v>26</v>
      </c>
      <c r="C118" s="243" t="s">
        <v>517</v>
      </c>
      <c r="D118" s="253">
        <v>550</v>
      </c>
      <c r="E118" s="244">
        <v>1</v>
      </c>
      <c r="F118" s="243" t="s">
        <v>385</v>
      </c>
      <c r="G118" s="254">
        <f>D118*E118</f>
        <v>550</v>
      </c>
      <c r="H118" s="243" t="s">
        <v>391</v>
      </c>
      <c r="I118" s="620" t="s">
        <v>518</v>
      </c>
      <c r="J118" s="250"/>
    </row>
    <row r="119" spans="1:11" ht="18.75" customHeight="1">
      <c r="A119" s="243"/>
      <c r="B119" s="244">
        <v>27</v>
      </c>
      <c r="C119" s="243" t="s">
        <v>519</v>
      </c>
      <c r="D119" s="253">
        <v>550</v>
      </c>
      <c r="E119" s="244">
        <v>1</v>
      </c>
      <c r="F119" s="243" t="s">
        <v>385</v>
      </c>
      <c r="G119" s="254">
        <f>D119*E119</f>
        <v>550</v>
      </c>
      <c r="H119" s="243" t="s">
        <v>469</v>
      </c>
      <c r="I119" s="620" t="s">
        <v>520</v>
      </c>
      <c r="J119" s="250"/>
    </row>
    <row r="120" spans="1:11" ht="18.75" customHeight="1">
      <c r="A120" s="241"/>
      <c r="B120" s="242">
        <v>28</v>
      </c>
      <c r="C120" s="241" t="s">
        <v>521</v>
      </c>
      <c r="D120" s="273">
        <v>550</v>
      </c>
      <c r="E120" s="242">
        <v>1</v>
      </c>
      <c r="F120" s="241" t="s">
        <v>385</v>
      </c>
      <c r="G120" s="275">
        <f>D120*E120</f>
        <v>550</v>
      </c>
      <c r="H120" s="241" t="s">
        <v>469</v>
      </c>
      <c r="I120" s="664" t="s">
        <v>522</v>
      </c>
      <c r="J120" s="249"/>
    </row>
    <row r="121" spans="1:11" ht="18.75" customHeight="1">
      <c r="A121" s="155" t="s">
        <v>382</v>
      </c>
      <c r="B121" s="817"/>
      <c r="C121" s="818"/>
      <c r="D121" s="818"/>
      <c r="E121" s="818"/>
      <c r="F121" s="819"/>
      <c r="G121" s="156">
        <f>SUM(G117:G120)</f>
        <v>2200</v>
      </c>
      <c r="H121" s="811"/>
      <c r="I121" s="812"/>
      <c r="J121" s="813"/>
    </row>
    <row r="122" spans="1:11" ht="18.75" customHeight="1">
      <c r="B122" s="170"/>
      <c r="I122" s="171"/>
      <c r="J122" s="629"/>
    </row>
    <row r="123" spans="1:11" ht="18.75" customHeight="1">
      <c r="A123" s="151" t="s">
        <v>346</v>
      </c>
      <c r="B123" s="152" t="s">
        <v>350</v>
      </c>
      <c r="C123" s="151" t="s">
        <v>328</v>
      </c>
      <c r="D123" s="153" t="s">
        <v>329</v>
      </c>
      <c r="E123" s="152" t="s">
        <v>330</v>
      </c>
      <c r="F123" s="151" t="s">
        <v>331</v>
      </c>
      <c r="G123" s="153" t="s">
        <v>351</v>
      </c>
      <c r="H123" s="589" t="s">
        <v>333</v>
      </c>
      <c r="I123" s="447" t="s">
        <v>334</v>
      </c>
      <c r="J123" s="447" t="s">
        <v>335</v>
      </c>
    </row>
    <row r="124" spans="1:11" ht="18.75" customHeight="1">
      <c r="A124" s="232" t="s">
        <v>383</v>
      </c>
      <c r="B124" s="236">
        <v>29</v>
      </c>
      <c r="C124" s="232" t="s">
        <v>523</v>
      </c>
      <c r="D124" s="234">
        <v>2050</v>
      </c>
      <c r="E124" s="236">
        <v>1</v>
      </c>
      <c r="F124" s="232" t="s">
        <v>486</v>
      </c>
      <c r="G124" s="259">
        <f>D124*E124</f>
        <v>2050</v>
      </c>
      <c r="H124" s="232" t="s">
        <v>460</v>
      </c>
      <c r="I124" s="260" t="s">
        <v>524</v>
      </c>
      <c r="J124" s="625" t="s">
        <v>525</v>
      </c>
    </row>
    <row r="125" spans="1:11" ht="18.75" customHeight="1">
      <c r="A125" s="248"/>
      <c r="B125" s="244">
        <v>30</v>
      </c>
      <c r="C125" s="243" t="s">
        <v>526</v>
      </c>
      <c r="D125" s="256"/>
      <c r="E125" s="247"/>
      <c r="F125" s="248" t="s">
        <v>409</v>
      </c>
      <c r="G125" s="313">
        <f>D125*E125</f>
        <v>0</v>
      </c>
      <c r="H125" s="248" t="s">
        <v>510</v>
      </c>
      <c r="I125" s="620" t="s">
        <v>527</v>
      </c>
      <c r="J125" s="647" t="s">
        <v>528</v>
      </c>
    </row>
    <row r="126" spans="1:11" ht="18.75" customHeight="1">
      <c r="A126" s="243"/>
      <c r="B126" s="244">
        <v>31</v>
      </c>
      <c r="C126" s="243" t="s">
        <v>529</v>
      </c>
      <c r="D126" s="253">
        <v>140</v>
      </c>
      <c r="E126" s="244">
        <v>153</v>
      </c>
      <c r="F126" s="243" t="s">
        <v>486</v>
      </c>
      <c r="G126" s="314">
        <f>D126*E126</f>
        <v>21420</v>
      </c>
      <c r="H126" s="243" t="s">
        <v>460</v>
      </c>
      <c r="I126" s="257" t="s">
        <v>527</v>
      </c>
      <c r="J126" s="250" t="s">
        <v>530</v>
      </c>
    </row>
    <row r="127" spans="1:11" ht="18.75" customHeight="1">
      <c r="A127" s="155" t="s">
        <v>394</v>
      </c>
      <c r="B127" s="817"/>
      <c r="C127" s="818"/>
      <c r="D127" s="818"/>
      <c r="E127" s="818"/>
      <c r="F127" s="819"/>
      <c r="G127" s="156">
        <f>SUM(G124:G126)</f>
        <v>23470</v>
      </c>
      <c r="H127" s="811"/>
      <c r="I127" s="812"/>
      <c r="J127" s="813"/>
    </row>
    <row r="128" spans="1:11" ht="18.75" customHeight="1">
      <c r="B128" s="170"/>
      <c r="I128" s="171"/>
      <c r="J128" s="120"/>
    </row>
    <row r="129" spans="1:11" ht="18.75" customHeight="1">
      <c r="A129" s="172" t="s">
        <v>531</v>
      </c>
      <c r="B129" s="173"/>
      <c r="C129" s="174"/>
      <c r="D129" s="175"/>
      <c r="E129" s="173"/>
      <c r="F129" s="174"/>
      <c r="G129" s="176">
        <f>SUM(G81,G85,G98,G102,G114,G121,G127)</f>
        <v>3679646</v>
      </c>
      <c r="I129" s="171"/>
      <c r="J129" s="629"/>
    </row>
    <row r="130" spans="1:11" ht="18.75" customHeight="1">
      <c r="B130" s="170"/>
      <c r="I130" s="171"/>
      <c r="J130" s="627"/>
    </row>
    <row r="131" spans="1:11" ht="18.75" customHeight="1">
      <c r="A131" s="144" t="s">
        <v>532</v>
      </c>
      <c r="B131" s="170"/>
      <c r="I131" s="171"/>
      <c r="J131" s="627"/>
    </row>
    <row r="132" spans="1:11" ht="18.75" customHeight="1">
      <c r="A132" s="151" t="s">
        <v>346</v>
      </c>
      <c r="B132" s="152" t="s">
        <v>350</v>
      </c>
      <c r="C132" s="151" t="s">
        <v>328</v>
      </c>
      <c r="D132" s="153" t="s">
        <v>329</v>
      </c>
      <c r="E132" s="152" t="s">
        <v>330</v>
      </c>
      <c r="F132" s="151" t="s">
        <v>331</v>
      </c>
      <c r="G132" s="153" t="s">
        <v>351</v>
      </c>
      <c r="H132" s="589" t="s">
        <v>333</v>
      </c>
      <c r="I132" s="447" t="s">
        <v>334</v>
      </c>
      <c r="J132" s="447" t="s">
        <v>335</v>
      </c>
    </row>
    <row r="133" spans="1:11" ht="18.75" customHeight="1">
      <c r="A133" s="315" t="s">
        <v>42</v>
      </c>
      <c r="B133" s="316">
        <v>1</v>
      </c>
      <c r="C133" s="303" t="s">
        <v>533</v>
      </c>
      <c r="D133" s="317"/>
      <c r="E133" s="316"/>
      <c r="F133" s="315" t="s">
        <v>534</v>
      </c>
      <c r="G133" s="318">
        <f t="shared" ref="G133:G142" si="4">D133*E133</f>
        <v>0</v>
      </c>
      <c r="H133" s="601" t="s">
        <v>535</v>
      </c>
      <c r="I133" s="665" t="s">
        <v>536</v>
      </c>
      <c r="J133" s="625" t="s">
        <v>537</v>
      </c>
    </row>
    <row r="134" spans="1:11" ht="18.75" customHeight="1">
      <c r="A134" s="243"/>
      <c r="B134" s="244">
        <v>2</v>
      </c>
      <c r="C134" s="257" t="s">
        <v>538</v>
      </c>
      <c r="D134" s="253"/>
      <c r="E134" s="244"/>
      <c r="F134" s="243" t="s">
        <v>480</v>
      </c>
      <c r="G134" s="319">
        <f t="shared" si="4"/>
        <v>0</v>
      </c>
      <c r="H134" s="243" t="s">
        <v>539</v>
      </c>
      <c r="I134" s="620" t="s">
        <v>540</v>
      </c>
      <c r="J134" s="250" t="s">
        <v>541</v>
      </c>
    </row>
    <row r="135" spans="1:11" ht="18.75" customHeight="1">
      <c r="A135" s="243"/>
      <c r="B135" s="244">
        <v>3</v>
      </c>
      <c r="C135" s="320" t="s">
        <v>542</v>
      </c>
      <c r="D135" s="256"/>
      <c r="E135" s="247"/>
      <c r="F135" s="248" t="s">
        <v>543</v>
      </c>
      <c r="G135" s="321">
        <f t="shared" si="4"/>
        <v>0</v>
      </c>
      <c r="H135" s="248" t="s">
        <v>544</v>
      </c>
      <c r="I135" s="622" t="s">
        <v>545</v>
      </c>
      <c r="J135" s="250"/>
    </row>
    <row r="136" spans="1:11" ht="18.75" customHeight="1">
      <c r="A136" s="243"/>
      <c r="B136" s="244">
        <v>4</v>
      </c>
      <c r="C136" s="322" t="s">
        <v>546</v>
      </c>
      <c r="D136" s="323"/>
      <c r="E136" s="324"/>
      <c r="F136" s="599" t="s">
        <v>543</v>
      </c>
      <c r="G136" s="325">
        <f t="shared" si="4"/>
        <v>0</v>
      </c>
      <c r="H136" s="599" t="s">
        <v>544</v>
      </c>
      <c r="I136" s="666" t="s">
        <v>545</v>
      </c>
      <c r="J136" s="250"/>
    </row>
    <row r="137" spans="1:11" ht="18.75" customHeight="1">
      <c r="A137" s="246"/>
      <c r="B137" s="245">
        <v>5</v>
      </c>
      <c r="C137" s="326" t="s">
        <v>547</v>
      </c>
      <c r="D137" s="327"/>
      <c r="E137" s="328"/>
      <c r="F137" s="329" t="s">
        <v>548</v>
      </c>
      <c r="G137" s="330">
        <f t="shared" si="4"/>
        <v>0</v>
      </c>
      <c r="H137" s="329" t="s">
        <v>510</v>
      </c>
      <c r="I137" s="667" t="s">
        <v>549</v>
      </c>
      <c r="J137" s="250" t="s">
        <v>550</v>
      </c>
    </row>
    <row r="138" spans="1:11" ht="18.75" customHeight="1">
      <c r="A138" s="331"/>
      <c r="B138" s="332">
        <v>6</v>
      </c>
      <c r="C138" s="333" t="s">
        <v>551</v>
      </c>
      <c r="D138" s="334">
        <v>2880</v>
      </c>
      <c r="E138" s="267">
        <v>1</v>
      </c>
      <c r="F138" s="249" t="s">
        <v>480</v>
      </c>
      <c r="G138" s="335">
        <f t="shared" si="4"/>
        <v>2880</v>
      </c>
      <c r="H138" s="668" t="s">
        <v>510</v>
      </c>
      <c r="I138" s="250" t="s">
        <v>540</v>
      </c>
      <c r="J138" s="663" t="s">
        <v>552</v>
      </c>
    </row>
    <row r="139" spans="1:11" ht="18.75" customHeight="1">
      <c r="A139" s="251"/>
      <c r="B139" s="336">
        <v>7</v>
      </c>
      <c r="C139" s="337" t="s">
        <v>553</v>
      </c>
      <c r="D139" s="338">
        <v>173</v>
      </c>
      <c r="E139" s="336">
        <v>2</v>
      </c>
      <c r="F139" s="251" t="s">
        <v>548</v>
      </c>
      <c r="G139" s="347">
        <f t="shared" si="4"/>
        <v>346</v>
      </c>
      <c r="H139" s="339" t="s">
        <v>391</v>
      </c>
      <c r="I139" s="250" t="s">
        <v>545</v>
      </c>
      <c r="J139" s="663"/>
    </row>
    <row r="140" spans="1:11" ht="18.75" customHeight="1">
      <c r="A140" s="249"/>
      <c r="B140" s="346">
        <v>8</v>
      </c>
      <c r="C140" s="340" t="s">
        <v>554</v>
      </c>
      <c r="D140" s="341">
        <v>1188</v>
      </c>
      <c r="E140" s="244">
        <v>1</v>
      </c>
      <c r="F140" s="280" t="s">
        <v>548</v>
      </c>
      <c r="G140" s="335">
        <f t="shared" si="4"/>
        <v>1188</v>
      </c>
      <c r="H140" s="669" t="s">
        <v>391</v>
      </c>
      <c r="I140" s="670" t="s">
        <v>545</v>
      </c>
      <c r="J140" s="663"/>
      <c r="K140" s="121"/>
    </row>
    <row r="141" spans="1:11" ht="18.75" customHeight="1">
      <c r="A141" s="249"/>
      <c r="B141" s="346">
        <v>9</v>
      </c>
      <c r="C141" s="340" t="s">
        <v>555</v>
      </c>
      <c r="D141" s="341">
        <v>2226</v>
      </c>
      <c r="E141" s="244">
        <v>1</v>
      </c>
      <c r="F141" s="280" t="s">
        <v>548</v>
      </c>
      <c r="G141" s="335">
        <f t="shared" si="4"/>
        <v>2226</v>
      </c>
      <c r="H141" s="281" t="s">
        <v>510</v>
      </c>
      <c r="I141" s="257" t="s">
        <v>545</v>
      </c>
      <c r="J141" s="671"/>
      <c r="K141" s="121"/>
    </row>
    <row r="142" spans="1:11" ht="18.75" customHeight="1">
      <c r="A142" s="329"/>
      <c r="B142" s="242">
        <v>10</v>
      </c>
      <c r="C142" s="343" t="s">
        <v>556</v>
      </c>
      <c r="D142" s="344">
        <v>2760</v>
      </c>
      <c r="E142" s="242">
        <v>1</v>
      </c>
      <c r="F142" s="241" t="s">
        <v>548</v>
      </c>
      <c r="G142" s="342">
        <f t="shared" si="4"/>
        <v>2760</v>
      </c>
      <c r="H142" s="241" t="s">
        <v>510</v>
      </c>
      <c r="I142" s="345" t="s">
        <v>557</v>
      </c>
      <c r="J142" s="672"/>
      <c r="K142" s="121"/>
    </row>
    <row r="143" spans="1:11" ht="18.75" customHeight="1">
      <c r="A143" s="155" t="s">
        <v>407</v>
      </c>
      <c r="B143" s="814"/>
      <c r="C143" s="815"/>
      <c r="D143" s="815"/>
      <c r="E143" s="815"/>
      <c r="F143" s="816"/>
      <c r="G143" s="156">
        <f>SUM(G133:G142)</f>
        <v>9400</v>
      </c>
      <c r="H143" s="811"/>
      <c r="I143" s="812"/>
      <c r="J143" s="813"/>
    </row>
    <row r="144" spans="1:11" ht="18.75" customHeight="1">
      <c r="B144" s="170"/>
      <c r="I144" s="171"/>
      <c r="J144" s="120"/>
    </row>
    <row r="145" spans="1:11" ht="18.75" customHeight="1">
      <c r="A145" s="151" t="s">
        <v>346</v>
      </c>
      <c r="B145" s="348" t="s">
        <v>350</v>
      </c>
      <c r="C145" s="349" t="s">
        <v>328</v>
      </c>
      <c r="D145" s="350" t="s">
        <v>329</v>
      </c>
      <c r="E145" s="348" t="s">
        <v>330</v>
      </c>
      <c r="F145" s="349" t="s">
        <v>331</v>
      </c>
      <c r="G145" s="350" t="s">
        <v>351</v>
      </c>
      <c r="H145" s="590" t="s">
        <v>333</v>
      </c>
      <c r="I145" s="447" t="s">
        <v>334</v>
      </c>
      <c r="J145" s="447" t="s">
        <v>335</v>
      </c>
    </row>
    <row r="146" spans="1:11" ht="37.5">
      <c r="A146" s="232" t="s">
        <v>462</v>
      </c>
      <c r="B146" s="247">
        <v>11</v>
      </c>
      <c r="C146" s="351" t="s">
        <v>558</v>
      </c>
      <c r="D146" s="256">
        <v>2620</v>
      </c>
      <c r="E146" s="247">
        <v>1</v>
      </c>
      <c r="F146" s="248" t="s">
        <v>559</v>
      </c>
      <c r="G146" s="352">
        <f>D146*E146</f>
        <v>2620</v>
      </c>
      <c r="H146" s="248" t="s">
        <v>510</v>
      </c>
      <c r="I146" s="257" t="s">
        <v>560</v>
      </c>
      <c r="J146" s="625"/>
    </row>
    <row r="147" spans="1:11" ht="37.5">
      <c r="A147" s="246"/>
      <c r="B147" s="245">
        <v>12</v>
      </c>
      <c r="C147" s="353" t="s">
        <v>558</v>
      </c>
      <c r="D147" s="255"/>
      <c r="E147" s="245"/>
      <c r="F147" s="246" t="s">
        <v>559</v>
      </c>
      <c r="G147" s="354">
        <f>D147*E147</f>
        <v>0</v>
      </c>
      <c r="H147" s="246" t="s">
        <v>561</v>
      </c>
      <c r="I147" s="626" t="s">
        <v>562</v>
      </c>
      <c r="J147" s="250"/>
    </row>
    <row r="148" spans="1:11" ht="18.75" customHeight="1">
      <c r="A148" s="155" t="s">
        <v>466</v>
      </c>
      <c r="B148" s="817"/>
      <c r="C148" s="818"/>
      <c r="D148" s="818"/>
      <c r="E148" s="818"/>
      <c r="F148" s="819"/>
      <c r="G148" s="156">
        <f>SUM(G146:G147)</f>
        <v>2620</v>
      </c>
      <c r="H148" s="811"/>
      <c r="I148" s="812"/>
      <c r="J148" s="813"/>
    </row>
    <row r="149" spans="1:11" ht="18.75" customHeight="1">
      <c r="B149" s="170"/>
      <c r="I149" s="171"/>
      <c r="J149" s="120"/>
    </row>
    <row r="150" spans="1:11" ht="18.75" customHeight="1">
      <c r="A150" s="151" t="s">
        <v>346</v>
      </c>
      <c r="B150" s="152" t="s">
        <v>350</v>
      </c>
      <c r="C150" s="151" t="s">
        <v>328</v>
      </c>
      <c r="D150" s="153" t="s">
        <v>329</v>
      </c>
      <c r="E150" s="152" t="s">
        <v>330</v>
      </c>
      <c r="F150" s="151" t="s">
        <v>331</v>
      </c>
      <c r="G150" s="153" t="s">
        <v>351</v>
      </c>
      <c r="H150" s="589" t="s">
        <v>333</v>
      </c>
      <c r="I150" s="447" t="s">
        <v>334</v>
      </c>
      <c r="J150" s="447" t="s">
        <v>335</v>
      </c>
    </row>
    <row r="151" spans="1:11" ht="18.75" customHeight="1">
      <c r="A151" s="232" t="s">
        <v>467</v>
      </c>
      <c r="B151" s="236">
        <v>13</v>
      </c>
      <c r="C151" s="355" t="s">
        <v>563</v>
      </c>
      <c r="D151" s="356"/>
      <c r="E151" s="357"/>
      <c r="F151" s="355" t="s">
        <v>409</v>
      </c>
      <c r="G151" s="358">
        <f>D151*E151</f>
        <v>0</v>
      </c>
      <c r="H151" s="355" t="s">
        <v>469</v>
      </c>
      <c r="I151" s="673" t="s">
        <v>564</v>
      </c>
      <c r="J151" s="625" t="s">
        <v>565</v>
      </c>
    </row>
    <row r="152" spans="1:11" ht="37.5">
      <c r="A152" s="243"/>
      <c r="B152" s="244">
        <v>14</v>
      </c>
      <c r="C152" s="340" t="s">
        <v>566</v>
      </c>
      <c r="D152" s="341"/>
      <c r="E152" s="359"/>
      <c r="F152" s="360" t="s">
        <v>409</v>
      </c>
      <c r="G152" s="361">
        <f>D152*E152</f>
        <v>0</v>
      </c>
      <c r="H152" s="360" t="s">
        <v>386</v>
      </c>
      <c r="I152" s="340" t="s">
        <v>567</v>
      </c>
      <c r="J152" s="250" t="s">
        <v>565</v>
      </c>
    </row>
    <row r="153" spans="1:11" ht="18.75" customHeight="1">
      <c r="A153" s="155" t="s">
        <v>483</v>
      </c>
      <c r="B153" s="817"/>
      <c r="C153" s="818"/>
      <c r="D153" s="818"/>
      <c r="E153" s="818"/>
      <c r="F153" s="819"/>
      <c r="G153" s="156">
        <f>SUM(G151:G152)</f>
        <v>0</v>
      </c>
      <c r="H153" s="811"/>
      <c r="I153" s="812"/>
      <c r="J153" s="813"/>
    </row>
    <row r="154" spans="1:11" ht="18.75" customHeight="1">
      <c r="B154" s="170"/>
      <c r="I154" s="171"/>
      <c r="J154" s="627"/>
    </row>
    <row r="155" spans="1:11" ht="18.75" customHeight="1">
      <c r="A155" s="151" t="s">
        <v>346</v>
      </c>
      <c r="B155" s="348" t="s">
        <v>350</v>
      </c>
      <c r="C155" s="151" t="s">
        <v>328</v>
      </c>
      <c r="D155" s="153" t="s">
        <v>329</v>
      </c>
      <c r="E155" s="152" t="s">
        <v>330</v>
      </c>
      <c r="F155" s="151" t="s">
        <v>331</v>
      </c>
      <c r="G155" s="153" t="s">
        <v>351</v>
      </c>
      <c r="H155" s="590" t="s">
        <v>333</v>
      </c>
      <c r="I155" s="447" t="s">
        <v>334</v>
      </c>
      <c r="J155" s="447" t="s">
        <v>335</v>
      </c>
    </row>
    <row r="156" spans="1:11" ht="18.75" customHeight="1">
      <c r="A156" s="232" t="s">
        <v>513</v>
      </c>
      <c r="B156" s="247">
        <v>15</v>
      </c>
      <c r="C156" s="248" t="s">
        <v>568</v>
      </c>
      <c r="D156" s="256"/>
      <c r="E156" s="362"/>
      <c r="F156" s="248" t="s">
        <v>409</v>
      </c>
      <c r="G156" s="363">
        <f>D156*E156</f>
        <v>0</v>
      </c>
      <c r="H156" s="674" t="s">
        <v>569</v>
      </c>
      <c r="I156" s="351" t="s">
        <v>570</v>
      </c>
      <c r="J156" s="625"/>
    </row>
    <row r="157" spans="1:11" ht="18.75" customHeight="1">
      <c r="A157" s="243"/>
      <c r="B157" s="244">
        <v>16</v>
      </c>
      <c r="C157" s="248" t="s">
        <v>571</v>
      </c>
      <c r="D157" s="253"/>
      <c r="E157" s="362"/>
      <c r="F157" s="248" t="s">
        <v>409</v>
      </c>
      <c r="G157" s="364">
        <f>D157*E157</f>
        <v>0</v>
      </c>
      <c r="H157" s="674" t="s">
        <v>569</v>
      </c>
      <c r="I157" s="620" t="s">
        <v>570</v>
      </c>
      <c r="J157" s="250"/>
      <c r="K157" s="121"/>
    </row>
    <row r="158" spans="1:11" ht="18.75" customHeight="1">
      <c r="A158" s="243"/>
      <c r="B158" s="244">
        <v>17</v>
      </c>
      <c r="C158" s="243" t="s">
        <v>572</v>
      </c>
      <c r="D158" s="253"/>
      <c r="E158" s="287"/>
      <c r="F158" s="248" t="s">
        <v>409</v>
      </c>
      <c r="G158" s="364">
        <f>D158*E158</f>
        <v>0</v>
      </c>
      <c r="H158" s="281" t="s">
        <v>569</v>
      </c>
      <c r="I158" s="620" t="s">
        <v>573</v>
      </c>
      <c r="J158" s="250"/>
      <c r="K158" s="121"/>
    </row>
    <row r="159" spans="1:11" ht="18.75" customHeight="1">
      <c r="A159" s="243"/>
      <c r="B159" s="244">
        <v>18</v>
      </c>
      <c r="C159" s="246" t="s">
        <v>574</v>
      </c>
      <c r="D159" s="255"/>
      <c r="E159" s="365"/>
      <c r="F159" s="248" t="s">
        <v>409</v>
      </c>
      <c r="G159" s="364">
        <f>D159*E159</f>
        <v>0</v>
      </c>
      <c r="H159" s="246" t="s">
        <v>569</v>
      </c>
      <c r="I159" s="626" t="s">
        <v>573</v>
      </c>
      <c r="J159" s="250"/>
      <c r="K159" s="121"/>
    </row>
    <row r="160" spans="1:11" ht="18.75" customHeight="1">
      <c r="A160" s="243"/>
      <c r="B160" s="244">
        <v>19</v>
      </c>
      <c r="C160" s="360" t="s">
        <v>575</v>
      </c>
      <c r="D160" s="253">
        <v>211538</v>
      </c>
      <c r="E160" s="244">
        <v>1</v>
      </c>
      <c r="F160" s="243" t="s">
        <v>409</v>
      </c>
      <c r="G160" s="277">
        <f>D160*E160</f>
        <v>211538</v>
      </c>
      <c r="H160" s="243" t="s">
        <v>355</v>
      </c>
      <c r="I160" s="675" t="s">
        <v>576</v>
      </c>
      <c r="J160" s="249"/>
      <c r="K160" s="121"/>
    </row>
    <row r="161" spans="1:11" ht="18.75" customHeight="1">
      <c r="A161" s="155" t="s">
        <v>382</v>
      </c>
      <c r="B161" s="817"/>
      <c r="C161" s="818"/>
      <c r="D161" s="818"/>
      <c r="E161" s="818"/>
      <c r="F161" s="819"/>
      <c r="G161" s="156">
        <f>SUM(G156:G160)</f>
        <v>211538</v>
      </c>
      <c r="H161" s="811"/>
      <c r="I161" s="812"/>
      <c r="J161" s="813"/>
    </row>
    <row r="162" spans="1:11" ht="18.75" customHeight="1">
      <c r="B162" s="170"/>
      <c r="I162" s="171"/>
      <c r="J162" s="629"/>
    </row>
    <row r="163" spans="1:11" ht="18.75" customHeight="1">
      <c r="A163" s="151" t="s">
        <v>346</v>
      </c>
      <c r="B163" s="152" t="s">
        <v>350</v>
      </c>
      <c r="C163" s="151" t="s">
        <v>328</v>
      </c>
      <c r="D163" s="153" t="s">
        <v>329</v>
      </c>
      <c r="E163" s="152" t="s">
        <v>330</v>
      </c>
      <c r="F163" s="600" t="s">
        <v>331</v>
      </c>
      <c r="G163" s="153" t="s">
        <v>351</v>
      </c>
      <c r="H163" s="590" t="s">
        <v>333</v>
      </c>
      <c r="I163" s="447" t="s">
        <v>334</v>
      </c>
      <c r="J163" s="447" t="s">
        <v>335</v>
      </c>
    </row>
    <row r="164" spans="1:11" ht="18.75">
      <c r="A164" s="232" t="s">
        <v>383</v>
      </c>
      <c r="B164" s="247">
        <v>20</v>
      </c>
      <c r="C164" s="366" t="s">
        <v>577</v>
      </c>
      <c r="D164" s="234">
        <v>320</v>
      </c>
      <c r="E164" s="247">
        <v>1</v>
      </c>
      <c r="F164" s="601" t="s">
        <v>434</v>
      </c>
      <c r="G164" s="352">
        <f t="shared" ref="G164" si="5">D164*E164</f>
        <v>320</v>
      </c>
      <c r="H164" s="676" t="s">
        <v>435</v>
      </c>
      <c r="I164" s="351" t="s">
        <v>578</v>
      </c>
      <c r="J164" s="625"/>
    </row>
    <row r="165" spans="1:11" ht="18.75" customHeight="1">
      <c r="A165" s="243"/>
      <c r="B165" s="244">
        <v>21</v>
      </c>
      <c r="C165" s="367" t="s">
        <v>579</v>
      </c>
      <c r="D165" s="253"/>
      <c r="E165" s="304"/>
      <c r="F165" s="339" t="s">
        <v>434</v>
      </c>
      <c r="G165" s="368">
        <f t="shared" ref="G165:G180" si="6">D165*E165</f>
        <v>0</v>
      </c>
      <c r="H165" s="677" t="s">
        <v>569</v>
      </c>
      <c r="I165" s="257" t="s">
        <v>580</v>
      </c>
      <c r="J165" s="262"/>
    </row>
    <row r="166" spans="1:11" ht="18.75" customHeight="1">
      <c r="A166" s="243"/>
      <c r="B166" s="244">
        <v>22</v>
      </c>
      <c r="C166" s="367" t="s">
        <v>581</v>
      </c>
      <c r="D166" s="253"/>
      <c r="E166" s="304"/>
      <c r="F166" s="339" t="s">
        <v>434</v>
      </c>
      <c r="G166" s="368">
        <f t="shared" si="6"/>
        <v>0</v>
      </c>
      <c r="H166" s="677" t="s">
        <v>355</v>
      </c>
      <c r="I166" s="620" t="s">
        <v>582</v>
      </c>
      <c r="J166" s="249" t="s">
        <v>583</v>
      </c>
      <c r="K166" s="121"/>
    </row>
    <row r="167" spans="1:11" ht="18.75" customHeight="1">
      <c r="A167" s="243"/>
      <c r="B167" s="244">
        <v>23</v>
      </c>
      <c r="C167" s="367" t="s">
        <v>584</v>
      </c>
      <c r="D167" s="253"/>
      <c r="E167" s="304"/>
      <c r="F167" s="339" t="s">
        <v>434</v>
      </c>
      <c r="G167" s="368">
        <f t="shared" si="6"/>
        <v>0</v>
      </c>
      <c r="H167" s="677" t="s">
        <v>355</v>
      </c>
      <c r="I167" s="620" t="s">
        <v>582</v>
      </c>
      <c r="J167" s="249" t="s">
        <v>583</v>
      </c>
      <c r="K167" s="121"/>
    </row>
    <row r="168" spans="1:11" ht="18.75" customHeight="1">
      <c r="A168" s="246"/>
      <c r="B168" s="244">
        <v>24</v>
      </c>
      <c r="C168" s="367" t="s">
        <v>585</v>
      </c>
      <c r="D168" s="255"/>
      <c r="E168" s="304"/>
      <c r="F168" s="339" t="s">
        <v>434</v>
      </c>
      <c r="G168" s="368">
        <f t="shared" si="6"/>
        <v>0</v>
      </c>
      <c r="H168" s="677" t="s">
        <v>355</v>
      </c>
      <c r="I168" s="620" t="s">
        <v>582</v>
      </c>
      <c r="J168" s="249" t="s">
        <v>583</v>
      </c>
      <c r="K168" s="121"/>
    </row>
    <row r="169" spans="1:11" ht="37.5">
      <c r="A169" s="246"/>
      <c r="B169" s="244">
        <v>25</v>
      </c>
      <c r="C169" s="367" t="s">
        <v>586</v>
      </c>
      <c r="D169" s="255"/>
      <c r="E169" s="304"/>
      <c r="F169" s="339" t="s">
        <v>434</v>
      </c>
      <c r="G169" s="368">
        <f t="shared" si="6"/>
        <v>0</v>
      </c>
      <c r="H169" s="677" t="s">
        <v>338</v>
      </c>
      <c r="I169" s="620" t="s">
        <v>587</v>
      </c>
      <c r="J169" s="249"/>
      <c r="K169" s="121"/>
    </row>
    <row r="170" spans="1:11" ht="37.5">
      <c r="A170" s="246"/>
      <c r="B170" s="244">
        <v>26</v>
      </c>
      <c r="C170" s="367" t="s">
        <v>588</v>
      </c>
      <c r="D170" s="255"/>
      <c r="E170" s="304"/>
      <c r="F170" s="339" t="s">
        <v>434</v>
      </c>
      <c r="G170" s="368">
        <f t="shared" si="6"/>
        <v>0</v>
      </c>
      <c r="H170" s="677" t="s">
        <v>338</v>
      </c>
      <c r="I170" s="620" t="s">
        <v>589</v>
      </c>
      <c r="J170" s="621"/>
      <c r="K170" s="121"/>
    </row>
    <row r="171" spans="1:11" ht="18.75" customHeight="1">
      <c r="A171" s="246"/>
      <c r="B171" s="244">
        <v>27</v>
      </c>
      <c r="C171" s="367" t="s">
        <v>590</v>
      </c>
      <c r="D171" s="255"/>
      <c r="E171" s="304"/>
      <c r="F171" s="339" t="s">
        <v>434</v>
      </c>
      <c r="G171" s="368">
        <f t="shared" si="6"/>
        <v>0</v>
      </c>
      <c r="H171" s="677" t="s">
        <v>355</v>
      </c>
      <c r="I171" s="626" t="s">
        <v>591</v>
      </c>
      <c r="J171" s="249" t="s">
        <v>583</v>
      </c>
      <c r="K171" s="121"/>
    </row>
    <row r="172" spans="1:11" ht="18.75" customHeight="1">
      <c r="A172" s="246"/>
      <c r="B172" s="244">
        <v>28</v>
      </c>
      <c r="C172" s="369" t="s">
        <v>592</v>
      </c>
      <c r="D172" s="255"/>
      <c r="E172" s="370"/>
      <c r="F172" s="602" t="s">
        <v>434</v>
      </c>
      <c r="G172" s="368">
        <f t="shared" si="6"/>
        <v>0</v>
      </c>
      <c r="H172" s="678" t="s">
        <v>355</v>
      </c>
      <c r="I172" s="626" t="s">
        <v>591</v>
      </c>
      <c r="J172" s="249" t="s">
        <v>593</v>
      </c>
      <c r="K172" s="121"/>
    </row>
    <row r="173" spans="1:11" ht="37.5">
      <c r="A173" s="246"/>
      <c r="B173" s="267">
        <v>29</v>
      </c>
      <c r="C173" s="250" t="s">
        <v>594</v>
      </c>
      <c r="D173" s="269">
        <v>140</v>
      </c>
      <c r="E173" s="371">
        <v>49</v>
      </c>
      <c r="F173" s="249" t="s">
        <v>434</v>
      </c>
      <c r="G173" s="372">
        <f t="shared" si="6"/>
        <v>6860</v>
      </c>
      <c r="H173" s="249" t="s">
        <v>355</v>
      </c>
      <c r="I173" s="626" t="s">
        <v>595</v>
      </c>
      <c r="J173" s="250"/>
      <c r="K173" s="121"/>
    </row>
    <row r="174" spans="1:11" ht="37.5">
      <c r="A174" s="246"/>
      <c r="B174" s="267">
        <v>30</v>
      </c>
      <c r="C174" s="250" t="s">
        <v>596</v>
      </c>
      <c r="D174" s="269">
        <v>180</v>
      </c>
      <c r="E174" s="371">
        <v>18</v>
      </c>
      <c r="F174" s="249" t="s">
        <v>434</v>
      </c>
      <c r="G174" s="372">
        <f t="shared" si="6"/>
        <v>3240</v>
      </c>
      <c r="H174" s="249" t="s">
        <v>355</v>
      </c>
      <c r="I174" s="626" t="s">
        <v>595</v>
      </c>
      <c r="J174" s="250"/>
      <c r="K174" s="121"/>
    </row>
    <row r="175" spans="1:11" ht="37.5">
      <c r="A175" s="246"/>
      <c r="B175" s="267">
        <v>31</v>
      </c>
      <c r="C175" s="250" t="s">
        <v>597</v>
      </c>
      <c r="D175" s="269">
        <v>270</v>
      </c>
      <c r="E175" s="371">
        <v>4</v>
      </c>
      <c r="F175" s="249" t="s">
        <v>434</v>
      </c>
      <c r="G175" s="372">
        <f t="shared" si="6"/>
        <v>1080</v>
      </c>
      <c r="H175" s="249" t="s">
        <v>355</v>
      </c>
      <c r="I175" s="626" t="s">
        <v>595</v>
      </c>
      <c r="J175" s="250"/>
      <c r="K175" s="121"/>
    </row>
    <row r="176" spans="1:11" ht="37.5">
      <c r="A176" s="246"/>
      <c r="B176" s="267">
        <v>32</v>
      </c>
      <c r="C176" s="250" t="s">
        <v>598</v>
      </c>
      <c r="D176" s="269">
        <v>320</v>
      </c>
      <c r="E176" s="371">
        <v>22</v>
      </c>
      <c r="F176" s="249" t="s">
        <v>434</v>
      </c>
      <c r="G176" s="372">
        <f t="shared" si="6"/>
        <v>7040</v>
      </c>
      <c r="H176" s="249" t="s">
        <v>599</v>
      </c>
      <c r="I176" s="626" t="s">
        <v>595</v>
      </c>
      <c r="J176" s="250"/>
      <c r="K176" s="121"/>
    </row>
    <row r="177" spans="1:11" ht="37.5">
      <c r="A177" s="246"/>
      <c r="B177" s="267">
        <v>33</v>
      </c>
      <c r="C177" s="250" t="s">
        <v>600</v>
      </c>
      <c r="D177" s="269">
        <v>510</v>
      </c>
      <c r="E177" s="371">
        <v>1</v>
      </c>
      <c r="F177" s="249" t="s">
        <v>434</v>
      </c>
      <c r="G177" s="372">
        <f t="shared" si="6"/>
        <v>510</v>
      </c>
      <c r="H177" s="249" t="s">
        <v>355</v>
      </c>
      <c r="I177" s="626" t="s">
        <v>595</v>
      </c>
      <c r="J177" s="250"/>
      <c r="K177" s="121"/>
    </row>
    <row r="178" spans="1:11" ht="37.5">
      <c r="A178" s="246"/>
      <c r="B178" s="267">
        <v>34</v>
      </c>
      <c r="C178" s="250" t="s">
        <v>601</v>
      </c>
      <c r="D178" s="269">
        <v>290</v>
      </c>
      <c r="E178" s="371">
        <v>2</v>
      </c>
      <c r="F178" s="249" t="s">
        <v>434</v>
      </c>
      <c r="G178" s="372">
        <f t="shared" si="6"/>
        <v>580</v>
      </c>
      <c r="H178" s="249" t="s">
        <v>355</v>
      </c>
      <c r="I178" s="626" t="s">
        <v>595</v>
      </c>
      <c r="J178" s="250"/>
      <c r="K178" s="121"/>
    </row>
    <row r="179" spans="1:11" ht="18.75" customHeight="1">
      <c r="A179" s="246"/>
      <c r="B179" s="244">
        <v>35</v>
      </c>
      <c r="C179" s="281" t="s">
        <v>602</v>
      </c>
      <c r="D179" s="253"/>
      <c r="E179" s="359"/>
      <c r="F179" s="373" t="s">
        <v>603</v>
      </c>
      <c r="G179" s="306">
        <f t="shared" si="6"/>
        <v>0</v>
      </c>
      <c r="H179" s="243" t="s">
        <v>604</v>
      </c>
      <c r="I179" s="679" t="s">
        <v>605</v>
      </c>
      <c r="J179" s="250"/>
      <c r="K179" s="121"/>
    </row>
    <row r="180" spans="1:11" ht="18.75" customHeight="1" thickBot="1">
      <c r="A180" s="246"/>
      <c r="B180" s="374">
        <v>36</v>
      </c>
      <c r="C180" s="375" t="s">
        <v>606</v>
      </c>
      <c r="D180" s="376">
        <v>10840</v>
      </c>
      <c r="E180" s="377">
        <v>1</v>
      </c>
      <c r="F180" s="603" t="s">
        <v>409</v>
      </c>
      <c r="G180" s="378">
        <f t="shared" si="6"/>
        <v>10840</v>
      </c>
      <c r="H180" s="603" t="s">
        <v>355</v>
      </c>
      <c r="I180" s="680" t="s">
        <v>605</v>
      </c>
      <c r="J180" s="734"/>
      <c r="K180" s="121"/>
    </row>
    <row r="181" spans="1:11" ht="18.75" customHeight="1" thickTop="1">
      <c r="A181" s="155" t="s">
        <v>394</v>
      </c>
      <c r="B181" s="814"/>
      <c r="C181" s="818"/>
      <c r="D181" s="818"/>
      <c r="E181" s="818"/>
      <c r="F181" s="819"/>
      <c r="G181" s="156">
        <f>SUM(G164:G180)</f>
        <v>30470</v>
      </c>
      <c r="H181" s="836"/>
      <c r="I181" s="837"/>
      <c r="J181" s="838"/>
    </row>
    <row r="182" spans="1:11" ht="18.75" customHeight="1">
      <c r="B182" s="170"/>
      <c r="I182" s="171"/>
      <c r="J182" s="629"/>
    </row>
    <row r="183" spans="1:11" ht="18.75" customHeight="1">
      <c r="A183" s="172" t="s">
        <v>607</v>
      </c>
      <c r="B183" s="173"/>
      <c r="C183" s="174"/>
      <c r="D183" s="175"/>
      <c r="E183" s="173"/>
      <c r="F183" s="174"/>
      <c r="G183" s="176">
        <f>SUM(G143,G148,G153,G161,G181)</f>
        <v>254028</v>
      </c>
      <c r="I183" s="171"/>
      <c r="J183" s="627"/>
    </row>
    <row r="184" spans="1:11" ht="18.75" customHeight="1">
      <c r="B184" s="170"/>
      <c r="I184" s="171"/>
      <c r="J184" s="627"/>
    </row>
    <row r="185" spans="1:11" ht="18.75" customHeight="1">
      <c r="A185" s="144" t="s">
        <v>19</v>
      </c>
      <c r="B185" s="170"/>
      <c r="I185" s="171"/>
      <c r="J185" s="120"/>
    </row>
    <row r="186" spans="1:11" ht="18.75" customHeight="1">
      <c r="A186" s="151" t="s">
        <v>346</v>
      </c>
      <c r="B186" s="152" t="s">
        <v>350</v>
      </c>
      <c r="C186" s="151" t="s">
        <v>328</v>
      </c>
      <c r="D186" s="153" t="s">
        <v>329</v>
      </c>
      <c r="E186" s="152" t="s">
        <v>330</v>
      </c>
      <c r="F186" s="151" t="s">
        <v>331</v>
      </c>
      <c r="G186" s="153" t="s">
        <v>351</v>
      </c>
      <c r="H186" s="589" t="s">
        <v>333</v>
      </c>
      <c r="I186" s="447" t="s">
        <v>334</v>
      </c>
      <c r="J186" s="447" t="s">
        <v>335</v>
      </c>
    </row>
    <row r="187" spans="1:11" ht="18.75" customHeight="1">
      <c r="A187" s="315" t="s">
        <v>608</v>
      </c>
      <c r="B187" s="316">
        <v>1</v>
      </c>
      <c r="C187" s="379" t="s">
        <v>609</v>
      </c>
      <c r="D187" s="380">
        <v>2750</v>
      </c>
      <c r="E187" s="381">
        <v>150</v>
      </c>
      <c r="F187" s="379" t="s">
        <v>480</v>
      </c>
      <c r="G187" s="382">
        <f t="shared" ref="G187:G195" si="7">D187*E187</f>
        <v>412500</v>
      </c>
      <c r="H187" s="681" t="s">
        <v>355</v>
      </c>
      <c r="I187" s="620" t="s">
        <v>610</v>
      </c>
      <c r="J187" s="647"/>
      <c r="K187" s="121"/>
    </row>
    <row r="188" spans="1:11" ht="18.75" customHeight="1">
      <c r="A188" s="249"/>
      <c r="B188" s="267">
        <v>2</v>
      </c>
      <c r="C188" s="249" t="s">
        <v>611</v>
      </c>
      <c r="D188" s="269">
        <v>4070</v>
      </c>
      <c r="E188" s="267">
        <v>64</v>
      </c>
      <c r="F188" s="339" t="s">
        <v>480</v>
      </c>
      <c r="G188" s="271">
        <f t="shared" si="7"/>
        <v>260480</v>
      </c>
      <c r="H188" s="682" t="s">
        <v>355</v>
      </c>
      <c r="I188" s="620" t="s">
        <v>610</v>
      </c>
      <c r="J188" s="250"/>
      <c r="K188" s="121"/>
    </row>
    <row r="189" spans="1:11" ht="18.75" customHeight="1">
      <c r="A189" s="249"/>
      <c r="B189" s="267">
        <v>3</v>
      </c>
      <c r="C189" s="249" t="s">
        <v>612</v>
      </c>
      <c r="D189" s="269">
        <v>12320</v>
      </c>
      <c r="E189" s="267">
        <v>40</v>
      </c>
      <c r="F189" s="339" t="s">
        <v>480</v>
      </c>
      <c r="G189" s="271">
        <f t="shared" si="7"/>
        <v>492800</v>
      </c>
      <c r="H189" s="682" t="s">
        <v>355</v>
      </c>
      <c r="I189" s="620" t="s">
        <v>610</v>
      </c>
      <c r="J189" s="249"/>
      <c r="K189" s="121"/>
    </row>
    <row r="190" spans="1:11" ht="18.75" customHeight="1">
      <c r="A190" s="249"/>
      <c r="B190" s="267">
        <v>4</v>
      </c>
      <c r="C190" s="249" t="s">
        <v>613</v>
      </c>
      <c r="D190" s="269">
        <v>2200</v>
      </c>
      <c r="E190" s="267">
        <v>30</v>
      </c>
      <c r="F190" s="339" t="s">
        <v>342</v>
      </c>
      <c r="G190" s="277">
        <f t="shared" si="7"/>
        <v>66000</v>
      </c>
      <c r="H190" s="682" t="s">
        <v>355</v>
      </c>
      <c r="I190" s="620" t="s">
        <v>610</v>
      </c>
      <c r="J190" s="249" t="s">
        <v>614</v>
      </c>
      <c r="K190" s="121"/>
    </row>
    <row r="191" spans="1:11" ht="18.75" customHeight="1">
      <c r="A191" s="249"/>
      <c r="B191" s="267">
        <v>5</v>
      </c>
      <c r="C191" s="249" t="s">
        <v>615</v>
      </c>
      <c r="D191" s="269">
        <v>264</v>
      </c>
      <c r="E191" s="267">
        <v>30</v>
      </c>
      <c r="F191" s="339" t="s">
        <v>342</v>
      </c>
      <c r="G191" s="277">
        <f t="shared" si="7"/>
        <v>7920</v>
      </c>
      <c r="H191" s="682" t="s">
        <v>355</v>
      </c>
      <c r="I191" s="620" t="s">
        <v>610</v>
      </c>
      <c r="J191" s="249" t="s">
        <v>614</v>
      </c>
      <c r="K191" s="121"/>
    </row>
    <row r="192" spans="1:11" ht="18.75" customHeight="1">
      <c r="A192" s="249"/>
      <c r="B192" s="267">
        <v>6</v>
      </c>
      <c r="C192" s="251" t="s">
        <v>616</v>
      </c>
      <c r="D192" s="383">
        <v>19800</v>
      </c>
      <c r="E192" s="336">
        <v>2</v>
      </c>
      <c r="F192" s="604" t="s">
        <v>617</v>
      </c>
      <c r="G192" s="271">
        <f t="shared" si="7"/>
        <v>39600</v>
      </c>
      <c r="H192" s="683" t="s">
        <v>355</v>
      </c>
      <c r="I192" s="620" t="s">
        <v>610</v>
      </c>
      <c r="J192" s="250"/>
      <c r="K192" s="121"/>
    </row>
    <row r="193" spans="1:11" ht="18.75" customHeight="1">
      <c r="A193" s="249"/>
      <c r="B193" s="267">
        <v>7</v>
      </c>
      <c r="C193" s="251" t="s">
        <v>618</v>
      </c>
      <c r="D193" s="383">
        <v>8800</v>
      </c>
      <c r="E193" s="336">
        <v>7</v>
      </c>
      <c r="F193" s="604" t="s">
        <v>342</v>
      </c>
      <c r="G193" s="271">
        <f t="shared" si="7"/>
        <v>61600</v>
      </c>
      <c r="H193" s="683" t="s">
        <v>355</v>
      </c>
      <c r="I193" s="620" t="s">
        <v>610</v>
      </c>
      <c r="J193" s="250"/>
      <c r="K193" s="121"/>
    </row>
    <row r="194" spans="1:11" ht="18.75" customHeight="1">
      <c r="A194" s="249"/>
      <c r="B194" s="267">
        <v>8</v>
      </c>
      <c r="C194" s="251" t="s">
        <v>619</v>
      </c>
      <c r="D194" s="383">
        <v>10560</v>
      </c>
      <c r="E194" s="336">
        <v>1</v>
      </c>
      <c r="F194" s="604" t="s">
        <v>342</v>
      </c>
      <c r="G194" s="271">
        <f t="shared" si="7"/>
        <v>10560</v>
      </c>
      <c r="H194" s="683" t="s">
        <v>355</v>
      </c>
      <c r="I194" s="620" t="s">
        <v>610</v>
      </c>
      <c r="J194" s="250"/>
      <c r="K194" s="121"/>
    </row>
    <row r="195" spans="1:11" ht="18.75" customHeight="1">
      <c r="A195" s="249"/>
      <c r="B195" s="267">
        <v>9</v>
      </c>
      <c r="C195" s="251" t="s">
        <v>620</v>
      </c>
      <c r="D195" s="383">
        <v>4950</v>
      </c>
      <c r="E195" s="336">
        <v>10</v>
      </c>
      <c r="F195" s="604" t="s">
        <v>342</v>
      </c>
      <c r="G195" s="271">
        <f t="shared" si="7"/>
        <v>49500</v>
      </c>
      <c r="H195" s="683" t="s">
        <v>355</v>
      </c>
      <c r="I195" s="620" t="s">
        <v>610</v>
      </c>
      <c r="J195" s="250"/>
      <c r="K195" s="121"/>
    </row>
    <row r="196" spans="1:11" ht="18.75" customHeight="1">
      <c r="A196" s="249"/>
      <c r="B196" s="267">
        <v>10</v>
      </c>
      <c r="C196" s="251" t="s">
        <v>621</v>
      </c>
      <c r="D196" s="269">
        <v>440</v>
      </c>
      <c r="E196" s="267">
        <v>1</v>
      </c>
      <c r="F196" s="339" t="s">
        <v>617</v>
      </c>
      <c r="G196" s="271">
        <f t="shared" ref="G196:G198" si="8">D196*E196</f>
        <v>440</v>
      </c>
      <c r="H196" s="384" t="s">
        <v>355</v>
      </c>
      <c r="I196" s="684" t="s">
        <v>622</v>
      </c>
      <c r="J196" s="250"/>
      <c r="K196" s="121"/>
    </row>
    <row r="197" spans="1:11" ht="18.75" customHeight="1">
      <c r="A197" s="249"/>
      <c r="B197" s="371">
        <v>11</v>
      </c>
      <c r="C197" s="249" t="s">
        <v>623</v>
      </c>
      <c r="D197" s="395">
        <v>22230</v>
      </c>
      <c r="E197" s="392">
        <v>1</v>
      </c>
      <c r="F197" s="605" t="s">
        <v>480</v>
      </c>
      <c r="G197" s="393">
        <f t="shared" si="8"/>
        <v>22230</v>
      </c>
      <c r="H197" s="685" t="s">
        <v>338</v>
      </c>
      <c r="I197" s="686" t="s">
        <v>624</v>
      </c>
      <c r="J197" s="250"/>
      <c r="K197" s="121"/>
    </row>
    <row r="198" spans="1:11" ht="18.75" customHeight="1">
      <c r="A198" s="249"/>
      <c r="B198" s="267">
        <v>12</v>
      </c>
      <c r="C198" s="249" t="s">
        <v>625</v>
      </c>
      <c r="D198" s="269"/>
      <c r="E198" s="267"/>
      <c r="F198" s="249" t="s">
        <v>626</v>
      </c>
      <c r="G198" s="396">
        <f t="shared" si="8"/>
        <v>0</v>
      </c>
      <c r="H198" s="249" t="s">
        <v>338</v>
      </c>
      <c r="I198" s="249" t="s">
        <v>627</v>
      </c>
      <c r="J198" s="663"/>
      <c r="K198" s="121"/>
    </row>
    <row r="199" spans="1:11" ht="18.75" customHeight="1">
      <c r="A199" s="249"/>
      <c r="B199" s="267">
        <v>13</v>
      </c>
      <c r="C199" s="249" t="s">
        <v>628</v>
      </c>
      <c r="D199" s="269">
        <v>304</v>
      </c>
      <c r="E199" s="267">
        <v>5</v>
      </c>
      <c r="F199" s="249" t="s">
        <v>626</v>
      </c>
      <c r="G199" s="387">
        <f t="shared" ref="G199:G206" si="9">D199*E199</f>
        <v>1520</v>
      </c>
      <c r="H199" s="249" t="s">
        <v>338</v>
      </c>
      <c r="I199" s="249" t="s">
        <v>627</v>
      </c>
      <c r="J199" s="671" t="s">
        <v>629</v>
      </c>
      <c r="K199" s="121"/>
    </row>
    <row r="200" spans="1:11" ht="18.75" customHeight="1">
      <c r="A200" s="249"/>
      <c r="B200" s="267">
        <v>14</v>
      </c>
      <c r="C200" s="249" t="s">
        <v>630</v>
      </c>
      <c r="D200" s="269">
        <v>88</v>
      </c>
      <c r="E200" s="267">
        <v>40</v>
      </c>
      <c r="F200" s="249" t="s">
        <v>631</v>
      </c>
      <c r="G200" s="271">
        <f t="shared" si="9"/>
        <v>3520</v>
      </c>
      <c r="H200" s="249" t="s">
        <v>632</v>
      </c>
      <c r="I200" s="250" t="s">
        <v>633</v>
      </c>
      <c r="J200" s="672"/>
      <c r="K200" s="120"/>
    </row>
    <row r="201" spans="1:11" ht="18.75" customHeight="1">
      <c r="A201" s="249"/>
      <c r="B201" s="267">
        <v>15</v>
      </c>
      <c r="C201" s="249" t="s">
        <v>634</v>
      </c>
      <c r="D201" s="385">
        <v>-10</v>
      </c>
      <c r="E201" s="386">
        <v>1</v>
      </c>
      <c r="F201" s="239" t="s">
        <v>635</v>
      </c>
      <c r="G201" s="387">
        <f t="shared" si="9"/>
        <v>-10</v>
      </c>
      <c r="H201" s="249" t="s">
        <v>636</v>
      </c>
      <c r="I201" s="687" t="s">
        <v>637</v>
      </c>
      <c r="J201" s="250"/>
      <c r="K201" s="120"/>
    </row>
    <row r="202" spans="1:11" ht="37.5">
      <c r="A202" s="249"/>
      <c r="B202" s="267">
        <v>16</v>
      </c>
      <c r="C202" s="249" t="s">
        <v>638</v>
      </c>
      <c r="D202" s="385">
        <v>460</v>
      </c>
      <c r="E202" s="386">
        <v>35</v>
      </c>
      <c r="F202" s="239" t="s">
        <v>617</v>
      </c>
      <c r="G202" s="394">
        <f t="shared" si="9"/>
        <v>16100</v>
      </c>
      <c r="H202" s="239" t="s">
        <v>460</v>
      </c>
      <c r="I202" s="687" t="s">
        <v>639</v>
      </c>
      <c r="J202" s="250"/>
      <c r="K202" s="120"/>
    </row>
    <row r="203" spans="1:11" ht="18.75" customHeight="1">
      <c r="A203" s="251"/>
      <c r="B203" s="267">
        <v>17</v>
      </c>
      <c r="C203" s="251" t="s">
        <v>640</v>
      </c>
      <c r="D203" s="383">
        <v>24068</v>
      </c>
      <c r="E203" s="336">
        <v>1</v>
      </c>
      <c r="F203" s="251" t="s">
        <v>342</v>
      </c>
      <c r="G203" s="388">
        <f t="shared" si="9"/>
        <v>24068</v>
      </c>
      <c r="H203" s="251" t="s">
        <v>338</v>
      </c>
      <c r="I203" s="262" t="s">
        <v>641</v>
      </c>
      <c r="J203" s="262"/>
      <c r="K203" s="120"/>
    </row>
    <row r="204" spans="1:11" ht="18.75" customHeight="1">
      <c r="A204" s="251"/>
      <c r="B204" s="267">
        <v>18</v>
      </c>
      <c r="C204" s="251" t="s">
        <v>642</v>
      </c>
      <c r="D204" s="383">
        <v>2280</v>
      </c>
      <c r="E204" s="336">
        <v>4</v>
      </c>
      <c r="F204" s="251" t="s">
        <v>617</v>
      </c>
      <c r="G204" s="388">
        <f t="shared" si="9"/>
        <v>9120</v>
      </c>
      <c r="H204" s="251" t="s">
        <v>460</v>
      </c>
      <c r="I204" s="262" t="s">
        <v>641</v>
      </c>
      <c r="J204" s="250"/>
      <c r="K204" s="120"/>
    </row>
    <row r="205" spans="1:11" ht="18.75" customHeight="1">
      <c r="A205" s="251"/>
      <c r="B205" s="267">
        <v>19</v>
      </c>
      <c r="C205" s="251" t="s">
        <v>643</v>
      </c>
      <c r="D205" s="383">
        <v>2640</v>
      </c>
      <c r="E205" s="336">
        <v>3</v>
      </c>
      <c r="F205" s="251" t="s">
        <v>342</v>
      </c>
      <c r="G205" s="388">
        <f t="shared" si="9"/>
        <v>7920</v>
      </c>
      <c r="H205" s="251" t="s">
        <v>355</v>
      </c>
      <c r="I205" s="262" t="s">
        <v>644</v>
      </c>
      <c r="J205" s="688"/>
      <c r="K205" s="120"/>
    </row>
    <row r="206" spans="1:11" ht="18.75" customHeight="1" thickBot="1">
      <c r="A206" s="554"/>
      <c r="B206" s="267">
        <v>20</v>
      </c>
      <c r="C206" s="550" t="s">
        <v>645</v>
      </c>
      <c r="D206" s="572">
        <v>5500</v>
      </c>
      <c r="E206" s="494">
        <v>28</v>
      </c>
      <c r="F206" s="554" t="s">
        <v>342</v>
      </c>
      <c r="G206" s="555">
        <f t="shared" si="9"/>
        <v>154000</v>
      </c>
      <c r="H206" s="415" t="s">
        <v>338</v>
      </c>
      <c r="I206" s="251" t="s">
        <v>644</v>
      </c>
      <c r="J206" s="663"/>
      <c r="K206" s="120"/>
    </row>
    <row r="207" spans="1:11" ht="18.75" customHeight="1" thickTop="1">
      <c r="A207" s="149" t="s">
        <v>407</v>
      </c>
      <c r="B207" s="814"/>
      <c r="C207" s="814"/>
      <c r="D207" s="814"/>
      <c r="E207" s="814"/>
      <c r="F207" s="814"/>
      <c r="G207" s="150">
        <f>SUM(G187:G206)</f>
        <v>1639868</v>
      </c>
      <c r="H207" s="833"/>
      <c r="I207" s="834"/>
      <c r="J207" s="835"/>
      <c r="K207" s="65"/>
    </row>
    <row r="208" spans="1:11" ht="18.75" customHeight="1">
      <c r="B208" s="170"/>
      <c r="I208" s="171"/>
      <c r="J208" s="627"/>
      <c r="K208" s="65"/>
    </row>
    <row r="209" spans="1:11" ht="18.75" customHeight="1">
      <c r="A209" s="151" t="s">
        <v>346</v>
      </c>
      <c r="B209" s="152" t="s">
        <v>350</v>
      </c>
      <c r="C209" s="151" t="s">
        <v>328</v>
      </c>
      <c r="D209" s="153" t="s">
        <v>329</v>
      </c>
      <c r="E209" s="152" t="s">
        <v>330</v>
      </c>
      <c r="F209" s="151" t="s">
        <v>331</v>
      </c>
      <c r="G209" s="153" t="s">
        <v>351</v>
      </c>
      <c r="H209" s="590" t="s">
        <v>333</v>
      </c>
      <c r="I209" s="447" t="s">
        <v>334</v>
      </c>
      <c r="J209" s="447" t="s">
        <v>335</v>
      </c>
      <c r="K209" s="65"/>
    </row>
    <row r="210" spans="1:11" ht="37.5">
      <c r="A210" s="232" t="s">
        <v>451</v>
      </c>
      <c r="B210" s="397">
        <v>21</v>
      </c>
      <c r="C210" s="398" t="s">
        <v>646</v>
      </c>
      <c r="D210" s="399">
        <v>17380</v>
      </c>
      <c r="E210" s="392">
        <v>1</v>
      </c>
      <c r="F210" s="391" t="s">
        <v>453</v>
      </c>
      <c r="G210" s="390">
        <f>D210*E210</f>
        <v>17380</v>
      </c>
      <c r="H210" s="391" t="s">
        <v>647</v>
      </c>
      <c r="I210" s="689" t="s">
        <v>648</v>
      </c>
      <c r="J210" s="647"/>
      <c r="K210" s="65"/>
    </row>
    <row r="211" spans="1:11" ht="18.75" customHeight="1">
      <c r="A211" s="155" t="s">
        <v>461</v>
      </c>
      <c r="B211" s="817"/>
      <c r="C211" s="817"/>
      <c r="D211" s="817"/>
      <c r="E211" s="817"/>
      <c r="F211" s="817"/>
      <c r="G211" s="156">
        <f>SUM(G210:G210)</f>
        <v>17380</v>
      </c>
      <c r="H211" s="811"/>
      <c r="I211" s="812"/>
      <c r="J211" s="813"/>
      <c r="K211" s="65"/>
    </row>
    <row r="212" spans="1:11" ht="18.75" customHeight="1">
      <c r="B212" s="170"/>
      <c r="I212" s="171"/>
      <c r="J212" s="65"/>
      <c r="K212" s="65"/>
    </row>
    <row r="213" spans="1:11" ht="18.75" customHeight="1">
      <c r="A213" s="151" t="s">
        <v>346</v>
      </c>
      <c r="B213" s="152" t="s">
        <v>350</v>
      </c>
      <c r="C213" s="151" t="s">
        <v>328</v>
      </c>
      <c r="D213" s="153" t="s">
        <v>329</v>
      </c>
      <c r="E213" s="152" t="s">
        <v>330</v>
      </c>
      <c r="F213" s="151" t="s">
        <v>331</v>
      </c>
      <c r="G213" s="153" t="s">
        <v>351</v>
      </c>
      <c r="H213" s="589" t="s">
        <v>333</v>
      </c>
      <c r="I213" s="447" t="s">
        <v>334</v>
      </c>
      <c r="J213" s="447" t="s">
        <v>335</v>
      </c>
      <c r="K213" s="65"/>
    </row>
    <row r="214" spans="1:11" ht="18.75">
      <c r="A214" s="232" t="s">
        <v>462</v>
      </c>
      <c r="B214" s="400">
        <v>22</v>
      </c>
      <c r="C214" s="401" t="s">
        <v>463</v>
      </c>
      <c r="D214" s="402"/>
      <c r="E214" s="397"/>
      <c r="F214" s="401" t="s">
        <v>649</v>
      </c>
      <c r="G214" s="403">
        <f>D214*E214</f>
        <v>0</v>
      </c>
      <c r="H214" s="401" t="s">
        <v>338</v>
      </c>
      <c r="I214" s="690" t="s">
        <v>650</v>
      </c>
      <c r="J214" s="614"/>
      <c r="K214" s="65"/>
    </row>
    <row r="215" spans="1:11" ht="37.5">
      <c r="A215" s="243"/>
      <c r="B215" s="404">
        <v>23</v>
      </c>
      <c r="C215" s="405" t="s">
        <v>463</v>
      </c>
      <c r="D215" s="406"/>
      <c r="E215" s="407"/>
      <c r="F215" s="606" t="s">
        <v>649</v>
      </c>
      <c r="G215" s="408">
        <f>D215*E215</f>
        <v>0</v>
      </c>
      <c r="H215" s="691" t="s">
        <v>651</v>
      </c>
      <c r="I215" s="692" t="s">
        <v>652</v>
      </c>
      <c r="J215" s="621"/>
      <c r="K215" s="120"/>
    </row>
    <row r="216" spans="1:11" ht="18.75" customHeight="1">
      <c r="A216" s="155" t="s">
        <v>466</v>
      </c>
      <c r="B216" s="817"/>
      <c r="C216" s="817"/>
      <c r="D216" s="817"/>
      <c r="E216" s="817"/>
      <c r="F216" s="817"/>
      <c r="G216" s="156">
        <f>SUM(G214:G215)</f>
        <v>0</v>
      </c>
      <c r="H216" s="811"/>
      <c r="I216" s="812"/>
      <c r="J216" s="813"/>
      <c r="K216" s="65"/>
    </row>
    <row r="217" spans="1:11" ht="18.75" customHeight="1">
      <c r="B217" s="170"/>
      <c r="I217" s="171"/>
      <c r="J217" s="120"/>
      <c r="K217" s="65"/>
    </row>
    <row r="218" spans="1:11" ht="18.75" customHeight="1">
      <c r="A218" s="151" t="s">
        <v>346</v>
      </c>
      <c r="B218" s="152" t="s">
        <v>350</v>
      </c>
      <c r="C218" s="151" t="s">
        <v>328</v>
      </c>
      <c r="D218" s="153" t="s">
        <v>329</v>
      </c>
      <c r="E218" s="152" t="s">
        <v>330</v>
      </c>
      <c r="F218" s="151" t="s">
        <v>331</v>
      </c>
      <c r="G218" s="153" t="s">
        <v>351</v>
      </c>
      <c r="H218" s="589" t="s">
        <v>333</v>
      </c>
      <c r="I218" s="447" t="s">
        <v>334</v>
      </c>
      <c r="J218" s="447" t="s">
        <v>335</v>
      </c>
      <c r="K218" s="65"/>
    </row>
    <row r="219" spans="1:11" ht="37.5">
      <c r="A219" s="232" t="s">
        <v>352</v>
      </c>
      <c r="B219" s="409">
        <v>24</v>
      </c>
      <c r="C219" s="232" t="s">
        <v>653</v>
      </c>
      <c r="D219" s="234"/>
      <c r="E219" s="236"/>
      <c r="F219" s="232" t="s">
        <v>434</v>
      </c>
      <c r="G219" s="307">
        <f t="shared" ref="G219:G225" si="10">D219*E219</f>
        <v>0</v>
      </c>
      <c r="H219" s="232" t="s">
        <v>338</v>
      </c>
      <c r="I219" s="260" t="s">
        <v>654</v>
      </c>
      <c r="J219" s="614" t="s">
        <v>655</v>
      </c>
      <c r="K219" s="65"/>
    </row>
    <row r="220" spans="1:11" ht="56.25">
      <c r="A220" s="280"/>
      <c r="B220" s="267">
        <v>25</v>
      </c>
      <c r="C220" s="281" t="s">
        <v>653</v>
      </c>
      <c r="D220" s="253">
        <v>17000</v>
      </c>
      <c r="E220" s="244">
        <v>1</v>
      </c>
      <c r="F220" s="243" t="s">
        <v>337</v>
      </c>
      <c r="G220" s="410">
        <f t="shared" si="10"/>
        <v>17000</v>
      </c>
      <c r="H220" s="243" t="s">
        <v>338</v>
      </c>
      <c r="I220" s="620" t="s">
        <v>656</v>
      </c>
      <c r="J220" s="614" t="s">
        <v>655</v>
      </c>
      <c r="K220" s="121"/>
    </row>
    <row r="221" spans="1:11" ht="37.5">
      <c r="A221" s="280"/>
      <c r="B221" s="414">
        <v>26</v>
      </c>
      <c r="C221" s="384" t="s">
        <v>657</v>
      </c>
      <c r="D221" s="269">
        <v>1500</v>
      </c>
      <c r="E221" s="267">
        <v>1</v>
      </c>
      <c r="F221" s="249" t="s">
        <v>337</v>
      </c>
      <c r="G221" s="411">
        <f t="shared" si="10"/>
        <v>1500</v>
      </c>
      <c r="H221" s="249" t="s">
        <v>338</v>
      </c>
      <c r="I221" s="693" t="s">
        <v>658</v>
      </c>
      <c r="J221" s="249"/>
      <c r="K221" s="121"/>
    </row>
    <row r="222" spans="1:11" ht="18.75" customHeight="1">
      <c r="A222" s="280"/>
      <c r="B222" s="267">
        <v>27</v>
      </c>
      <c r="C222" s="384" t="s">
        <v>659</v>
      </c>
      <c r="D222" s="269">
        <v>4400</v>
      </c>
      <c r="E222" s="267">
        <v>4</v>
      </c>
      <c r="F222" s="249" t="s">
        <v>337</v>
      </c>
      <c r="G222" s="411">
        <f t="shared" si="10"/>
        <v>17600</v>
      </c>
      <c r="H222" s="249" t="s">
        <v>338</v>
      </c>
      <c r="I222" s="693" t="s">
        <v>660</v>
      </c>
      <c r="J222" s="249"/>
      <c r="K222" s="121"/>
    </row>
    <row r="223" spans="1:11" ht="18.75" customHeight="1">
      <c r="A223" s="280"/>
      <c r="B223" s="414">
        <v>28</v>
      </c>
      <c r="C223" s="384" t="s">
        <v>661</v>
      </c>
      <c r="D223" s="269">
        <v>1500</v>
      </c>
      <c r="E223" s="267">
        <v>5</v>
      </c>
      <c r="F223" s="249" t="s">
        <v>337</v>
      </c>
      <c r="G223" s="411">
        <f t="shared" si="10"/>
        <v>7500</v>
      </c>
      <c r="H223" s="249" t="s">
        <v>338</v>
      </c>
      <c r="I223" s="693" t="s">
        <v>660</v>
      </c>
      <c r="J223" s="249"/>
      <c r="K223" s="121"/>
    </row>
    <row r="224" spans="1:11" ht="18.75" customHeight="1">
      <c r="A224" s="280"/>
      <c r="B224" s="267">
        <v>29</v>
      </c>
      <c r="C224" s="415" t="s">
        <v>662</v>
      </c>
      <c r="D224" s="383">
        <v>0</v>
      </c>
      <c r="E224" s="336"/>
      <c r="F224" s="251" t="s">
        <v>434</v>
      </c>
      <c r="G224" s="412">
        <f t="shared" si="10"/>
        <v>0</v>
      </c>
      <c r="H224" s="251" t="s">
        <v>338</v>
      </c>
      <c r="I224" s="694" t="s">
        <v>663</v>
      </c>
      <c r="J224" s="250" t="s">
        <v>664</v>
      </c>
      <c r="K224" s="121"/>
    </row>
    <row r="225" spans="1:11" ht="18.75" customHeight="1" thickBot="1">
      <c r="A225" s="241"/>
      <c r="B225" s="414">
        <v>30</v>
      </c>
      <c r="C225" s="283" t="s">
        <v>665</v>
      </c>
      <c r="D225" s="285">
        <v>18700</v>
      </c>
      <c r="E225" s="284">
        <v>4</v>
      </c>
      <c r="F225" s="283" t="s">
        <v>337</v>
      </c>
      <c r="G225" s="413">
        <f t="shared" si="10"/>
        <v>74800</v>
      </c>
      <c r="H225" s="283" t="s">
        <v>338</v>
      </c>
      <c r="I225" s="695" t="s">
        <v>666</v>
      </c>
      <c r="J225" s="249"/>
      <c r="K225" s="121"/>
    </row>
    <row r="226" spans="1:11" ht="18.75" customHeight="1">
      <c r="A226" s="155" t="s">
        <v>376</v>
      </c>
      <c r="B226" s="817"/>
      <c r="C226" s="817"/>
      <c r="D226" s="817"/>
      <c r="E226" s="817"/>
      <c r="F226" s="817"/>
      <c r="G226" s="156">
        <f>SUM(G219:G225)</f>
        <v>118400</v>
      </c>
      <c r="H226" s="811"/>
      <c r="I226" s="812"/>
      <c r="J226" s="813"/>
    </row>
    <row r="227" spans="1:11" ht="18.75" customHeight="1">
      <c r="B227" s="170"/>
      <c r="I227" s="171"/>
      <c r="J227" s="120"/>
    </row>
    <row r="228" spans="1:11" ht="18.75" customHeight="1">
      <c r="A228" s="151" t="s">
        <v>346</v>
      </c>
      <c r="B228" s="152" t="s">
        <v>350</v>
      </c>
      <c r="C228" s="151" t="s">
        <v>328</v>
      </c>
      <c r="D228" s="153" t="s">
        <v>329</v>
      </c>
      <c r="E228" s="152" t="s">
        <v>330</v>
      </c>
      <c r="F228" s="151" t="s">
        <v>331</v>
      </c>
      <c r="G228" s="153" t="s">
        <v>351</v>
      </c>
      <c r="H228" s="590" t="s">
        <v>333</v>
      </c>
      <c r="I228" s="447" t="s">
        <v>334</v>
      </c>
      <c r="J228" s="447" t="s">
        <v>335</v>
      </c>
    </row>
    <row r="229" spans="1:11" ht="18.75" customHeight="1">
      <c r="A229" s="391" t="s">
        <v>46</v>
      </c>
      <c r="B229" s="392">
        <v>31</v>
      </c>
      <c r="C229" s="391" t="s">
        <v>667</v>
      </c>
      <c r="D229" s="416">
        <v>128700</v>
      </c>
      <c r="E229" s="392">
        <v>1</v>
      </c>
      <c r="F229" s="391" t="s">
        <v>409</v>
      </c>
      <c r="G229" s="417">
        <f>D229*E229</f>
        <v>128700</v>
      </c>
      <c r="H229" s="696" t="s">
        <v>355</v>
      </c>
      <c r="I229" s="391" t="s">
        <v>668</v>
      </c>
      <c r="J229" s="647"/>
      <c r="K229" s="65"/>
    </row>
    <row r="230" spans="1:11" ht="18.75" customHeight="1">
      <c r="A230" s="155" t="s">
        <v>483</v>
      </c>
      <c r="B230" s="817"/>
      <c r="C230" s="817"/>
      <c r="D230" s="817"/>
      <c r="E230" s="817"/>
      <c r="F230" s="817"/>
      <c r="G230" s="156">
        <f>SUM(G229:G229)</f>
        <v>128700</v>
      </c>
      <c r="H230" s="846"/>
      <c r="I230" s="846"/>
      <c r="J230" s="223"/>
      <c r="K230" s="65"/>
    </row>
    <row r="231" spans="1:11" ht="18.75" customHeight="1">
      <c r="B231" s="170"/>
      <c r="I231" s="171"/>
      <c r="J231" s="120"/>
      <c r="K231" s="65"/>
    </row>
    <row r="232" spans="1:11" ht="18.75" customHeight="1">
      <c r="A232" s="151" t="s">
        <v>346</v>
      </c>
      <c r="B232" s="152" t="s">
        <v>350</v>
      </c>
      <c r="C232" s="151" t="s">
        <v>328</v>
      </c>
      <c r="D232" s="153" t="s">
        <v>329</v>
      </c>
      <c r="E232" s="152" t="s">
        <v>330</v>
      </c>
      <c r="F232" s="151" t="s">
        <v>331</v>
      </c>
      <c r="G232" s="153" t="s">
        <v>351</v>
      </c>
      <c r="H232" s="589" t="s">
        <v>333</v>
      </c>
      <c r="I232" s="447" t="s">
        <v>334</v>
      </c>
      <c r="J232" s="447" t="s">
        <v>335</v>
      </c>
      <c r="K232" s="65"/>
    </row>
    <row r="233" spans="1:11" ht="18.75" customHeight="1">
      <c r="A233" s="232" t="s">
        <v>47</v>
      </c>
      <c r="B233" s="236">
        <v>32</v>
      </c>
      <c r="C233" s="232" t="s">
        <v>669</v>
      </c>
      <c r="D233" s="234">
        <v>2592</v>
      </c>
      <c r="E233" s="236">
        <v>1</v>
      </c>
      <c r="F233" s="232" t="s">
        <v>434</v>
      </c>
      <c r="G233" s="259">
        <f>D233*E233</f>
        <v>2592</v>
      </c>
      <c r="H233" s="232" t="s">
        <v>435</v>
      </c>
      <c r="I233" s="260" t="s">
        <v>670</v>
      </c>
      <c r="J233" s="647" t="s">
        <v>671</v>
      </c>
      <c r="K233" s="65"/>
    </row>
    <row r="234" spans="1:11" ht="18.75" customHeight="1">
      <c r="A234" s="155" t="s">
        <v>488</v>
      </c>
      <c r="B234" s="817"/>
      <c r="C234" s="817"/>
      <c r="D234" s="817"/>
      <c r="E234" s="817"/>
      <c r="F234" s="817"/>
      <c r="G234" s="156">
        <f>SUM(G233:G233)</f>
        <v>2592</v>
      </c>
      <c r="H234" s="811"/>
      <c r="I234" s="812"/>
      <c r="J234" s="813"/>
      <c r="K234" s="65"/>
    </row>
    <row r="235" spans="1:11" ht="18.75" customHeight="1">
      <c r="B235" s="170"/>
      <c r="I235" s="171"/>
      <c r="J235" s="627"/>
      <c r="K235" s="65"/>
    </row>
    <row r="236" spans="1:11" ht="18.75" customHeight="1">
      <c r="A236" s="151" t="s">
        <v>346</v>
      </c>
      <c r="B236" s="152" t="s">
        <v>350</v>
      </c>
      <c r="C236" s="151" t="s">
        <v>328</v>
      </c>
      <c r="D236" s="153" t="s">
        <v>329</v>
      </c>
      <c r="E236" s="152" t="s">
        <v>330</v>
      </c>
      <c r="F236" s="151" t="s">
        <v>331</v>
      </c>
      <c r="G236" s="153" t="s">
        <v>351</v>
      </c>
      <c r="H236" s="589" t="s">
        <v>333</v>
      </c>
      <c r="I236" s="447" t="s">
        <v>334</v>
      </c>
      <c r="J236" s="447" t="s">
        <v>335</v>
      </c>
      <c r="K236" s="65"/>
    </row>
    <row r="237" spans="1:11" ht="18.75" customHeight="1">
      <c r="A237" s="232" t="s">
        <v>513</v>
      </c>
      <c r="B237" s="236">
        <v>33</v>
      </c>
      <c r="C237" s="418" t="s">
        <v>672</v>
      </c>
      <c r="D237" s="234">
        <v>550</v>
      </c>
      <c r="E237" s="236">
        <v>1</v>
      </c>
      <c r="F237" s="232" t="s">
        <v>409</v>
      </c>
      <c r="G237" s="252">
        <f t="shared" ref="G237:G242" si="11">D237*E237</f>
        <v>550</v>
      </c>
      <c r="H237" s="232" t="s">
        <v>338</v>
      </c>
      <c r="I237" s="618" t="s">
        <v>673</v>
      </c>
      <c r="J237" s="647"/>
      <c r="K237" s="120"/>
    </row>
    <row r="238" spans="1:11" ht="18.75" customHeight="1">
      <c r="A238" s="243"/>
      <c r="B238" s="244">
        <v>34</v>
      </c>
      <c r="C238" s="243" t="s">
        <v>672</v>
      </c>
      <c r="D238" s="253">
        <v>330</v>
      </c>
      <c r="E238" s="244">
        <v>1</v>
      </c>
      <c r="F238" s="243" t="s">
        <v>409</v>
      </c>
      <c r="G238" s="261">
        <f t="shared" si="11"/>
        <v>330</v>
      </c>
      <c r="H238" s="243" t="s">
        <v>338</v>
      </c>
      <c r="I238" s="620" t="s">
        <v>674</v>
      </c>
      <c r="J238" s="621"/>
      <c r="K238" s="120"/>
    </row>
    <row r="239" spans="1:11" ht="18.75" customHeight="1">
      <c r="A239" s="243"/>
      <c r="B239" s="244">
        <v>35</v>
      </c>
      <c r="C239" s="243" t="s">
        <v>672</v>
      </c>
      <c r="D239" s="253">
        <v>550</v>
      </c>
      <c r="E239" s="244">
        <v>1</v>
      </c>
      <c r="F239" s="243" t="s">
        <v>409</v>
      </c>
      <c r="G239" s="254">
        <f t="shared" si="11"/>
        <v>550</v>
      </c>
      <c r="H239" s="243" t="s">
        <v>338</v>
      </c>
      <c r="I239" s="620" t="s">
        <v>675</v>
      </c>
      <c r="J239" s="250"/>
      <c r="K239" s="121"/>
    </row>
    <row r="240" spans="1:11" ht="18.75" customHeight="1">
      <c r="A240" s="243"/>
      <c r="B240" s="244">
        <v>36</v>
      </c>
      <c r="C240" s="243" t="s">
        <v>676</v>
      </c>
      <c r="D240" s="253">
        <v>330</v>
      </c>
      <c r="E240" s="244">
        <v>1</v>
      </c>
      <c r="F240" s="243" t="s">
        <v>434</v>
      </c>
      <c r="G240" s="261">
        <f t="shared" si="11"/>
        <v>330</v>
      </c>
      <c r="H240" s="243" t="s">
        <v>338</v>
      </c>
      <c r="I240" s="620" t="s">
        <v>677</v>
      </c>
      <c r="J240" s="249" t="s">
        <v>678</v>
      </c>
      <c r="K240" s="121"/>
    </row>
    <row r="241" spans="1:11" ht="18.75" customHeight="1">
      <c r="A241" s="243"/>
      <c r="B241" s="244">
        <v>37</v>
      </c>
      <c r="C241" s="243" t="s">
        <v>679</v>
      </c>
      <c r="D241" s="253">
        <v>330</v>
      </c>
      <c r="E241" s="244">
        <v>1</v>
      </c>
      <c r="F241" s="243" t="s">
        <v>434</v>
      </c>
      <c r="G241" s="261">
        <f t="shared" si="11"/>
        <v>330</v>
      </c>
      <c r="H241" s="243" t="s">
        <v>338</v>
      </c>
      <c r="I241" s="620" t="s">
        <v>680</v>
      </c>
      <c r="J241" s="249" t="s">
        <v>678</v>
      </c>
      <c r="K241" s="121"/>
    </row>
    <row r="242" spans="1:11" ht="18.75" customHeight="1">
      <c r="A242" s="241"/>
      <c r="B242" s="244">
        <v>38</v>
      </c>
      <c r="C242" s="241" t="s">
        <v>681</v>
      </c>
      <c r="D242" s="273">
        <v>550</v>
      </c>
      <c r="E242" s="242">
        <v>1</v>
      </c>
      <c r="F242" s="241" t="s">
        <v>434</v>
      </c>
      <c r="G242" s="254">
        <f t="shared" si="11"/>
        <v>550</v>
      </c>
      <c r="H242" s="241" t="s">
        <v>338</v>
      </c>
      <c r="I242" s="664" t="s">
        <v>682</v>
      </c>
      <c r="J242" s="249"/>
      <c r="K242" s="121"/>
    </row>
    <row r="243" spans="1:11" ht="18.75" customHeight="1">
      <c r="A243" s="155" t="s">
        <v>382</v>
      </c>
      <c r="B243" s="817"/>
      <c r="C243" s="817"/>
      <c r="D243" s="817"/>
      <c r="E243" s="817"/>
      <c r="F243" s="817"/>
      <c r="G243" s="156">
        <f>SUM(G237:G242)</f>
        <v>2640</v>
      </c>
      <c r="H243" s="811"/>
      <c r="I243" s="812"/>
      <c r="J243" s="813"/>
      <c r="K243" s="121"/>
    </row>
    <row r="244" spans="1:11" ht="18.75" customHeight="1">
      <c r="B244" s="170"/>
      <c r="I244" s="697"/>
      <c r="J244" s="120"/>
      <c r="K244" s="121"/>
    </row>
    <row r="245" spans="1:11" ht="18.75" customHeight="1">
      <c r="A245" s="151" t="s">
        <v>346</v>
      </c>
      <c r="B245" s="152" t="s">
        <v>350</v>
      </c>
      <c r="C245" s="151" t="s">
        <v>328</v>
      </c>
      <c r="D245" s="153" t="s">
        <v>329</v>
      </c>
      <c r="E245" s="152" t="s">
        <v>330</v>
      </c>
      <c r="F245" s="151" t="s">
        <v>331</v>
      </c>
      <c r="G245" s="153" t="s">
        <v>351</v>
      </c>
      <c r="H245" s="589" t="s">
        <v>333</v>
      </c>
      <c r="I245" s="447" t="s">
        <v>334</v>
      </c>
      <c r="J245" s="447" t="s">
        <v>335</v>
      </c>
    </row>
    <row r="246" spans="1:11" ht="18.75" customHeight="1">
      <c r="A246" s="232" t="s">
        <v>51</v>
      </c>
      <c r="B246" s="236">
        <v>39</v>
      </c>
      <c r="C246" s="232" t="s">
        <v>683</v>
      </c>
      <c r="D246" s="234">
        <v>2750</v>
      </c>
      <c r="E246" s="236">
        <v>1</v>
      </c>
      <c r="F246" s="232" t="s">
        <v>434</v>
      </c>
      <c r="G246" s="419">
        <f>D246*E246</f>
        <v>2750</v>
      </c>
      <c r="H246" s="232" t="s">
        <v>355</v>
      </c>
      <c r="I246" s="260" t="s">
        <v>684</v>
      </c>
      <c r="J246" s="647"/>
    </row>
    <row r="247" spans="1:11" ht="18.75" customHeight="1">
      <c r="A247" s="243"/>
      <c r="B247" s="244">
        <v>40</v>
      </c>
      <c r="C247" s="243" t="s">
        <v>683</v>
      </c>
      <c r="D247" s="253">
        <v>390</v>
      </c>
      <c r="E247" s="244">
        <v>1</v>
      </c>
      <c r="F247" s="243" t="s">
        <v>434</v>
      </c>
      <c r="G247" s="254">
        <f>D247*E247</f>
        <v>390</v>
      </c>
      <c r="H247" s="243" t="s">
        <v>338</v>
      </c>
      <c r="I247" s="257" t="s">
        <v>685</v>
      </c>
      <c r="J247" s="659"/>
    </row>
    <row r="248" spans="1:11" ht="18.75" customHeight="1">
      <c r="A248" s="243"/>
      <c r="B248" s="247">
        <v>41</v>
      </c>
      <c r="C248" s="243" t="s">
        <v>686</v>
      </c>
      <c r="D248" s="253">
        <v>37400</v>
      </c>
      <c r="E248" s="244">
        <v>1</v>
      </c>
      <c r="F248" s="243" t="s">
        <v>409</v>
      </c>
      <c r="G248" s="254">
        <f>D248*E248</f>
        <v>37400</v>
      </c>
      <c r="H248" s="243" t="s">
        <v>338</v>
      </c>
      <c r="I248" s="620" t="s">
        <v>687</v>
      </c>
      <c r="J248" s="249"/>
      <c r="K248" s="121"/>
    </row>
    <row r="249" spans="1:11" ht="18.75" customHeight="1">
      <c r="A249" s="243"/>
      <c r="B249" s="244">
        <v>42</v>
      </c>
      <c r="C249" s="243" t="s">
        <v>683</v>
      </c>
      <c r="D249" s="253">
        <v>650</v>
      </c>
      <c r="E249" s="244">
        <v>1</v>
      </c>
      <c r="F249" s="243" t="s">
        <v>434</v>
      </c>
      <c r="G249" s="419">
        <f>D249*E249</f>
        <v>650</v>
      </c>
      <c r="H249" s="243" t="s">
        <v>632</v>
      </c>
      <c r="I249" s="620" t="s">
        <v>688</v>
      </c>
      <c r="J249" s="249"/>
      <c r="K249" s="121"/>
    </row>
    <row r="250" spans="1:11" ht="18.75" customHeight="1">
      <c r="A250" s="155" t="s">
        <v>394</v>
      </c>
      <c r="B250" s="817"/>
      <c r="C250" s="818"/>
      <c r="D250" s="818"/>
      <c r="E250" s="818"/>
      <c r="F250" s="819"/>
      <c r="G250" s="156">
        <f>SUM(G246:G249)</f>
        <v>41190</v>
      </c>
      <c r="H250" s="811"/>
      <c r="I250" s="812"/>
      <c r="J250" s="813"/>
    </row>
    <row r="251" spans="1:11" ht="18.75" customHeight="1">
      <c r="B251" s="170"/>
      <c r="I251" s="171"/>
      <c r="J251" s="120"/>
    </row>
    <row r="252" spans="1:11" ht="18.75" customHeight="1">
      <c r="A252" s="172" t="s">
        <v>689</v>
      </c>
      <c r="B252" s="173"/>
      <c r="C252" s="174"/>
      <c r="D252" s="175"/>
      <c r="E252" s="173"/>
      <c r="F252" s="174"/>
      <c r="G252" s="176">
        <f>SUM(G207,G211,G216,G226,G230,G234,G243,G250)</f>
        <v>1950770</v>
      </c>
      <c r="I252" s="171"/>
      <c r="J252" s="120"/>
    </row>
    <row r="253" spans="1:11" ht="18.75" customHeight="1">
      <c r="B253" s="170"/>
      <c r="I253" s="171"/>
      <c r="J253" s="120"/>
    </row>
    <row r="254" spans="1:11" ht="18.75" customHeight="1">
      <c r="A254" s="144" t="s">
        <v>690</v>
      </c>
      <c r="B254" s="170"/>
      <c r="I254" s="171"/>
      <c r="J254" s="120"/>
    </row>
    <row r="255" spans="1:11" ht="18.75" customHeight="1">
      <c r="A255" s="151" t="s">
        <v>346</v>
      </c>
      <c r="B255" s="152" t="s">
        <v>350</v>
      </c>
      <c r="C255" s="151" t="s">
        <v>328</v>
      </c>
      <c r="D255" s="153" t="s">
        <v>329</v>
      </c>
      <c r="E255" s="152" t="s">
        <v>330</v>
      </c>
      <c r="F255" s="151" t="s">
        <v>331</v>
      </c>
      <c r="G255" s="153" t="s">
        <v>351</v>
      </c>
      <c r="H255" s="590" t="s">
        <v>333</v>
      </c>
      <c r="I255" s="447" t="s">
        <v>334</v>
      </c>
      <c r="J255" s="447" t="s">
        <v>335</v>
      </c>
    </row>
    <row r="256" spans="1:11" ht="18.75" customHeight="1">
      <c r="A256" s="421" t="s">
        <v>608</v>
      </c>
      <c r="B256" s="443">
        <v>1</v>
      </c>
      <c r="C256" s="258" t="s">
        <v>691</v>
      </c>
      <c r="D256" s="423">
        <v>2340</v>
      </c>
      <c r="E256" s="422">
        <v>1</v>
      </c>
      <c r="F256" s="258" t="s">
        <v>472</v>
      </c>
      <c r="G256" s="424">
        <f>D256*E256</f>
        <v>2340</v>
      </c>
      <c r="H256" s="698" t="s">
        <v>338</v>
      </c>
      <c r="I256" s="699" t="s">
        <v>692</v>
      </c>
      <c r="J256" s="614" t="s">
        <v>693</v>
      </c>
    </row>
    <row r="257" spans="1:15" ht="18.75" customHeight="1">
      <c r="A257" s="441"/>
      <c r="B257" s="440">
        <v>2</v>
      </c>
      <c r="C257" s="442" t="s">
        <v>694</v>
      </c>
      <c r="D257" s="426">
        <v>598</v>
      </c>
      <c r="E257" s="425">
        <v>6</v>
      </c>
      <c r="F257" s="607" t="s">
        <v>342</v>
      </c>
      <c r="G257" s="431">
        <f>D257*E257</f>
        <v>3588</v>
      </c>
      <c r="H257" s="641" t="s">
        <v>695</v>
      </c>
      <c r="I257" s="700" t="s">
        <v>696</v>
      </c>
      <c r="J257" s="607"/>
    </row>
    <row r="258" spans="1:15" ht="18.75" customHeight="1">
      <c r="A258" s="427"/>
      <c r="B258" s="444">
        <v>3</v>
      </c>
      <c r="C258" s="427" t="s">
        <v>697</v>
      </c>
      <c r="D258" s="429">
        <v>2195</v>
      </c>
      <c r="E258" s="428">
        <v>1</v>
      </c>
      <c r="F258" s="427" t="s">
        <v>409</v>
      </c>
      <c r="G258" s="430">
        <f>D258*E258</f>
        <v>2195</v>
      </c>
      <c r="H258" s="701" t="s">
        <v>698</v>
      </c>
      <c r="I258" s="702" t="s">
        <v>699</v>
      </c>
      <c r="J258" s="427" t="s">
        <v>700</v>
      </c>
    </row>
    <row r="259" spans="1:15" ht="18.75" customHeight="1">
      <c r="A259" s="155" t="s">
        <v>407</v>
      </c>
      <c r="B259" s="817"/>
      <c r="C259" s="818"/>
      <c r="D259" s="818"/>
      <c r="E259" s="818"/>
      <c r="F259" s="819"/>
      <c r="G259" s="156">
        <f>SUM(G256:G258)</f>
        <v>8123</v>
      </c>
      <c r="H259" s="811"/>
      <c r="I259" s="812"/>
      <c r="J259" s="813"/>
      <c r="K259" s="65"/>
      <c r="L259" s="65"/>
      <c r="M259" s="65"/>
      <c r="N259" s="65"/>
      <c r="O259" s="65"/>
    </row>
    <row r="260" spans="1:15" ht="18.75" customHeight="1">
      <c r="B260" s="170"/>
      <c r="C260" s="121"/>
      <c r="E260" s="449"/>
      <c r="F260" s="121"/>
      <c r="G260" s="198"/>
      <c r="H260" s="121"/>
      <c r="I260" s="697"/>
      <c r="J260" s="120"/>
    </row>
    <row r="261" spans="1:15" ht="18.75" customHeight="1">
      <c r="A261" s="151" t="s">
        <v>346</v>
      </c>
      <c r="B261" s="556" t="s">
        <v>350</v>
      </c>
      <c r="C261" s="151" t="s">
        <v>328</v>
      </c>
      <c r="D261" s="153" t="s">
        <v>329</v>
      </c>
      <c r="E261" s="152" t="s">
        <v>330</v>
      </c>
      <c r="F261" s="151" t="s">
        <v>331</v>
      </c>
      <c r="G261" s="153" t="s">
        <v>351</v>
      </c>
      <c r="H261" s="703" t="s">
        <v>333</v>
      </c>
      <c r="I261" s="704" t="s">
        <v>334</v>
      </c>
      <c r="J261" s="705" t="s">
        <v>335</v>
      </c>
    </row>
    <row r="262" spans="1:15" ht="18.75" customHeight="1">
      <c r="A262" s="232" t="s">
        <v>43</v>
      </c>
      <c r="B262" s="432">
        <v>4</v>
      </c>
      <c r="C262" s="455" t="s">
        <v>701</v>
      </c>
      <c r="D262" s="434"/>
      <c r="E262" s="444"/>
      <c r="F262" s="455" t="s">
        <v>702</v>
      </c>
      <c r="G262" s="450">
        <f>D262*E262</f>
        <v>0</v>
      </c>
      <c r="H262" s="455"/>
      <c r="I262" s="706" t="s">
        <v>703</v>
      </c>
      <c r="J262" s="647"/>
    </row>
    <row r="263" spans="1:15" ht="18.75" customHeight="1">
      <c r="A263" s="243"/>
      <c r="B263" s="437">
        <v>5</v>
      </c>
      <c r="C263" s="433" t="s">
        <v>704</v>
      </c>
      <c r="D263" s="438">
        <v>4980</v>
      </c>
      <c r="E263" s="437">
        <v>3</v>
      </c>
      <c r="F263" s="433" t="s">
        <v>702</v>
      </c>
      <c r="G263" s="544">
        <f>D263*E263</f>
        <v>14940</v>
      </c>
      <c r="H263" s="455" t="s">
        <v>705</v>
      </c>
      <c r="I263" s="707" t="s">
        <v>703</v>
      </c>
      <c r="J263" s="621"/>
    </row>
    <row r="264" spans="1:15" ht="18.75" customHeight="1">
      <c r="A264" s="155" t="s">
        <v>461</v>
      </c>
      <c r="B264" s="817"/>
      <c r="C264" s="818"/>
      <c r="D264" s="818"/>
      <c r="E264" s="818"/>
      <c r="F264" s="819"/>
      <c r="G264" s="156">
        <f>SUM(G262:G263)</f>
        <v>14940</v>
      </c>
      <c r="H264" s="811"/>
      <c r="I264" s="812"/>
      <c r="J264" s="813"/>
    </row>
    <row r="265" spans="1:15" ht="18.75" customHeight="1">
      <c r="B265" s="170"/>
      <c r="I265" s="171"/>
      <c r="J265" s="120"/>
    </row>
    <row r="266" spans="1:15" ht="18.75" customHeight="1">
      <c r="A266" s="151" t="s">
        <v>346</v>
      </c>
      <c r="B266" s="152" t="s">
        <v>350</v>
      </c>
      <c r="C266" s="151" t="s">
        <v>328</v>
      </c>
      <c r="D266" s="153" t="s">
        <v>329</v>
      </c>
      <c r="E266" s="152" t="s">
        <v>330</v>
      </c>
      <c r="F266" s="151" t="s">
        <v>331</v>
      </c>
      <c r="G266" s="153" t="s">
        <v>351</v>
      </c>
      <c r="H266" s="589" t="s">
        <v>333</v>
      </c>
      <c r="I266" s="447" t="s">
        <v>334</v>
      </c>
      <c r="J266" s="447" t="s">
        <v>335</v>
      </c>
    </row>
    <row r="267" spans="1:15" ht="18.75" customHeight="1">
      <c r="A267" s="232" t="s">
        <v>352</v>
      </c>
      <c r="B267" s="236">
        <v>6</v>
      </c>
      <c r="C267" s="232" t="s">
        <v>706</v>
      </c>
      <c r="D267" s="234"/>
      <c r="E267" s="236"/>
      <c r="F267" s="232" t="s">
        <v>358</v>
      </c>
      <c r="G267" s="307">
        <f>D267*E267</f>
        <v>0</v>
      </c>
      <c r="H267" s="232" t="s">
        <v>338</v>
      </c>
      <c r="I267" s="260" t="s">
        <v>707</v>
      </c>
      <c r="J267" s="647"/>
    </row>
    <row r="268" spans="1:15" ht="18.75" customHeight="1">
      <c r="A268" s="155" t="s">
        <v>376</v>
      </c>
      <c r="B268" s="817"/>
      <c r="C268" s="818"/>
      <c r="D268" s="818"/>
      <c r="E268" s="818"/>
      <c r="F268" s="819"/>
      <c r="G268" s="156">
        <f>SUM(G267:G267)</f>
        <v>0</v>
      </c>
      <c r="H268" s="811"/>
      <c r="I268" s="812"/>
      <c r="J268" s="813"/>
    </row>
    <row r="269" spans="1:15" ht="18.75" customHeight="1">
      <c r="B269" s="170"/>
      <c r="I269" s="171"/>
      <c r="J269" s="627"/>
    </row>
    <row r="270" spans="1:15" ht="18.75" customHeight="1">
      <c r="A270" s="151" t="s">
        <v>346</v>
      </c>
      <c r="B270" s="152" t="s">
        <v>350</v>
      </c>
      <c r="C270" s="151" t="s">
        <v>328</v>
      </c>
      <c r="D270" s="153" t="s">
        <v>329</v>
      </c>
      <c r="E270" s="152" t="s">
        <v>330</v>
      </c>
      <c r="F270" s="151" t="s">
        <v>331</v>
      </c>
      <c r="G270" s="153" t="s">
        <v>351</v>
      </c>
      <c r="H270" s="589" t="s">
        <v>333</v>
      </c>
      <c r="I270" s="447" t="s">
        <v>334</v>
      </c>
      <c r="J270" s="447" t="s">
        <v>335</v>
      </c>
    </row>
    <row r="271" spans="1:15" ht="18.75" customHeight="1">
      <c r="A271" s="232" t="s">
        <v>467</v>
      </c>
      <c r="B271" s="432">
        <v>7</v>
      </c>
      <c r="C271" s="435" t="s">
        <v>708</v>
      </c>
      <c r="D271" s="434">
        <v>198000</v>
      </c>
      <c r="E271" s="432">
        <v>1</v>
      </c>
      <c r="F271" s="435" t="s">
        <v>385</v>
      </c>
      <c r="G271" s="436">
        <f>D271*E271</f>
        <v>198000</v>
      </c>
      <c r="H271" s="435" t="s">
        <v>709</v>
      </c>
      <c r="I271" s="708" t="s">
        <v>710</v>
      </c>
      <c r="J271" s="647"/>
    </row>
    <row r="272" spans="1:15" ht="18.75" customHeight="1">
      <c r="A272" s="243"/>
      <c r="B272" s="437">
        <v>8</v>
      </c>
      <c r="C272" s="433" t="s">
        <v>711</v>
      </c>
      <c r="D272" s="438"/>
      <c r="E272" s="437"/>
      <c r="F272" s="433" t="s">
        <v>385</v>
      </c>
      <c r="G272" s="439">
        <f>D272*E272</f>
        <v>0</v>
      </c>
      <c r="H272" s="433"/>
      <c r="I272" s="707" t="s">
        <v>712</v>
      </c>
      <c r="J272" s="621"/>
    </row>
    <row r="273" spans="1:11" ht="18.75" customHeight="1">
      <c r="A273" s="155" t="s">
        <v>483</v>
      </c>
      <c r="B273" s="817"/>
      <c r="C273" s="818"/>
      <c r="D273" s="818"/>
      <c r="E273" s="818"/>
      <c r="F273" s="819"/>
      <c r="G273" s="156">
        <f>SUM(G271:G272)</f>
        <v>198000</v>
      </c>
      <c r="H273" s="811"/>
      <c r="I273" s="812"/>
      <c r="J273" s="813"/>
    </row>
    <row r="274" spans="1:11" ht="18.75" customHeight="1">
      <c r="B274" s="170"/>
      <c r="I274" s="171"/>
      <c r="J274" s="627"/>
    </row>
    <row r="275" spans="1:11" ht="18.75" customHeight="1">
      <c r="A275" s="151" t="s">
        <v>346</v>
      </c>
      <c r="B275" s="152" t="s">
        <v>350</v>
      </c>
      <c r="C275" s="151" t="s">
        <v>328</v>
      </c>
      <c r="D275" s="153" t="s">
        <v>329</v>
      </c>
      <c r="E275" s="152" t="s">
        <v>330</v>
      </c>
      <c r="F275" s="151" t="s">
        <v>331</v>
      </c>
      <c r="G275" s="153" t="s">
        <v>351</v>
      </c>
      <c r="H275" s="589" t="s">
        <v>333</v>
      </c>
      <c r="I275" s="447" t="s">
        <v>334</v>
      </c>
      <c r="J275" s="447" t="s">
        <v>335</v>
      </c>
    </row>
    <row r="276" spans="1:11" ht="18.75" customHeight="1">
      <c r="A276" s="232" t="s">
        <v>513</v>
      </c>
      <c r="B276" s="432">
        <v>9</v>
      </c>
      <c r="C276" s="435" t="s">
        <v>713</v>
      </c>
      <c r="D276" s="434"/>
      <c r="E276" s="432"/>
      <c r="F276" s="435" t="s">
        <v>385</v>
      </c>
      <c r="G276" s="445">
        <f>D276*E276</f>
        <v>0</v>
      </c>
      <c r="H276" s="435"/>
      <c r="I276" s="708" t="s">
        <v>714</v>
      </c>
      <c r="J276" s="647"/>
    </row>
    <row r="277" spans="1:11" ht="18.75" customHeight="1">
      <c r="A277" s="243"/>
      <c r="B277" s="437">
        <v>10</v>
      </c>
      <c r="C277" s="433" t="s">
        <v>715</v>
      </c>
      <c r="D277" s="438">
        <v>550</v>
      </c>
      <c r="E277" s="437">
        <v>1</v>
      </c>
      <c r="F277" s="433" t="s">
        <v>385</v>
      </c>
      <c r="G277" s="446">
        <f>D277*E277</f>
        <v>550</v>
      </c>
      <c r="H277" s="433" t="s">
        <v>709</v>
      </c>
      <c r="I277" s="707" t="s">
        <v>716</v>
      </c>
      <c r="J277" s="621"/>
    </row>
    <row r="278" spans="1:11" ht="18.75" customHeight="1">
      <c r="A278" s="155" t="s">
        <v>382</v>
      </c>
      <c r="B278" s="817"/>
      <c r="C278" s="818"/>
      <c r="D278" s="818"/>
      <c r="E278" s="818"/>
      <c r="F278" s="819"/>
      <c r="G278" s="156">
        <f>SUM(G276:G277)</f>
        <v>550</v>
      </c>
      <c r="H278" s="811"/>
      <c r="I278" s="812"/>
      <c r="J278" s="813"/>
    </row>
    <row r="279" spans="1:11" ht="18.75" customHeight="1">
      <c r="A279" s="121"/>
      <c r="B279" s="449"/>
      <c r="C279" s="121"/>
      <c r="E279" s="449"/>
      <c r="F279" s="121"/>
      <c r="G279" s="198"/>
      <c r="H279" s="121"/>
      <c r="I279" s="697"/>
      <c r="J279" s="120"/>
    </row>
    <row r="280" spans="1:11" ht="18.75" customHeight="1">
      <c r="A280" s="447" t="s">
        <v>346</v>
      </c>
      <c r="B280" s="448" t="s">
        <v>350</v>
      </c>
      <c r="C280" s="447" t="s">
        <v>328</v>
      </c>
      <c r="D280" s="147" t="s">
        <v>329</v>
      </c>
      <c r="E280" s="448" t="s">
        <v>330</v>
      </c>
      <c r="F280" s="447" t="s">
        <v>331</v>
      </c>
      <c r="G280" s="147" t="s">
        <v>351</v>
      </c>
      <c r="H280" s="447" t="s">
        <v>333</v>
      </c>
      <c r="I280" s="447" t="s">
        <v>334</v>
      </c>
      <c r="J280" s="447" t="s">
        <v>335</v>
      </c>
      <c r="K280" s="121"/>
    </row>
    <row r="281" spans="1:11" ht="18.75" customHeight="1">
      <c r="A281" s="248" t="s">
        <v>383</v>
      </c>
      <c r="B281" s="247">
        <v>11</v>
      </c>
      <c r="C281" s="248" t="s">
        <v>717</v>
      </c>
      <c r="D281" s="256"/>
      <c r="E281" s="247"/>
      <c r="F281" s="248" t="s">
        <v>385</v>
      </c>
      <c r="G281" s="450">
        <f>D281*E281</f>
        <v>0</v>
      </c>
      <c r="H281" s="248"/>
      <c r="I281" s="351" t="s">
        <v>718</v>
      </c>
      <c r="J281" s="709"/>
    </row>
    <row r="282" spans="1:11" ht="18.75" customHeight="1">
      <c r="A282" s="241" t="s">
        <v>51</v>
      </c>
      <c r="B282" s="242">
        <v>12</v>
      </c>
      <c r="C282" s="241" t="s">
        <v>719</v>
      </c>
      <c r="D282" s="273">
        <v>110</v>
      </c>
      <c r="E282" s="242">
        <v>2</v>
      </c>
      <c r="F282" s="241" t="s">
        <v>474</v>
      </c>
      <c r="G282" s="451">
        <f>D282*E282</f>
        <v>220</v>
      </c>
      <c r="H282" s="241" t="s">
        <v>338</v>
      </c>
      <c r="I282" s="241" t="s">
        <v>720</v>
      </c>
      <c r="J282" s="710"/>
      <c r="K282" s="121"/>
    </row>
    <row r="283" spans="1:11" ht="18.75" customHeight="1">
      <c r="A283" s="155" t="s">
        <v>394</v>
      </c>
      <c r="B283" s="817"/>
      <c r="C283" s="818"/>
      <c r="D283" s="818"/>
      <c r="E283" s="818"/>
      <c r="F283" s="819"/>
      <c r="G283" s="156">
        <f>SUM(G281:G282)</f>
        <v>220</v>
      </c>
      <c r="H283" s="811"/>
      <c r="I283" s="812"/>
      <c r="J283" s="813"/>
    </row>
    <row r="284" spans="1:11" ht="18.75" customHeight="1">
      <c r="B284" s="170"/>
      <c r="I284" s="171"/>
      <c r="J284" s="627"/>
    </row>
    <row r="285" spans="1:11" ht="18.75" customHeight="1">
      <c r="A285" s="172" t="s">
        <v>721</v>
      </c>
      <c r="B285" s="173"/>
      <c r="C285" s="174"/>
      <c r="D285" s="175"/>
      <c r="E285" s="173"/>
      <c r="F285" s="174"/>
      <c r="G285" s="176">
        <f>SUM(G259,G264,G268,G273,G278,G283)</f>
        <v>221833</v>
      </c>
      <c r="I285" s="171"/>
      <c r="J285" s="627"/>
    </row>
    <row r="286" spans="1:11" ht="18.75" customHeight="1">
      <c r="A286" s="144"/>
      <c r="B286" s="181"/>
      <c r="C286" s="144"/>
      <c r="D286" s="157"/>
      <c r="E286" s="181"/>
      <c r="F286" s="144"/>
      <c r="G286" s="157"/>
      <c r="I286" s="171"/>
      <c r="J286" s="627"/>
    </row>
    <row r="287" spans="1:11" ht="18.75" customHeight="1">
      <c r="A287" s="144" t="s">
        <v>722</v>
      </c>
      <c r="B287" s="170"/>
      <c r="C287" s="171"/>
      <c r="I287" s="171"/>
      <c r="J287" s="627"/>
    </row>
    <row r="288" spans="1:11" ht="18.75" customHeight="1" thickBot="1">
      <c r="A288" s="151" t="s">
        <v>346</v>
      </c>
      <c r="B288" s="152" t="s">
        <v>350</v>
      </c>
      <c r="C288" s="154" t="s">
        <v>328</v>
      </c>
      <c r="D288" s="153" t="s">
        <v>329</v>
      </c>
      <c r="E288" s="152" t="s">
        <v>330</v>
      </c>
      <c r="F288" s="151" t="s">
        <v>331</v>
      </c>
      <c r="G288" s="153" t="s">
        <v>351</v>
      </c>
      <c r="H288" s="589" t="s">
        <v>333</v>
      </c>
      <c r="I288" s="447" t="s">
        <v>334</v>
      </c>
      <c r="J288" s="447" t="s">
        <v>335</v>
      </c>
    </row>
    <row r="289" spans="1:10" ht="18.75" customHeight="1">
      <c r="A289" s="601" t="s">
        <v>608</v>
      </c>
      <c r="B289" s="236">
        <v>1</v>
      </c>
      <c r="C289" s="753" t="s">
        <v>723</v>
      </c>
      <c r="D289" s="317">
        <v>3300</v>
      </c>
      <c r="E289" s="316">
        <v>1</v>
      </c>
      <c r="F289" s="315" t="s">
        <v>342</v>
      </c>
      <c r="G289" s="271">
        <f t="shared" ref="G289:G301" si="12">D289*E289</f>
        <v>3300</v>
      </c>
      <c r="H289" s="315" t="s">
        <v>724</v>
      </c>
      <c r="I289" s="303" t="s">
        <v>725</v>
      </c>
      <c r="J289" s="647"/>
    </row>
    <row r="290" spans="1:10" ht="18.75" customHeight="1">
      <c r="A290" s="339"/>
      <c r="B290" s="244">
        <v>2</v>
      </c>
      <c r="C290" s="671" t="s">
        <v>726</v>
      </c>
      <c r="D290" s="269"/>
      <c r="E290" s="267"/>
      <c r="F290" s="249" t="s">
        <v>727</v>
      </c>
      <c r="G290" s="452">
        <f t="shared" si="12"/>
        <v>0</v>
      </c>
      <c r="H290" s="249"/>
      <c r="I290" s="250" t="s">
        <v>728</v>
      </c>
      <c r="J290" s="641" t="s">
        <v>729</v>
      </c>
    </row>
    <row r="291" spans="1:10" ht="18.75" customHeight="1">
      <c r="A291" s="339"/>
      <c r="B291" s="244">
        <v>3</v>
      </c>
      <c r="C291" s="671" t="s">
        <v>730</v>
      </c>
      <c r="D291" s="269"/>
      <c r="E291" s="267"/>
      <c r="F291" s="249" t="s">
        <v>342</v>
      </c>
      <c r="G291" s="396">
        <f t="shared" si="12"/>
        <v>0</v>
      </c>
      <c r="H291" s="678"/>
      <c r="I291" s="250" t="s">
        <v>731</v>
      </c>
      <c r="J291" s="250" t="s">
        <v>732</v>
      </c>
    </row>
    <row r="292" spans="1:10" ht="18.75" customHeight="1">
      <c r="A292" s="339"/>
      <c r="B292" s="244">
        <v>4</v>
      </c>
      <c r="C292" s="671" t="s">
        <v>733</v>
      </c>
      <c r="D292" s="269">
        <v>10700</v>
      </c>
      <c r="E292" s="267">
        <v>2</v>
      </c>
      <c r="F292" s="249" t="s">
        <v>409</v>
      </c>
      <c r="G292" s="387">
        <f t="shared" si="12"/>
        <v>21400</v>
      </c>
      <c r="H292" s="249" t="s">
        <v>410</v>
      </c>
      <c r="I292" s="250" t="s">
        <v>734</v>
      </c>
      <c r="J292" s="250" t="s">
        <v>735</v>
      </c>
    </row>
    <row r="293" spans="1:10" ht="18.75" customHeight="1">
      <c r="A293" s="339"/>
      <c r="B293" s="244">
        <v>5</v>
      </c>
      <c r="C293" s="671" t="s">
        <v>736</v>
      </c>
      <c r="D293" s="269">
        <v>5980</v>
      </c>
      <c r="E293" s="267">
        <v>8</v>
      </c>
      <c r="F293" s="249" t="s">
        <v>342</v>
      </c>
      <c r="G293" s="277">
        <f t="shared" si="12"/>
        <v>47840</v>
      </c>
      <c r="H293" s="249" t="s">
        <v>338</v>
      </c>
      <c r="I293" s="250" t="s">
        <v>737</v>
      </c>
      <c r="J293" s="249" t="s">
        <v>738</v>
      </c>
    </row>
    <row r="294" spans="1:10" ht="18.75" customHeight="1">
      <c r="A294" s="339"/>
      <c r="B294" s="244">
        <v>6</v>
      </c>
      <c r="C294" s="671" t="s">
        <v>739</v>
      </c>
      <c r="D294" s="269">
        <v>7700</v>
      </c>
      <c r="E294" s="267">
        <v>3</v>
      </c>
      <c r="F294" s="249" t="s">
        <v>337</v>
      </c>
      <c r="G294" s="271">
        <f t="shared" si="12"/>
        <v>23100</v>
      </c>
      <c r="H294" s="249" t="s">
        <v>740</v>
      </c>
      <c r="I294" s="250" t="s">
        <v>741</v>
      </c>
      <c r="J294" s="249"/>
    </row>
    <row r="295" spans="1:10" ht="18.75" customHeight="1">
      <c r="A295" s="339"/>
      <c r="B295" s="244">
        <v>7</v>
      </c>
      <c r="C295" s="671" t="s">
        <v>742</v>
      </c>
      <c r="D295" s="269">
        <v>-2099</v>
      </c>
      <c r="E295" s="267">
        <v>1</v>
      </c>
      <c r="F295" s="249" t="s">
        <v>409</v>
      </c>
      <c r="G295" s="387">
        <f t="shared" si="12"/>
        <v>-2099</v>
      </c>
      <c r="H295" s="249" t="s">
        <v>740</v>
      </c>
      <c r="I295" s="250" t="s">
        <v>741</v>
      </c>
      <c r="J295" s="249"/>
    </row>
    <row r="296" spans="1:10" ht="18.75" customHeight="1">
      <c r="A296" s="339"/>
      <c r="B296" s="244">
        <v>8</v>
      </c>
      <c r="C296" s="671" t="s">
        <v>743</v>
      </c>
      <c r="D296" s="269">
        <v>4580</v>
      </c>
      <c r="E296" s="267">
        <v>2</v>
      </c>
      <c r="F296" s="249" t="s">
        <v>480</v>
      </c>
      <c r="G296" s="277">
        <f t="shared" si="12"/>
        <v>9160</v>
      </c>
      <c r="H296" s="249" t="s">
        <v>410</v>
      </c>
      <c r="I296" s="250" t="s">
        <v>744</v>
      </c>
      <c r="J296" s="249" t="s">
        <v>738</v>
      </c>
    </row>
    <row r="297" spans="1:10" ht="18.75" customHeight="1">
      <c r="A297" s="339"/>
      <c r="B297" s="244">
        <v>9</v>
      </c>
      <c r="C297" s="671" t="s">
        <v>745</v>
      </c>
      <c r="D297" s="269">
        <v>1350</v>
      </c>
      <c r="E297" s="267">
        <v>3</v>
      </c>
      <c r="F297" s="249" t="s">
        <v>480</v>
      </c>
      <c r="G297" s="277">
        <f t="shared" si="12"/>
        <v>4050</v>
      </c>
      <c r="H297" s="249" t="s">
        <v>338</v>
      </c>
      <c r="I297" s="250" t="s">
        <v>744</v>
      </c>
      <c r="J297" s="249" t="s">
        <v>738</v>
      </c>
    </row>
    <row r="298" spans="1:10" ht="18.75" customHeight="1">
      <c r="A298" s="339"/>
      <c r="B298" s="244">
        <v>10</v>
      </c>
      <c r="C298" s="671" t="s">
        <v>746</v>
      </c>
      <c r="D298" s="269">
        <v>14890</v>
      </c>
      <c r="E298" s="267">
        <v>1</v>
      </c>
      <c r="F298" s="249" t="s">
        <v>342</v>
      </c>
      <c r="G298" s="271">
        <f t="shared" si="12"/>
        <v>14890</v>
      </c>
      <c r="H298" s="249" t="s">
        <v>410</v>
      </c>
      <c r="I298" s="250" t="s">
        <v>747</v>
      </c>
      <c r="J298" s="250"/>
    </row>
    <row r="299" spans="1:10" ht="18.75" customHeight="1">
      <c r="A299" s="339"/>
      <c r="B299" s="244">
        <v>11</v>
      </c>
      <c r="C299" s="671" t="s">
        <v>736</v>
      </c>
      <c r="D299" s="269">
        <v>5980</v>
      </c>
      <c r="E299" s="267">
        <v>2</v>
      </c>
      <c r="F299" s="249" t="s">
        <v>342</v>
      </c>
      <c r="G299" s="277">
        <f t="shared" si="12"/>
        <v>11960</v>
      </c>
      <c r="H299" s="249" t="s">
        <v>338</v>
      </c>
      <c r="I299" s="250" t="s">
        <v>737</v>
      </c>
      <c r="J299" s="250"/>
    </row>
    <row r="300" spans="1:10" ht="18.75" customHeight="1">
      <c r="A300" s="339"/>
      <c r="B300" s="244">
        <v>12</v>
      </c>
      <c r="C300" s="671" t="s">
        <v>748</v>
      </c>
      <c r="D300" s="269">
        <v>2000</v>
      </c>
      <c r="E300" s="267">
        <v>2</v>
      </c>
      <c r="F300" s="249" t="s">
        <v>342</v>
      </c>
      <c r="G300" s="271">
        <f t="shared" si="12"/>
        <v>4000</v>
      </c>
      <c r="H300" s="249" t="s">
        <v>410</v>
      </c>
      <c r="I300" s="250" t="s">
        <v>749</v>
      </c>
      <c r="J300" s="250"/>
    </row>
    <row r="301" spans="1:10" ht="18.75" customHeight="1" thickBot="1">
      <c r="A301" s="604"/>
      <c r="B301" s="242">
        <v>13</v>
      </c>
      <c r="C301" s="663" t="s">
        <v>750</v>
      </c>
      <c r="D301" s="383"/>
      <c r="E301" s="336"/>
      <c r="F301" s="251" t="s">
        <v>342</v>
      </c>
      <c r="G301" s="453">
        <f t="shared" si="12"/>
        <v>0</v>
      </c>
      <c r="H301" s="251"/>
      <c r="I301" s="262" t="s">
        <v>744</v>
      </c>
      <c r="J301" s="250"/>
    </row>
    <row r="302" spans="1:10" ht="18.75" customHeight="1" thickTop="1">
      <c r="A302" s="155" t="s">
        <v>407</v>
      </c>
      <c r="B302" s="817"/>
      <c r="C302" s="818"/>
      <c r="D302" s="818"/>
      <c r="E302" s="818"/>
      <c r="F302" s="819"/>
      <c r="G302" s="156">
        <f>SUM(G289:G301)</f>
        <v>137601</v>
      </c>
      <c r="H302" s="811"/>
      <c r="I302" s="812"/>
      <c r="J302" s="813"/>
    </row>
    <row r="303" spans="1:10" ht="18.75" customHeight="1">
      <c r="B303" s="170"/>
      <c r="C303" s="171"/>
      <c r="I303" s="171"/>
      <c r="J303" s="627"/>
    </row>
    <row r="304" spans="1:10" ht="18.75" customHeight="1" thickBot="1">
      <c r="A304" s="151" t="s">
        <v>346</v>
      </c>
      <c r="B304" s="152" t="s">
        <v>350</v>
      </c>
      <c r="C304" s="154" t="s">
        <v>328</v>
      </c>
      <c r="D304" s="153" t="s">
        <v>329</v>
      </c>
      <c r="E304" s="152" t="s">
        <v>330</v>
      </c>
      <c r="F304" s="151" t="s">
        <v>331</v>
      </c>
      <c r="G304" s="153" t="s">
        <v>351</v>
      </c>
      <c r="H304" s="589" t="s">
        <v>333</v>
      </c>
      <c r="I304" s="447" t="s">
        <v>334</v>
      </c>
      <c r="J304" s="447" t="s">
        <v>335</v>
      </c>
    </row>
    <row r="305" spans="1:11" ht="18.75" customHeight="1">
      <c r="A305" s="232" t="s">
        <v>451</v>
      </c>
      <c r="B305" s="236">
        <v>14</v>
      </c>
      <c r="C305" s="257" t="s">
        <v>751</v>
      </c>
      <c r="D305" s="234">
        <v>828</v>
      </c>
      <c r="E305" s="236">
        <v>2</v>
      </c>
      <c r="F305" s="232" t="s">
        <v>342</v>
      </c>
      <c r="G305" s="259">
        <f t="shared" ref="G305:G313" si="13">D305*E305</f>
        <v>1656</v>
      </c>
      <c r="H305" s="232" t="s">
        <v>435</v>
      </c>
      <c r="I305" s="260" t="s">
        <v>752</v>
      </c>
      <c r="J305" s="711"/>
    </row>
    <row r="306" spans="1:11" ht="18.75" customHeight="1">
      <c r="A306" s="243"/>
      <c r="B306" s="244">
        <v>15</v>
      </c>
      <c r="C306" s="257" t="s">
        <v>753</v>
      </c>
      <c r="D306" s="253">
        <v>4488</v>
      </c>
      <c r="E306" s="244">
        <v>10</v>
      </c>
      <c r="F306" s="243" t="s">
        <v>754</v>
      </c>
      <c r="G306" s="261">
        <f t="shared" si="13"/>
        <v>44880</v>
      </c>
      <c r="H306" s="678" t="s">
        <v>755</v>
      </c>
      <c r="I306" s="257" t="s">
        <v>756</v>
      </c>
      <c r="J306" s="712"/>
    </row>
    <row r="307" spans="1:11" ht="18.75" customHeight="1">
      <c r="A307" s="243"/>
      <c r="B307" s="244">
        <v>16</v>
      </c>
      <c r="C307" s="257" t="s">
        <v>757</v>
      </c>
      <c r="D307" s="253">
        <v>29273</v>
      </c>
      <c r="E307" s="244">
        <v>1</v>
      </c>
      <c r="F307" s="243" t="s">
        <v>409</v>
      </c>
      <c r="G307" s="261">
        <f t="shared" si="13"/>
        <v>29273</v>
      </c>
      <c r="H307" s="243" t="s">
        <v>758</v>
      </c>
      <c r="I307" s="620" t="s">
        <v>759</v>
      </c>
      <c r="J307" s="250" t="s">
        <v>760</v>
      </c>
      <c r="K307" s="121"/>
    </row>
    <row r="308" spans="1:11" ht="18.75" customHeight="1">
      <c r="A308" s="243"/>
      <c r="B308" s="244">
        <v>17</v>
      </c>
      <c r="C308" s="257" t="s">
        <v>761</v>
      </c>
      <c r="D308" s="253"/>
      <c r="E308" s="244"/>
      <c r="F308" s="243" t="s">
        <v>754</v>
      </c>
      <c r="G308" s="306">
        <f t="shared" si="13"/>
        <v>0</v>
      </c>
      <c r="H308" s="243"/>
      <c r="I308" s="620" t="s">
        <v>762</v>
      </c>
      <c r="J308" s="249"/>
      <c r="K308" s="121"/>
    </row>
    <row r="309" spans="1:11" ht="18.75" customHeight="1">
      <c r="A309" s="243"/>
      <c r="B309" s="244">
        <v>18</v>
      </c>
      <c r="C309" s="257" t="s">
        <v>763</v>
      </c>
      <c r="D309" s="253">
        <v>4360</v>
      </c>
      <c r="E309" s="244">
        <v>3</v>
      </c>
      <c r="F309" s="243" t="s">
        <v>702</v>
      </c>
      <c r="G309" s="410">
        <f t="shared" si="13"/>
        <v>13080</v>
      </c>
      <c r="H309" s="243" t="s">
        <v>764</v>
      </c>
      <c r="I309" s="620" t="s">
        <v>765</v>
      </c>
      <c r="J309" s="249"/>
      <c r="K309" s="121"/>
    </row>
    <row r="310" spans="1:11" ht="18.75" customHeight="1">
      <c r="A310" s="243"/>
      <c r="B310" s="244">
        <v>19</v>
      </c>
      <c r="C310" s="257" t="s">
        <v>766</v>
      </c>
      <c r="D310" s="253"/>
      <c r="E310" s="244"/>
      <c r="F310" s="243" t="s">
        <v>434</v>
      </c>
      <c r="G310" s="306">
        <f t="shared" si="13"/>
        <v>0</v>
      </c>
      <c r="H310" s="243"/>
      <c r="I310" s="620" t="s">
        <v>765</v>
      </c>
      <c r="J310" s="713"/>
      <c r="K310" s="121"/>
    </row>
    <row r="311" spans="1:11" ht="18.75" customHeight="1">
      <c r="A311" s="243"/>
      <c r="B311" s="244">
        <v>20</v>
      </c>
      <c r="C311" s="257" t="s">
        <v>767</v>
      </c>
      <c r="D311" s="253"/>
      <c r="E311" s="244"/>
      <c r="F311" s="243" t="s">
        <v>702</v>
      </c>
      <c r="G311" s="306">
        <f t="shared" si="13"/>
        <v>0</v>
      </c>
      <c r="H311" s="243"/>
      <c r="I311" s="620" t="s">
        <v>768</v>
      </c>
      <c r="J311" s="250" t="s">
        <v>769</v>
      </c>
      <c r="K311" s="121"/>
    </row>
    <row r="312" spans="1:11" ht="18.75" customHeight="1">
      <c r="A312" s="243"/>
      <c r="B312" s="244">
        <v>21</v>
      </c>
      <c r="C312" s="257" t="s">
        <v>770</v>
      </c>
      <c r="D312" s="253">
        <v>472</v>
      </c>
      <c r="E312" s="244">
        <v>1</v>
      </c>
      <c r="F312" s="243" t="s">
        <v>754</v>
      </c>
      <c r="G312" s="261">
        <f t="shared" si="13"/>
        <v>472</v>
      </c>
      <c r="H312" s="243" t="s">
        <v>338</v>
      </c>
      <c r="I312" s="620" t="s">
        <v>771</v>
      </c>
      <c r="J312" s="250" t="s">
        <v>760</v>
      </c>
      <c r="K312" s="121"/>
    </row>
    <row r="313" spans="1:11" ht="18.75" customHeight="1" thickBot="1">
      <c r="A313" s="243"/>
      <c r="B313" s="242">
        <v>22</v>
      </c>
      <c r="C313" s="257" t="s">
        <v>772</v>
      </c>
      <c r="D313" s="253">
        <v>2390</v>
      </c>
      <c r="E313" s="244">
        <v>1</v>
      </c>
      <c r="F313" s="243" t="s">
        <v>754</v>
      </c>
      <c r="G313" s="410">
        <f t="shared" si="13"/>
        <v>2390</v>
      </c>
      <c r="H313" s="243" t="s">
        <v>410</v>
      </c>
      <c r="I313" s="620" t="s">
        <v>773</v>
      </c>
      <c r="J313" s="249"/>
      <c r="K313" s="121"/>
    </row>
    <row r="314" spans="1:11" ht="18.75" customHeight="1" thickTop="1">
      <c r="A314" s="155" t="s">
        <v>461</v>
      </c>
      <c r="B314" s="817"/>
      <c r="C314" s="818"/>
      <c r="D314" s="818"/>
      <c r="E314" s="818"/>
      <c r="F314" s="819"/>
      <c r="G314" s="156">
        <f>SUM(G305:G313)</f>
        <v>91751</v>
      </c>
      <c r="H314" s="811"/>
      <c r="I314" s="812"/>
      <c r="J314" s="813"/>
    </row>
    <row r="315" spans="1:11" ht="18.75" customHeight="1">
      <c r="B315" s="170"/>
      <c r="C315" s="171"/>
      <c r="I315" s="171"/>
      <c r="J315" s="629"/>
    </row>
    <row r="316" spans="1:11" ht="18.75" customHeight="1" thickBot="1">
      <c r="A316" s="151" t="s">
        <v>346</v>
      </c>
      <c r="B316" s="152" t="s">
        <v>350</v>
      </c>
      <c r="C316" s="154" t="s">
        <v>328</v>
      </c>
      <c r="D316" s="153" t="s">
        <v>329</v>
      </c>
      <c r="E316" s="152" t="s">
        <v>330</v>
      </c>
      <c r="F316" s="151" t="s">
        <v>331</v>
      </c>
      <c r="G316" s="153" t="s">
        <v>351</v>
      </c>
      <c r="H316" s="589" t="s">
        <v>333</v>
      </c>
      <c r="I316" s="447" t="s">
        <v>334</v>
      </c>
      <c r="J316" s="447" t="s">
        <v>335</v>
      </c>
    </row>
    <row r="317" spans="1:11" ht="18.75" customHeight="1">
      <c r="A317" s="232" t="s">
        <v>352</v>
      </c>
      <c r="B317" s="236">
        <v>23</v>
      </c>
      <c r="C317" s="260" t="s">
        <v>774</v>
      </c>
      <c r="D317" s="234">
        <v>16000</v>
      </c>
      <c r="E317" s="236">
        <v>3</v>
      </c>
      <c r="F317" s="232" t="s">
        <v>337</v>
      </c>
      <c r="G317" s="252">
        <f t="shared" ref="G317:G334" si="14">D317*E317</f>
        <v>48000</v>
      </c>
      <c r="H317" s="232" t="s">
        <v>338</v>
      </c>
      <c r="I317" s="260" t="s">
        <v>775</v>
      </c>
      <c r="J317" s="647"/>
    </row>
    <row r="318" spans="1:11" ht="18.75" customHeight="1">
      <c r="A318" s="248"/>
      <c r="B318" s="244">
        <v>24</v>
      </c>
      <c r="C318" s="257" t="s">
        <v>776</v>
      </c>
      <c r="D318" s="253">
        <v>138600</v>
      </c>
      <c r="E318" s="244">
        <v>2</v>
      </c>
      <c r="F318" s="243" t="s">
        <v>337</v>
      </c>
      <c r="G318" s="261">
        <f t="shared" si="14"/>
        <v>277200</v>
      </c>
      <c r="H318" s="243" t="s">
        <v>338</v>
      </c>
      <c r="I318" s="257" t="s">
        <v>777</v>
      </c>
      <c r="J318" s="250" t="s">
        <v>738</v>
      </c>
    </row>
    <row r="319" spans="1:11" ht="18.75" customHeight="1">
      <c r="A319" s="248"/>
      <c r="B319" s="244">
        <v>25</v>
      </c>
      <c r="C319" s="257" t="s">
        <v>778</v>
      </c>
      <c r="D319" s="253">
        <v>16170</v>
      </c>
      <c r="E319" s="244">
        <v>2</v>
      </c>
      <c r="F319" s="243" t="s">
        <v>342</v>
      </c>
      <c r="G319" s="261">
        <f t="shared" si="14"/>
        <v>32340</v>
      </c>
      <c r="H319" s="243" t="s">
        <v>338</v>
      </c>
      <c r="I319" s="620" t="s">
        <v>777</v>
      </c>
      <c r="J319" s="250" t="s">
        <v>738</v>
      </c>
      <c r="K319" s="121"/>
    </row>
    <row r="320" spans="1:11" ht="18.75" customHeight="1">
      <c r="A320" s="248"/>
      <c r="B320" s="244">
        <v>26</v>
      </c>
      <c r="C320" s="257" t="s">
        <v>779</v>
      </c>
      <c r="D320" s="253">
        <v>41745</v>
      </c>
      <c r="E320" s="244">
        <v>1</v>
      </c>
      <c r="F320" s="243" t="s">
        <v>780</v>
      </c>
      <c r="G320" s="261">
        <f t="shared" si="14"/>
        <v>41745</v>
      </c>
      <c r="H320" s="243" t="s">
        <v>695</v>
      </c>
      <c r="I320" s="620" t="s">
        <v>781</v>
      </c>
      <c r="J320" s="249" t="s">
        <v>782</v>
      </c>
      <c r="K320" s="121"/>
    </row>
    <row r="321" spans="1:11" ht="18.75" customHeight="1">
      <c r="A321" s="248"/>
      <c r="B321" s="244">
        <v>27</v>
      </c>
      <c r="C321" s="257" t="s">
        <v>783</v>
      </c>
      <c r="D321" s="253">
        <v>10757</v>
      </c>
      <c r="E321" s="244">
        <v>1</v>
      </c>
      <c r="F321" s="243" t="s">
        <v>780</v>
      </c>
      <c r="G321" s="261">
        <f t="shared" si="14"/>
        <v>10757</v>
      </c>
      <c r="H321" s="243" t="s">
        <v>435</v>
      </c>
      <c r="I321" s="620" t="s">
        <v>784</v>
      </c>
      <c r="J321" s="249" t="s">
        <v>785</v>
      </c>
      <c r="K321" s="121"/>
    </row>
    <row r="322" spans="1:11" ht="18.75" customHeight="1">
      <c r="A322" s="248"/>
      <c r="B322" s="244">
        <v>28</v>
      </c>
      <c r="C322" s="257" t="s">
        <v>786</v>
      </c>
      <c r="D322" s="253"/>
      <c r="E322" s="244"/>
      <c r="F322" s="243" t="s">
        <v>780</v>
      </c>
      <c r="G322" s="306">
        <f t="shared" si="14"/>
        <v>0</v>
      </c>
      <c r="H322" s="243" t="s">
        <v>787</v>
      </c>
      <c r="I322" s="620" t="s">
        <v>781</v>
      </c>
      <c r="J322" s="249" t="s">
        <v>788</v>
      </c>
      <c r="K322" s="121"/>
    </row>
    <row r="323" spans="1:11" ht="18.75" customHeight="1">
      <c r="A323" s="248"/>
      <c r="B323" s="244">
        <v>29</v>
      </c>
      <c r="C323" s="257" t="s">
        <v>789</v>
      </c>
      <c r="D323" s="253">
        <v>33275</v>
      </c>
      <c r="E323" s="244">
        <v>3</v>
      </c>
      <c r="F323" s="243" t="s">
        <v>780</v>
      </c>
      <c r="G323" s="261">
        <f t="shared" si="14"/>
        <v>99825</v>
      </c>
      <c r="H323" s="243" t="s">
        <v>544</v>
      </c>
      <c r="I323" s="620" t="s">
        <v>790</v>
      </c>
      <c r="J323" s="250" t="s">
        <v>738</v>
      </c>
      <c r="K323" s="121"/>
    </row>
    <row r="324" spans="1:11" ht="18.75" customHeight="1">
      <c r="A324" s="248"/>
      <c r="B324" s="244">
        <v>30</v>
      </c>
      <c r="C324" s="257" t="s">
        <v>791</v>
      </c>
      <c r="D324" s="253">
        <v>12000</v>
      </c>
      <c r="E324" s="244">
        <v>4</v>
      </c>
      <c r="F324" s="243" t="s">
        <v>780</v>
      </c>
      <c r="G324" s="254">
        <f t="shared" si="14"/>
        <v>48000</v>
      </c>
      <c r="H324" s="243" t="s">
        <v>338</v>
      </c>
      <c r="I324" s="620" t="s">
        <v>792</v>
      </c>
      <c r="J324" s="621"/>
      <c r="K324" s="121"/>
    </row>
    <row r="325" spans="1:11" ht="18.75" customHeight="1">
      <c r="A325" s="248"/>
      <c r="B325" s="244">
        <v>31</v>
      </c>
      <c r="C325" s="257" t="s">
        <v>793</v>
      </c>
      <c r="D325" s="253">
        <f>15300+12982</f>
        <v>28282</v>
      </c>
      <c r="E325" s="244">
        <v>1</v>
      </c>
      <c r="F325" s="243" t="s">
        <v>409</v>
      </c>
      <c r="G325" s="261">
        <f t="shared" si="14"/>
        <v>28282</v>
      </c>
      <c r="H325" s="243" t="s">
        <v>355</v>
      </c>
      <c r="I325" s="620" t="s">
        <v>794</v>
      </c>
      <c r="J325" s="250" t="s">
        <v>738</v>
      </c>
      <c r="K325" s="121"/>
    </row>
    <row r="326" spans="1:11" ht="18.75" customHeight="1">
      <c r="A326" s="248"/>
      <c r="B326" s="244">
        <v>32</v>
      </c>
      <c r="C326" s="257" t="s">
        <v>795</v>
      </c>
      <c r="D326" s="253">
        <v>54265</v>
      </c>
      <c r="E326" s="244">
        <v>2</v>
      </c>
      <c r="F326" s="243" t="s">
        <v>409</v>
      </c>
      <c r="G326" s="261">
        <f t="shared" si="14"/>
        <v>108530</v>
      </c>
      <c r="H326" s="243" t="s">
        <v>338</v>
      </c>
      <c r="I326" s="620" t="s">
        <v>796</v>
      </c>
      <c r="J326" s="250"/>
      <c r="K326" s="121"/>
    </row>
    <row r="327" spans="1:11" ht="18.75" customHeight="1">
      <c r="A327" s="248"/>
      <c r="B327" s="244">
        <v>33</v>
      </c>
      <c r="C327" s="257" t="s">
        <v>797</v>
      </c>
      <c r="D327" s="253">
        <v>1600</v>
      </c>
      <c r="E327" s="244">
        <v>4</v>
      </c>
      <c r="F327" s="243" t="s">
        <v>780</v>
      </c>
      <c r="G327" s="254">
        <f t="shared" si="14"/>
        <v>6400</v>
      </c>
      <c r="H327" s="243" t="s">
        <v>338</v>
      </c>
      <c r="I327" s="620" t="s">
        <v>798</v>
      </c>
      <c r="J327" s="250"/>
      <c r="K327" s="121"/>
    </row>
    <row r="328" spans="1:11" ht="18.75" customHeight="1">
      <c r="A328" s="248"/>
      <c r="B328" s="244">
        <v>34</v>
      </c>
      <c r="C328" s="257" t="s">
        <v>799</v>
      </c>
      <c r="D328" s="253">
        <v>17618</v>
      </c>
      <c r="E328" s="244">
        <v>1</v>
      </c>
      <c r="F328" s="243" t="s">
        <v>409</v>
      </c>
      <c r="G328" s="261">
        <f t="shared" si="14"/>
        <v>17618</v>
      </c>
      <c r="H328" s="243" t="s">
        <v>355</v>
      </c>
      <c r="I328" s="620" t="s">
        <v>768</v>
      </c>
      <c r="J328" s="250" t="s">
        <v>738</v>
      </c>
      <c r="K328" s="121"/>
    </row>
    <row r="329" spans="1:11" ht="18.75" customHeight="1">
      <c r="A329" s="248"/>
      <c r="B329" s="244">
        <v>35</v>
      </c>
      <c r="C329" s="257" t="s">
        <v>800</v>
      </c>
      <c r="D329" s="253">
        <v>3200</v>
      </c>
      <c r="E329" s="244">
        <v>4</v>
      </c>
      <c r="F329" s="243" t="s">
        <v>780</v>
      </c>
      <c r="G329" s="410">
        <f t="shared" si="14"/>
        <v>12800</v>
      </c>
      <c r="H329" s="243" t="s">
        <v>338</v>
      </c>
      <c r="I329" s="620" t="s">
        <v>801</v>
      </c>
      <c r="J329" s="250" t="s">
        <v>802</v>
      </c>
      <c r="K329" s="121"/>
    </row>
    <row r="330" spans="1:11" ht="18.75" customHeight="1">
      <c r="A330" s="248"/>
      <c r="B330" s="244">
        <v>36</v>
      </c>
      <c r="C330" s="257" t="s">
        <v>803</v>
      </c>
      <c r="D330" s="253">
        <v>506</v>
      </c>
      <c r="E330" s="244">
        <v>4</v>
      </c>
      <c r="F330" s="243" t="s">
        <v>780</v>
      </c>
      <c r="G330" s="254">
        <f t="shared" si="14"/>
        <v>2024</v>
      </c>
      <c r="H330" s="243" t="s">
        <v>338</v>
      </c>
      <c r="I330" s="620" t="s">
        <v>775</v>
      </c>
      <c r="J330" s="250"/>
      <c r="K330" s="121"/>
    </row>
    <row r="331" spans="1:11" ht="18.75" customHeight="1">
      <c r="A331" s="243"/>
      <c r="B331" s="244">
        <v>37</v>
      </c>
      <c r="C331" s="257" t="s">
        <v>804</v>
      </c>
      <c r="D331" s="253">
        <v>1540</v>
      </c>
      <c r="E331" s="244">
        <v>4</v>
      </c>
      <c r="F331" s="243" t="s">
        <v>780</v>
      </c>
      <c r="G331" s="261">
        <f t="shared" si="14"/>
        <v>6160</v>
      </c>
      <c r="H331" s="243" t="s">
        <v>338</v>
      </c>
      <c r="I331" s="620" t="s">
        <v>805</v>
      </c>
      <c r="J331" s="262" t="s">
        <v>806</v>
      </c>
      <c r="K331" s="121"/>
    </row>
    <row r="332" spans="1:11" ht="18.75" customHeight="1">
      <c r="A332" s="246"/>
      <c r="B332" s="244">
        <v>38</v>
      </c>
      <c r="C332" s="353" t="s">
        <v>807</v>
      </c>
      <c r="D332" s="255">
        <v>6325</v>
      </c>
      <c r="E332" s="245">
        <v>3</v>
      </c>
      <c r="F332" s="246" t="s">
        <v>780</v>
      </c>
      <c r="G332" s="265">
        <f t="shared" si="14"/>
        <v>18975</v>
      </c>
      <c r="H332" s="246" t="s">
        <v>338</v>
      </c>
      <c r="I332" s="626" t="s">
        <v>808</v>
      </c>
      <c r="J332" s="262"/>
      <c r="K332" s="121"/>
    </row>
    <row r="333" spans="1:11" ht="18.75" customHeight="1">
      <c r="A333" s="243"/>
      <c r="B333" s="244">
        <v>39</v>
      </c>
      <c r="C333" s="257" t="s">
        <v>809</v>
      </c>
      <c r="D333" s="253">
        <v>-29306</v>
      </c>
      <c r="E333" s="244">
        <v>1</v>
      </c>
      <c r="F333" s="243"/>
      <c r="G333" s="314">
        <f t="shared" si="14"/>
        <v>-29306</v>
      </c>
      <c r="H333" s="243" t="s">
        <v>510</v>
      </c>
      <c r="I333" s="257" t="s">
        <v>810</v>
      </c>
      <c r="J333" s="714"/>
      <c r="K333" s="121"/>
    </row>
    <row r="334" spans="1:11" ht="18.75" customHeight="1" thickBot="1">
      <c r="A334" s="241"/>
      <c r="B334" s="242">
        <v>40</v>
      </c>
      <c r="C334" s="345" t="s">
        <v>811</v>
      </c>
      <c r="D334" s="273">
        <v>-13188</v>
      </c>
      <c r="E334" s="242">
        <v>1</v>
      </c>
      <c r="F334" s="241"/>
      <c r="G334" s="420">
        <f t="shared" si="14"/>
        <v>-13188</v>
      </c>
      <c r="H334" s="241" t="s">
        <v>510</v>
      </c>
      <c r="I334" s="345" t="s">
        <v>810</v>
      </c>
      <c r="J334" s="715"/>
      <c r="K334" s="121"/>
    </row>
    <row r="335" spans="1:11" ht="18.75" customHeight="1" thickTop="1">
      <c r="A335" s="155" t="s">
        <v>376</v>
      </c>
      <c r="B335" s="817"/>
      <c r="C335" s="818"/>
      <c r="D335" s="818"/>
      <c r="E335" s="818"/>
      <c r="F335" s="819"/>
      <c r="G335" s="156">
        <f>SUM(G317:G334)</f>
        <v>716162</v>
      </c>
      <c r="H335" s="811"/>
      <c r="I335" s="812"/>
      <c r="J335" s="813"/>
    </row>
    <row r="336" spans="1:11" ht="18.75" customHeight="1">
      <c r="B336" s="170"/>
      <c r="C336" s="171"/>
      <c r="I336" s="171"/>
      <c r="J336" s="627"/>
    </row>
    <row r="337" spans="1:11" ht="18.75" customHeight="1">
      <c r="A337" s="151" t="s">
        <v>346</v>
      </c>
      <c r="B337" s="152" t="s">
        <v>350</v>
      </c>
      <c r="C337" s="154" t="s">
        <v>328</v>
      </c>
      <c r="D337" s="153" t="s">
        <v>329</v>
      </c>
      <c r="E337" s="152" t="s">
        <v>330</v>
      </c>
      <c r="F337" s="151" t="s">
        <v>331</v>
      </c>
      <c r="G337" s="153" t="s">
        <v>351</v>
      </c>
      <c r="H337" s="589" t="s">
        <v>333</v>
      </c>
      <c r="I337" s="447" t="s">
        <v>334</v>
      </c>
      <c r="J337" s="447" t="s">
        <v>335</v>
      </c>
    </row>
    <row r="338" spans="1:11" ht="18.75" customHeight="1">
      <c r="A338" s="232" t="s">
        <v>513</v>
      </c>
      <c r="B338" s="236">
        <v>41</v>
      </c>
      <c r="C338" s="260" t="s">
        <v>812</v>
      </c>
      <c r="D338" s="234"/>
      <c r="E338" s="236"/>
      <c r="F338" s="232" t="s">
        <v>342</v>
      </c>
      <c r="G338" s="307">
        <f>D338*E338</f>
        <v>0</v>
      </c>
      <c r="H338" s="232"/>
      <c r="I338" s="260" t="s">
        <v>813</v>
      </c>
      <c r="J338" s="647"/>
    </row>
    <row r="339" spans="1:11" ht="18.75" customHeight="1">
      <c r="A339" s="243"/>
      <c r="B339" s="244">
        <v>42</v>
      </c>
      <c r="C339" s="257" t="s">
        <v>814</v>
      </c>
      <c r="D339" s="253">
        <v>550</v>
      </c>
      <c r="E339" s="244">
        <v>2</v>
      </c>
      <c r="F339" s="243" t="s">
        <v>434</v>
      </c>
      <c r="G339" s="410">
        <f>D339*E339</f>
        <v>1100</v>
      </c>
      <c r="H339" s="243" t="s">
        <v>815</v>
      </c>
      <c r="I339" s="257" t="s">
        <v>816</v>
      </c>
      <c r="J339" s="621"/>
    </row>
    <row r="340" spans="1:11" ht="18.75" customHeight="1">
      <c r="A340" s="155" t="s">
        <v>382</v>
      </c>
      <c r="B340" s="817"/>
      <c r="C340" s="818"/>
      <c r="D340" s="818"/>
      <c r="E340" s="818"/>
      <c r="F340" s="819"/>
      <c r="G340" s="156">
        <f>SUM(G338:G339)</f>
        <v>1100</v>
      </c>
      <c r="H340" s="811"/>
      <c r="I340" s="812"/>
      <c r="J340" s="813"/>
    </row>
    <row r="341" spans="1:11" ht="18.75" customHeight="1">
      <c r="B341" s="170"/>
      <c r="C341" s="171"/>
      <c r="I341" s="171"/>
      <c r="J341" s="627"/>
    </row>
    <row r="342" spans="1:11" ht="18.75" customHeight="1" thickBot="1">
      <c r="A342" s="151" t="s">
        <v>346</v>
      </c>
      <c r="B342" s="152" t="s">
        <v>350</v>
      </c>
      <c r="C342" s="154" t="s">
        <v>328</v>
      </c>
      <c r="D342" s="153" t="s">
        <v>329</v>
      </c>
      <c r="E342" s="152" t="s">
        <v>330</v>
      </c>
      <c r="F342" s="151" t="s">
        <v>331</v>
      </c>
      <c r="G342" s="153" t="s">
        <v>351</v>
      </c>
      <c r="H342" s="589" t="s">
        <v>333</v>
      </c>
      <c r="I342" s="447" t="s">
        <v>334</v>
      </c>
      <c r="J342" s="447" t="s">
        <v>335</v>
      </c>
    </row>
    <row r="343" spans="1:11" ht="18.75" customHeight="1">
      <c r="A343" s="232" t="s">
        <v>383</v>
      </c>
      <c r="B343" s="236">
        <v>43</v>
      </c>
      <c r="C343" s="303" t="s">
        <v>817</v>
      </c>
      <c r="D343" s="317">
        <v>110</v>
      </c>
      <c r="E343" s="316">
        <v>1</v>
      </c>
      <c r="F343" s="315" t="s">
        <v>818</v>
      </c>
      <c r="G343" s="454">
        <f t="shared" ref="G343:G354" si="15">D343*E343</f>
        <v>110</v>
      </c>
      <c r="H343" s="315" t="s">
        <v>460</v>
      </c>
      <c r="I343" s="303" t="s">
        <v>819</v>
      </c>
      <c r="J343" s="614"/>
    </row>
    <row r="344" spans="1:11" ht="18.75" customHeight="1">
      <c r="A344" s="248"/>
      <c r="B344" s="244">
        <v>44</v>
      </c>
      <c r="C344" s="257" t="s">
        <v>820</v>
      </c>
      <c r="D344" s="253"/>
      <c r="E344" s="244"/>
      <c r="F344" s="243" t="s">
        <v>434</v>
      </c>
      <c r="G344" s="306">
        <f t="shared" si="15"/>
        <v>0</v>
      </c>
      <c r="H344" s="243"/>
      <c r="I344" s="257" t="s">
        <v>821</v>
      </c>
      <c r="J344" s="716"/>
    </row>
    <row r="345" spans="1:11" ht="18.75" customHeight="1">
      <c r="A345" s="248"/>
      <c r="B345" s="244">
        <v>45</v>
      </c>
      <c r="C345" s="257" t="s">
        <v>822</v>
      </c>
      <c r="D345" s="253">
        <v>13689</v>
      </c>
      <c r="E345" s="244">
        <v>1</v>
      </c>
      <c r="F345" s="243" t="s">
        <v>409</v>
      </c>
      <c r="G345" s="261">
        <f t="shared" si="15"/>
        <v>13689</v>
      </c>
      <c r="H345" s="243" t="s">
        <v>823</v>
      </c>
      <c r="I345" s="257" t="s">
        <v>824</v>
      </c>
      <c r="J345" s="716"/>
      <c r="K345" s="121"/>
    </row>
    <row r="346" spans="1:11" ht="18.75" customHeight="1">
      <c r="A346" s="248"/>
      <c r="B346" s="244">
        <v>46</v>
      </c>
      <c r="C346" s="257" t="s">
        <v>822</v>
      </c>
      <c r="D346" s="253">
        <v>12367</v>
      </c>
      <c r="E346" s="244">
        <v>1</v>
      </c>
      <c r="F346" s="243" t="s">
        <v>409</v>
      </c>
      <c r="G346" s="261">
        <f t="shared" si="15"/>
        <v>12367</v>
      </c>
      <c r="H346" s="243" t="s">
        <v>446</v>
      </c>
      <c r="I346" s="257" t="s">
        <v>825</v>
      </c>
      <c r="J346" s="714"/>
      <c r="K346" s="121"/>
    </row>
    <row r="347" spans="1:11" ht="18.75" customHeight="1">
      <c r="A347" s="248"/>
      <c r="B347" s="244">
        <v>47</v>
      </c>
      <c r="C347" s="257" t="s">
        <v>826</v>
      </c>
      <c r="D347" s="253"/>
      <c r="E347" s="244"/>
      <c r="F347" s="243" t="s">
        <v>827</v>
      </c>
      <c r="G347" s="306">
        <f t="shared" si="15"/>
        <v>0</v>
      </c>
      <c r="H347" s="243"/>
      <c r="I347" s="257" t="s">
        <v>828</v>
      </c>
      <c r="J347" s="714"/>
      <c r="K347" s="121"/>
    </row>
    <row r="348" spans="1:11" ht="18.75" customHeight="1">
      <c r="A348" s="248"/>
      <c r="B348" s="244">
        <v>48</v>
      </c>
      <c r="C348" s="257" t="s">
        <v>829</v>
      </c>
      <c r="D348" s="253">
        <v>467</v>
      </c>
      <c r="E348" s="244">
        <v>1</v>
      </c>
      <c r="F348" s="243" t="s">
        <v>827</v>
      </c>
      <c r="G348" s="261">
        <f t="shared" si="15"/>
        <v>467</v>
      </c>
      <c r="H348" s="243" t="s">
        <v>830</v>
      </c>
      <c r="I348" s="257" t="s">
        <v>828</v>
      </c>
      <c r="J348" s="714"/>
      <c r="K348" s="121"/>
    </row>
    <row r="349" spans="1:11" ht="18.75" customHeight="1">
      <c r="A349" s="248"/>
      <c r="B349" s="244">
        <v>49</v>
      </c>
      <c r="C349" s="257" t="s">
        <v>831</v>
      </c>
      <c r="D349" s="253"/>
      <c r="E349" s="244"/>
      <c r="F349" s="243" t="s">
        <v>409</v>
      </c>
      <c r="G349" s="306">
        <f t="shared" si="15"/>
        <v>0</v>
      </c>
      <c r="H349" s="243"/>
      <c r="I349" s="257" t="s">
        <v>832</v>
      </c>
      <c r="J349" s="714" t="s">
        <v>833</v>
      </c>
      <c r="K349" s="121"/>
    </row>
    <row r="350" spans="1:11" ht="18.75" customHeight="1">
      <c r="A350" s="243"/>
      <c r="B350" s="244">
        <v>50</v>
      </c>
      <c r="C350" s="257" t="s">
        <v>834</v>
      </c>
      <c r="D350" s="253"/>
      <c r="E350" s="244"/>
      <c r="F350" s="243" t="s">
        <v>434</v>
      </c>
      <c r="G350" s="306">
        <f t="shared" si="15"/>
        <v>0</v>
      </c>
      <c r="H350" s="243" t="s">
        <v>435</v>
      </c>
      <c r="I350" s="257" t="s">
        <v>835</v>
      </c>
      <c r="J350" s="714" t="s">
        <v>788</v>
      </c>
      <c r="K350" s="121"/>
    </row>
    <row r="351" spans="1:11" ht="18.75" customHeight="1">
      <c r="A351" s="243"/>
      <c r="B351" s="244">
        <v>51</v>
      </c>
      <c r="C351" s="257" t="s">
        <v>834</v>
      </c>
      <c r="D351" s="253"/>
      <c r="E351" s="244"/>
      <c r="F351" s="243" t="s">
        <v>434</v>
      </c>
      <c r="G351" s="306">
        <f t="shared" si="15"/>
        <v>0</v>
      </c>
      <c r="H351" s="243" t="s">
        <v>836</v>
      </c>
      <c r="I351" s="257" t="s">
        <v>835</v>
      </c>
      <c r="J351" s="714" t="s">
        <v>837</v>
      </c>
      <c r="K351" s="121"/>
    </row>
    <row r="352" spans="1:11" ht="18.75" customHeight="1">
      <c r="A352" s="243"/>
      <c r="B352" s="244">
        <v>52</v>
      </c>
      <c r="C352" s="257" t="s">
        <v>822</v>
      </c>
      <c r="D352" s="253">
        <v>6210</v>
      </c>
      <c r="E352" s="244">
        <v>1</v>
      </c>
      <c r="F352" s="243" t="s">
        <v>409</v>
      </c>
      <c r="G352" s="261">
        <f t="shared" si="15"/>
        <v>6210</v>
      </c>
      <c r="H352" s="243" t="s">
        <v>355</v>
      </c>
      <c r="I352" s="257" t="s">
        <v>821</v>
      </c>
      <c r="J352" s="714"/>
      <c r="K352" s="121"/>
    </row>
    <row r="353" spans="1:11" ht="18.75" customHeight="1">
      <c r="A353" s="243"/>
      <c r="B353" s="244">
        <v>53</v>
      </c>
      <c r="C353" s="257" t="s">
        <v>834</v>
      </c>
      <c r="D353" s="253">
        <v>13366</v>
      </c>
      <c r="E353" s="244">
        <v>1</v>
      </c>
      <c r="F353" s="243" t="s">
        <v>434</v>
      </c>
      <c r="G353" s="261">
        <f t="shared" si="15"/>
        <v>13366</v>
      </c>
      <c r="H353" s="243" t="s">
        <v>338</v>
      </c>
      <c r="I353" s="257" t="s">
        <v>835</v>
      </c>
      <c r="J353" s="714"/>
      <c r="K353" s="121"/>
    </row>
    <row r="354" spans="1:11" ht="18.75" customHeight="1" thickBot="1">
      <c r="A354" s="248"/>
      <c r="B354" s="242">
        <v>54</v>
      </c>
      <c r="C354" s="345" t="s">
        <v>838</v>
      </c>
      <c r="D354" s="273">
        <v>5720</v>
      </c>
      <c r="E354" s="242">
        <v>1</v>
      </c>
      <c r="F354" s="241" t="s">
        <v>409</v>
      </c>
      <c r="G354" s="420">
        <f t="shared" si="15"/>
        <v>5720</v>
      </c>
      <c r="H354" s="241" t="s">
        <v>510</v>
      </c>
      <c r="I354" s="345" t="s">
        <v>339</v>
      </c>
      <c r="J354" s="715" t="s">
        <v>839</v>
      </c>
      <c r="K354" s="121"/>
    </row>
    <row r="355" spans="1:11" ht="18.75" customHeight="1" thickTop="1">
      <c r="A355" s="155" t="s">
        <v>394</v>
      </c>
      <c r="B355" s="817"/>
      <c r="C355" s="818"/>
      <c r="D355" s="818"/>
      <c r="E355" s="818"/>
      <c r="F355" s="819"/>
      <c r="G355" s="156">
        <f>SUM(G343:G354)</f>
        <v>51929</v>
      </c>
      <c r="H355" s="811"/>
      <c r="I355" s="812"/>
      <c r="J355" s="813"/>
    </row>
    <row r="356" spans="1:11" ht="18.75" customHeight="1">
      <c r="B356" s="170"/>
      <c r="C356" s="171"/>
      <c r="I356" s="171"/>
      <c r="J356" s="120"/>
    </row>
    <row r="357" spans="1:11" ht="18.75" customHeight="1">
      <c r="A357" s="172" t="s">
        <v>840</v>
      </c>
      <c r="B357" s="173"/>
      <c r="C357" s="182"/>
      <c r="D357" s="175"/>
      <c r="E357" s="173"/>
      <c r="F357" s="174"/>
      <c r="G357" s="176">
        <f>SUM(G302,G314,G335,G340,G355)</f>
        <v>998543</v>
      </c>
      <c r="I357" s="171"/>
      <c r="J357" s="120"/>
    </row>
    <row r="358" spans="1:11" ht="18.75" customHeight="1">
      <c r="B358" s="170"/>
      <c r="C358" s="171"/>
      <c r="I358" s="171"/>
      <c r="J358" s="629"/>
    </row>
    <row r="359" spans="1:11" ht="18.75" customHeight="1">
      <c r="A359" s="2" t="s">
        <v>841</v>
      </c>
      <c r="B359" s="65"/>
      <c r="C359" s="65"/>
      <c r="D359" s="27"/>
      <c r="E359" s="577"/>
      <c r="F359" s="65"/>
      <c r="G359" s="27"/>
      <c r="H359" s="65"/>
      <c r="I359" s="65"/>
      <c r="J359" s="627"/>
    </row>
    <row r="360" spans="1:11" ht="18.75" customHeight="1">
      <c r="A360" s="227" t="s">
        <v>13</v>
      </c>
      <c r="B360" s="227" t="s">
        <v>842</v>
      </c>
      <c r="C360" s="227" t="s">
        <v>441</v>
      </c>
      <c r="D360" s="228" t="s">
        <v>442</v>
      </c>
      <c r="E360" s="583" t="s">
        <v>443</v>
      </c>
      <c r="F360" s="227" t="s">
        <v>444</v>
      </c>
      <c r="G360" s="228" t="s">
        <v>99</v>
      </c>
      <c r="H360" s="589" t="s">
        <v>333</v>
      </c>
      <c r="I360" s="447" t="s">
        <v>334</v>
      </c>
      <c r="J360" s="447" t="s">
        <v>335</v>
      </c>
    </row>
    <row r="361" spans="1:11" ht="18.75" customHeight="1">
      <c r="A361" s="232" t="s">
        <v>42</v>
      </c>
      <c r="B361" s="232">
        <v>1</v>
      </c>
      <c r="C361" s="260" t="s">
        <v>843</v>
      </c>
      <c r="D361" s="234">
        <v>749</v>
      </c>
      <c r="E361" s="236">
        <v>1</v>
      </c>
      <c r="F361" s="232" t="s">
        <v>480</v>
      </c>
      <c r="G361" s="252">
        <f>D361*E361</f>
        <v>749</v>
      </c>
      <c r="H361" s="232" t="s">
        <v>492</v>
      </c>
      <c r="I361" s="232" t="s">
        <v>844</v>
      </c>
      <c r="J361" s="717"/>
    </row>
    <row r="362" spans="1:11" ht="18.75" customHeight="1">
      <c r="A362" s="243"/>
      <c r="B362" s="243">
        <v>2</v>
      </c>
      <c r="C362" s="257" t="s">
        <v>845</v>
      </c>
      <c r="D362" s="253">
        <v>780</v>
      </c>
      <c r="E362" s="244">
        <v>1</v>
      </c>
      <c r="F362" s="243" t="s">
        <v>480</v>
      </c>
      <c r="G362" s="254">
        <f>D362*E362</f>
        <v>780</v>
      </c>
      <c r="H362" s="243" t="s">
        <v>492</v>
      </c>
      <c r="I362" s="243" t="s">
        <v>844</v>
      </c>
      <c r="J362" s="243"/>
    </row>
    <row r="363" spans="1:11" ht="18.75" customHeight="1">
      <c r="A363" s="243"/>
      <c r="B363" s="243">
        <v>3</v>
      </c>
      <c r="C363" s="257" t="s">
        <v>846</v>
      </c>
      <c r="D363" s="253">
        <v>968</v>
      </c>
      <c r="E363" s="244">
        <v>1</v>
      </c>
      <c r="F363" s="243" t="s">
        <v>847</v>
      </c>
      <c r="G363" s="314">
        <f t="shared" ref="G363:G366" si="16">D363*E363</f>
        <v>968</v>
      </c>
      <c r="H363" s="243" t="s">
        <v>380</v>
      </c>
      <c r="I363" s="243"/>
      <c r="J363" s="243" t="s">
        <v>848</v>
      </c>
    </row>
    <row r="364" spans="1:11" ht="18.75" customHeight="1">
      <c r="A364" s="243"/>
      <c r="B364" s="243">
        <v>4</v>
      </c>
      <c r="C364" s="257" t="s">
        <v>849</v>
      </c>
      <c r="D364" s="253">
        <v>1408</v>
      </c>
      <c r="E364" s="244">
        <v>1</v>
      </c>
      <c r="F364" s="243" t="s">
        <v>847</v>
      </c>
      <c r="G364" s="314">
        <f t="shared" si="16"/>
        <v>1408</v>
      </c>
      <c r="H364" s="243" t="s">
        <v>380</v>
      </c>
      <c r="I364" s="243"/>
      <c r="J364" s="243" t="s">
        <v>850</v>
      </c>
    </row>
    <row r="365" spans="1:11" ht="18.75" customHeight="1">
      <c r="A365" s="243"/>
      <c r="B365" s="243">
        <v>5</v>
      </c>
      <c r="C365" s="257" t="s">
        <v>851</v>
      </c>
      <c r="D365" s="253">
        <v>272</v>
      </c>
      <c r="E365" s="244">
        <v>1</v>
      </c>
      <c r="F365" s="243" t="s">
        <v>847</v>
      </c>
      <c r="G365" s="314">
        <f>D365*E365</f>
        <v>272</v>
      </c>
      <c r="H365" s="243" t="s">
        <v>355</v>
      </c>
      <c r="I365" s="243"/>
      <c r="J365" s="243" t="s">
        <v>850</v>
      </c>
    </row>
    <row r="366" spans="1:11" s="462" customFormat="1" ht="18.75" customHeight="1">
      <c r="A366" s="241"/>
      <c r="B366" s="241">
        <v>6</v>
      </c>
      <c r="C366" s="345" t="s">
        <v>852</v>
      </c>
      <c r="D366" s="273">
        <v>602</v>
      </c>
      <c r="E366" s="242">
        <v>5</v>
      </c>
      <c r="F366" s="241" t="s">
        <v>847</v>
      </c>
      <c r="G366" s="420">
        <f t="shared" si="16"/>
        <v>3010</v>
      </c>
      <c r="H366" s="241" t="s">
        <v>355</v>
      </c>
      <c r="I366" s="241"/>
      <c r="J366" s="241" t="s">
        <v>853</v>
      </c>
    </row>
    <row r="367" spans="1:11" ht="18.600000000000001" customHeight="1">
      <c r="A367" s="168" t="s">
        <v>407</v>
      </c>
      <c r="B367" s="826"/>
      <c r="C367" s="827"/>
      <c r="D367" s="827"/>
      <c r="E367" s="827"/>
      <c r="F367" s="828"/>
      <c r="G367" s="169">
        <f>SUM(G361:G366)</f>
        <v>7187</v>
      </c>
      <c r="H367" s="826"/>
      <c r="I367" s="827"/>
      <c r="J367" s="828"/>
    </row>
    <row r="368" spans="1:11" ht="18.75" customHeight="1">
      <c r="A368" s="2"/>
      <c r="B368" s="65"/>
      <c r="C368" s="65"/>
      <c r="D368" s="27"/>
      <c r="E368" s="577"/>
      <c r="F368" s="65"/>
      <c r="G368" s="27"/>
      <c r="H368" s="120"/>
      <c r="I368" s="65"/>
      <c r="J368" s="629"/>
    </row>
    <row r="369" spans="1:11" ht="18.75" customHeight="1">
      <c r="A369" s="183" t="s">
        <v>13</v>
      </c>
      <c r="B369" s="184" t="s">
        <v>440</v>
      </c>
      <c r="C369" s="185" t="s">
        <v>441</v>
      </c>
      <c r="D369" s="573" t="s">
        <v>442</v>
      </c>
      <c r="E369" s="584" t="s">
        <v>443</v>
      </c>
      <c r="F369" s="184" t="s">
        <v>444</v>
      </c>
      <c r="G369" s="186" t="s">
        <v>159</v>
      </c>
      <c r="H369" s="447" t="s">
        <v>333</v>
      </c>
      <c r="I369" s="705" t="s">
        <v>334</v>
      </c>
      <c r="J369" s="447" t="s">
        <v>335</v>
      </c>
    </row>
    <row r="370" spans="1:11" ht="18.75" customHeight="1">
      <c r="A370" s="248" t="s">
        <v>44</v>
      </c>
      <c r="B370" s="455">
        <v>7</v>
      </c>
      <c r="C370" s="456" t="s">
        <v>854</v>
      </c>
      <c r="D370" s="256">
        <v>792</v>
      </c>
      <c r="E370" s="247">
        <v>1</v>
      </c>
      <c r="F370" s="248" t="s">
        <v>385</v>
      </c>
      <c r="G370" s="419">
        <f>D370*E370</f>
        <v>792</v>
      </c>
      <c r="H370" s="248" t="s">
        <v>469</v>
      </c>
      <c r="I370" s="351" t="s">
        <v>855</v>
      </c>
      <c r="J370" s="647"/>
    </row>
    <row r="371" spans="1:11" ht="18.75" customHeight="1">
      <c r="A371" s="457"/>
      <c r="B371" s="457">
        <v>8</v>
      </c>
      <c r="C371" s="458" t="s">
        <v>856</v>
      </c>
      <c r="D371" s="459">
        <v>5750</v>
      </c>
      <c r="E371" s="460">
        <v>1</v>
      </c>
      <c r="F371" s="457" t="s">
        <v>857</v>
      </c>
      <c r="G371" s="461">
        <f>D371*E371</f>
        <v>5750</v>
      </c>
      <c r="H371" s="457" t="s">
        <v>858</v>
      </c>
      <c r="I371" s="718" t="s">
        <v>859</v>
      </c>
      <c r="J371" s="719"/>
    </row>
    <row r="372" spans="1:11" ht="18.75" customHeight="1">
      <c r="A372" s="168" t="s">
        <v>466</v>
      </c>
      <c r="B372" s="830"/>
      <c r="C372" s="831"/>
      <c r="D372" s="831"/>
      <c r="E372" s="831"/>
      <c r="F372" s="832"/>
      <c r="G372" s="187">
        <f>SUM(G370:G371)</f>
        <v>6542</v>
      </c>
      <c r="H372" s="851"/>
      <c r="I372" s="852"/>
      <c r="J372" s="853"/>
    </row>
    <row r="373" spans="1:11" ht="18.75" customHeight="1">
      <c r="A373" s="2"/>
      <c r="B373" s="65"/>
      <c r="C373" s="65"/>
      <c r="D373" s="27"/>
      <c r="E373" s="577"/>
      <c r="F373" s="65"/>
      <c r="G373" s="108"/>
      <c r="H373" s="65"/>
      <c r="I373" s="65"/>
      <c r="J373" s="553"/>
    </row>
    <row r="374" spans="1:11" ht="18.75" customHeight="1">
      <c r="A374" s="151" t="s">
        <v>346</v>
      </c>
      <c r="B374" s="152" t="s">
        <v>350</v>
      </c>
      <c r="C374" s="151" t="s">
        <v>328</v>
      </c>
      <c r="D374" s="153" t="s">
        <v>329</v>
      </c>
      <c r="E374" s="152" t="s">
        <v>330</v>
      </c>
      <c r="F374" s="151" t="s">
        <v>331</v>
      </c>
      <c r="G374" s="153" t="s">
        <v>351</v>
      </c>
      <c r="H374" s="589" t="s">
        <v>333</v>
      </c>
      <c r="I374" s="447" t="s">
        <v>334</v>
      </c>
      <c r="J374" s="447" t="s">
        <v>335</v>
      </c>
    </row>
    <row r="375" spans="1:11" ht="18.75" customHeight="1">
      <c r="A375" s="248" t="s">
        <v>352</v>
      </c>
      <c r="B375" s="232">
        <v>9</v>
      </c>
      <c r="C375" s="248" t="s">
        <v>860</v>
      </c>
      <c r="D375" s="234">
        <v>22000</v>
      </c>
      <c r="E375" s="236">
        <v>4</v>
      </c>
      <c r="F375" s="232" t="s">
        <v>358</v>
      </c>
      <c r="G375" s="252">
        <f>D375*E375</f>
        <v>88000</v>
      </c>
      <c r="H375" s="232" t="s">
        <v>861</v>
      </c>
      <c r="I375" s="260" t="s">
        <v>862</v>
      </c>
      <c r="J375" s="647" t="s">
        <v>863</v>
      </c>
    </row>
    <row r="376" spans="1:11" ht="18.75" customHeight="1">
      <c r="A376" s="370"/>
      <c r="B376" s="248">
        <v>10</v>
      </c>
      <c r="C376" s="248" t="s">
        <v>860</v>
      </c>
      <c r="D376" s="256">
        <v>13200</v>
      </c>
      <c r="E376" s="247">
        <v>4</v>
      </c>
      <c r="F376" s="248" t="s">
        <v>358</v>
      </c>
      <c r="G376" s="419">
        <f>D376*E376</f>
        <v>52800</v>
      </c>
      <c r="H376" s="248" t="s">
        <v>380</v>
      </c>
      <c r="I376" s="351" t="s">
        <v>864</v>
      </c>
      <c r="J376" s="621"/>
    </row>
    <row r="377" spans="1:11" ht="18.75" customHeight="1">
      <c r="A377" s="155" t="s">
        <v>376</v>
      </c>
      <c r="B377" s="847"/>
      <c r="C377" s="848"/>
      <c r="D377" s="848"/>
      <c r="E377" s="848"/>
      <c r="F377" s="849"/>
      <c r="G377" s="156">
        <f>SUM(G375:G376)</f>
        <v>140800</v>
      </c>
      <c r="H377" s="811"/>
      <c r="I377" s="812"/>
      <c r="J377" s="813"/>
    </row>
    <row r="378" spans="1:11" ht="18.75" customHeight="1">
      <c r="A378" s="65"/>
      <c r="B378" s="65"/>
      <c r="C378" s="65"/>
      <c r="D378" s="27"/>
      <c r="E378" s="577"/>
      <c r="F378" s="65"/>
      <c r="G378" s="27"/>
      <c r="H378" s="65"/>
      <c r="I378" s="65"/>
      <c r="J378" s="627"/>
    </row>
    <row r="379" spans="1:11" ht="18.75" customHeight="1">
      <c r="A379" s="183" t="s">
        <v>13</v>
      </c>
      <c r="B379" s="188" t="s">
        <v>440</v>
      </c>
      <c r="C379" s="185" t="s">
        <v>441</v>
      </c>
      <c r="D379" s="574" t="s">
        <v>442</v>
      </c>
      <c r="E379" s="584" t="s">
        <v>443</v>
      </c>
      <c r="F379" s="188" t="s">
        <v>444</v>
      </c>
      <c r="G379" s="189" t="s">
        <v>159</v>
      </c>
      <c r="H379" s="589" t="s">
        <v>333</v>
      </c>
      <c r="I379" s="447" t="s">
        <v>334</v>
      </c>
      <c r="J379" s="447" t="s">
        <v>335</v>
      </c>
    </row>
    <row r="380" spans="1:11" ht="18.75" customHeight="1">
      <c r="A380" s="232" t="s">
        <v>46</v>
      </c>
      <c r="B380" s="463">
        <v>11</v>
      </c>
      <c r="C380" s="308" t="s">
        <v>865</v>
      </c>
      <c r="D380" s="464">
        <v>1007710</v>
      </c>
      <c r="E380" s="236">
        <v>1</v>
      </c>
      <c r="F380" s="248" t="s">
        <v>866</v>
      </c>
      <c r="G380" s="352">
        <f t="shared" ref="G380:G394" si="17">D380*E380</f>
        <v>1007710</v>
      </c>
      <c r="H380" s="232" t="s">
        <v>391</v>
      </c>
      <c r="I380" s="260" t="s">
        <v>867</v>
      </c>
      <c r="J380" s="711" t="s">
        <v>868</v>
      </c>
    </row>
    <row r="381" spans="1:11" ht="18.75" customHeight="1">
      <c r="A381" s="248"/>
      <c r="B381" s="243">
        <v>12</v>
      </c>
      <c r="C381" s="309" t="s">
        <v>869</v>
      </c>
      <c r="D381" s="256">
        <v>141020</v>
      </c>
      <c r="E381" s="247">
        <v>1</v>
      </c>
      <c r="F381" s="248" t="s">
        <v>866</v>
      </c>
      <c r="G381" s="261">
        <f t="shared" si="17"/>
        <v>141020</v>
      </c>
      <c r="H381" s="248" t="s">
        <v>391</v>
      </c>
      <c r="I381" s="351" t="s">
        <v>870</v>
      </c>
      <c r="J381" s="251" t="s">
        <v>871</v>
      </c>
    </row>
    <row r="382" spans="1:11" ht="18.75" customHeight="1">
      <c r="A382" s="248"/>
      <c r="B382" s="243">
        <v>13</v>
      </c>
      <c r="C382" s="248" t="s">
        <v>872</v>
      </c>
      <c r="D382" s="256">
        <v>88000</v>
      </c>
      <c r="E382" s="247">
        <v>1</v>
      </c>
      <c r="F382" s="248" t="s">
        <v>866</v>
      </c>
      <c r="G382" s="261">
        <f t="shared" si="17"/>
        <v>88000</v>
      </c>
      <c r="H382" s="248" t="s">
        <v>391</v>
      </c>
      <c r="I382" s="622" t="s">
        <v>870</v>
      </c>
      <c r="J382" s="249" t="s">
        <v>873</v>
      </c>
      <c r="K382" s="121"/>
    </row>
    <row r="383" spans="1:11" ht="18.75" customHeight="1">
      <c r="A383" s="248"/>
      <c r="B383" s="243">
        <v>14</v>
      </c>
      <c r="C383" s="248" t="s">
        <v>874</v>
      </c>
      <c r="D383" s="256">
        <v>35200</v>
      </c>
      <c r="E383" s="247">
        <v>1</v>
      </c>
      <c r="F383" s="248" t="s">
        <v>866</v>
      </c>
      <c r="G383" s="254">
        <f t="shared" si="17"/>
        <v>35200</v>
      </c>
      <c r="H383" s="248" t="s">
        <v>355</v>
      </c>
      <c r="I383" s="622" t="s">
        <v>870</v>
      </c>
      <c r="J383" s="249"/>
      <c r="K383" s="121"/>
    </row>
    <row r="384" spans="1:11" ht="18.75" customHeight="1">
      <c r="A384" s="248"/>
      <c r="B384" s="243">
        <v>15</v>
      </c>
      <c r="C384" s="248" t="s">
        <v>875</v>
      </c>
      <c r="D384" s="256">
        <v>209000</v>
      </c>
      <c r="E384" s="247">
        <v>1</v>
      </c>
      <c r="F384" s="248" t="s">
        <v>866</v>
      </c>
      <c r="G384" s="410">
        <f t="shared" si="17"/>
        <v>209000</v>
      </c>
      <c r="H384" s="248" t="s">
        <v>355</v>
      </c>
      <c r="I384" s="622" t="s">
        <v>870</v>
      </c>
      <c r="J384" s="249" t="s">
        <v>876</v>
      </c>
      <c r="K384" s="121"/>
    </row>
    <row r="385" spans="1:11" ht="18.75" customHeight="1">
      <c r="A385" s="248"/>
      <c r="B385" s="243">
        <v>16</v>
      </c>
      <c r="C385" s="248" t="s">
        <v>877</v>
      </c>
      <c r="D385" s="256">
        <v>462000</v>
      </c>
      <c r="E385" s="247">
        <v>1</v>
      </c>
      <c r="F385" s="248" t="s">
        <v>866</v>
      </c>
      <c r="G385" s="254">
        <f t="shared" si="17"/>
        <v>462000</v>
      </c>
      <c r="H385" s="248" t="s">
        <v>355</v>
      </c>
      <c r="I385" s="622" t="s">
        <v>870</v>
      </c>
      <c r="J385" s="249"/>
      <c r="K385" s="121"/>
    </row>
    <row r="386" spans="1:11" ht="18.75" customHeight="1">
      <c r="A386" s="248"/>
      <c r="B386" s="243">
        <v>17</v>
      </c>
      <c r="C386" s="248" t="s">
        <v>878</v>
      </c>
      <c r="D386" s="256">
        <v>704000</v>
      </c>
      <c r="E386" s="247">
        <v>1</v>
      </c>
      <c r="F386" s="248" t="s">
        <v>866</v>
      </c>
      <c r="G386" s="410">
        <f t="shared" si="17"/>
        <v>704000</v>
      </c>
      <c r="H386" s="248" t="s">
        <v>355</v>
      </c>
      <c r="I386" s="622" t="s">
        <v>870</v>
      </c>
      <c r="J386" s="249" t="s">
        <v>879</v>
      </c>
      <c r="K386" s="121"/>
    </row>
    <row r="387" spans="1:11" ht="18.75" customHeight="1">
      <c r="A387" s="248"/>
      <c r="B387" s="243">
        <v>18</v>
      </c>
      <c r="C387" s="248" t="s">
        <v>880</v>
      </c>
      <c r="D387" s="256">
        <v>44000</v>
      </c>
      <c r="E387" s="247">
        <v>1</v>
      </c>
      <c r="F387" s="248" t="s">
        <v>866</v>
      </c>
      <c r="G387" s="254">
        <f t="shared" si="17"/>
        <v>44000</v>
      </c>
      <c r="H387" s="248" t="s">
        <v>355</v>
      </c>
      <c r="I387" s="622" t="s">
        <v>870</v>
      </c>
      <c r="J387" s="249"/>
      <c r="K387" s="121"/>
    </row>
    <row r="388" spans="1:11" ht="18.75" customHeight="1">
      <c r="A388" s="248"/>
      <c r="B388" s="243">
        <v>19</v>
      </c>
      <c r="C388" s="309" t="s">
        <v>881</v>
      </c>
      <c r="D388" s="256">
        <v>-95480</v>
      </c>
      <c r="E388" s="247">
        <v>1</v>
      </c>
      <c r="F388" s="248" t="s">
        <v>866</v>
      </c>
      <c r="G388" s="410">
        <f t="shared" si="17"/>
        <v>-95480</v>
      </c>
      <c r="H388" s="248" t="s">
        <v>355</v>
      </c>
      <c r="I388" s="622" t="s">
        <v>870</v>
      </c>
      <c r="J388" s="249" t="s">
        <v>882</v>
      </c>
      <c r="K388" s="121"/>
    </row>
    <row r="389" spans="1:11" ht="18.75" customHeight="1">
      <c r="A389" s="248"/>
      <c r="B389" s="243">
        <v>20</v>
      </c>
      <c r="C389" s="248" t="s">
        <v>883</v>
      </c>
      <c r="D389" s="256">
        <v>-47740</v>
      </c>
      <c r="E389" s="247">
        <v>1</v>
      </c>
      <c r="F389" s="248" t="s">
        <v>866</v>
      </c>
      <c r="G389" s="410">
        <f t="shared" si="17"/>
        <v>-47740</v>
      </c>
      <c r="H389" s="248" t="s">
        <v>355</v>
      </c>
      <c r="I389" s="622" t="s">
        <v>870</v>
      </c>
      <c r="J389" s="249" t="s">
        <v>884</v>
      </c>
      <c r="K389" s="121"/>
    </row>
    <row r="390" spans="1:11" ht="18.75" customHeight="1">
      <c r="A390" s="248"/>
      <c r="B390" s="243">
        <v>21</v>
      </c>
      <c r="C390" s="248" t="s">
        <v>885</v>
      </c>
      <c r="D390" s="256">
        <v>462000</v>
      </c>
      <c r="E390" s="247">
        <v>1</v>
      </c>
      <c r="F390" s="248" t="s">
        <v>866</v>
      </c>
      <c r="G390" s="254">
        <f t="shared" si="17"/>
        <v>462000</v>
      </c>
      <c r="H390" s="248" t="s">
        <v>355</v>
      </c>
      <c r="I390" s="622" t="s">
        <v>886</v>
      </c>
      <c r="J390" s="250"/>
      <c r="K390" s="121"/>
    </row>
    <row r="391" spans="1:11" ht="18.75" customHeight="1">
      <c r="A391" s="248"/>
      <c r="B391" s="243">
        <v>22</v>
      </c>
      <c r="C391" s="309" t="s">
        <v>887</v>
      </c>
      <c r="D391" s="256">
        <v>797500</v>
      </c>
      <c r="E391" s="247">
        <v>1</v>
      </c>
      <c r="F391" s="248" t="s">
        <v>866</v>
      </c>
      <c r="G391" s="254">
        <f t="shared" si="17"/>
        <v>797500</v>
      </c>
      <c r="H391" s="248" t="s">
        <v>355</v>
      </c>
      <c r="I391" s="622" t="s">
        <v>886</v>
      </c>
      <c r="J391" s="250"/>
      <c r="K391" s="121"/>
    </row>
    <row r="392" spans="1:11" ht="18.75" customHeight="1">
      <c r="A392" s="243"/>
      <c r="B392" s="243">
        <v>23</v>
      </c>
      <c r="C392" s="310" t="s">
        <v>888</v>
      </c>
      <c r="D392" s="253">
        <v>748000</v>
      </c>
      <c r="E392" s="244">
        <v>1</v>
      </c>
      <c r="F392" s="248" t="s">
        <v>866</v>
      </c>
      <c r="G392" s="254">
        <f t="shared" si="17"/>
        <v>748000</v>
      </c>
      <c r="H392" s="248" t="s">
        <v>355</v>
      </c>
      <c r="I392" s="622" t="s">
        <v>886</v>
      </c>
      <c r="J392" s="250"/>
      <c r="K392" s="121"/>
    </row>
    <row r="393" spans="1:11" ht="18.75" customHeight="1">
      <c r="A393" s="243"/>
      <c r="B393" s="243">
        <v>24</v>
      </c>
      <c r="C393" s="310" t="s">
        <v>889</v>
      </c>
      <c r="D393" s="253">
        <v>611963</v>
      </c>
      <c r="E393" s="244">
        <v>1</v>
      </c>
      <c r="F393" s="329" t="s">
        <v>866</v>
      </c>
      <c r="G393" s="410">
        <f t="shared" si="17"/>
        <v>611963</v>
      </c>
      <c r="H393" s="248" t="s">
        <v>355</v>
      </c>
      <c r="I393" s="622" t="s">
        <v>886</v>
      </c>
      <c r="J393" s="249"/>
      <c r="K393" s="121"/>
    </row>
    <row r="394" spans="1:11" ht="18.75" customHeight="1">
      <c r="A394" s="241"/>
      <c r="B394" s="241">
        <v>25</v>
      </c>
      <c r="C394" s="241" t="s">
        <v>890</v>
      </c>
      <c r="D394" s="273">
        <v>132000</v>
      </c>
      <c r="E394" s="465">
        <v>1</v>
      </c>
      <c r="F394" s="241" t="s">
        <v>866</v>
      </c>
      <c r="G394" s="466">
        <f t="shared" si="17"/>
        <v>132000</v>
      </c>
      <c r="H394" s="246" t="s">
        <v>391</v>
      </c>
      <c r="I394" s="626" t="s">
        <v>891</v>
      </c>
      <c r="J394" s="251"/>
      <c r="K394" s="121"/>
    </row>
    <row r="395" spans="1:11" ht="18.75" customHeight="1">
      <c r="A395" s="105" t="s">
        <v>483</v>
      </c>
      <c r="B395" s="820"/>
      <c r="C395" s="821"/>
      <c r="D395" s="821"/>
      <c r="E395" s="821"/>
      <c r="F395" s="822"/>
      <c r="G395" s="276">
        <f>SUM(G380:G394)</f>
        <v>5299173</v>
      </c>
      <c r="H395" s="823"/>
      <c r="I395" s="824"/>
      <c r="J395" s="825"/>
      <c r="K395" s="121"/>
    </row>
    <row r="396" spans="1:11" ht="18.75" customHeight="1">
      <c r="A396" s="180"/>
      <c r="B396" s="191"/>
      <c r="C396" s="191"/>
      <c r="D396" s="192"/>
      <c r="E396" s="585"/>
      <c r="F396" s="191"/>
      <c r="G396" s="192"/>
      <c r="H396" s="720"/>
      <c r="I396" s="720"/>
      <c r="J396" s="627"/>
    </row>
    <row r="397" spans="1:11" ht="18.75" customHeight="1">
      <c r="A397" s="190" t="s">
        <v>13</v>
      </c>
      <c r="B397" s="188" t="s">
        <v>440</v>
      </c>
      <c r="C397" s="193" t="s">
        <v>441</v>
      </c>
      <c r="D397" s="574" t="s">
        <v>442</v>
      </c>
      <c r="E397" s="586" t="s">
        <v>443</v>
      </c>
      <c r="F397" s="188" t="s">
        <v>444</v>
      </c>
      <c r="G397" s="194" t="s">
        <v>159</v>
      </c>
      <c r="H397" s="589" t="s">
        <v>333</v>
      </c>
      <c r="I397" s="447" t="s">
        <v>334</v>
      </c>
      <c r="J397" s="447" t="s">
        <v>335</v>
      </c>
    </row>
    <row r="398" spans="1:11" ht="18.75" customHeight="1">
      <c r="A398" s="232" t="s">
        <v>47</v>
      </c>
      <c r="B398" s="463">
        <v>26</v>
      </c>
      <c r="C398" s="232" t="s">
        <v>892</v>
      </c>
      <c r="D398" s="234">
        <v>450</v>
      </c>
      <c r="E398" s="236">
        <v>1</v>
      </c>
      <c r="F398" s="232" t="s">
        <v>548</v>
      </c>
      <c r="G398" s="454">
        <f t="shared" ref="G398:G406" si="18">D398*E398</f>
        <v>450</v>
      </c>
      <c r="H398" s="232" t="s">
        <v>355</v>
      </c>
      <c r="I398" s="257" t="s">
        <v>893</v>
      </c>
      <c r="J398" s="647"/>
    </row>
    <row r="399" spans="1:11" ht="18.75" customHeight="1">
      <c r="A399" s="243"/>
      <c r="B399" s="243">
        <v>27</v>
      </c>
      <c r="C399" s="243" t="s">
        <v>894</v>
      </c>
      <c r="D399" s="253">
        <v>13521</v>
      </c>
      <c r="E399" s="244">
        <v>1</v>
      </c>
      <c r="F399" s="243" t="s">
        <v>635</v>
      </c>
      <c r="G399" s="410">
        <f t="shared" si="18"/>
        <v>13521</v>
      </c>
      <c r="H399" s="243" t="s">
        <v>355</v>
      </c>
      <c r="I399" s="257" t="s">
        <v>895</v>
      </c>
      <c r="J399" s="721" t="s">
        <v>896</v>
      </c>
    </row>
    <row r="400" spans="1:11" ht="18.75" customHeight="1">
      <c r="A400" s="243"/>
      <c r="B400" s="243">
        <v>28</v>
      </c>
      <c r="C400" s="243" t="s">
        <v>897</v>
      </c>
      <c r="D400" s="253">
        <v>7039</v>
      </c>
      <c r="E400" s="244">
        <v>1</v>
      </c>
      <c r="F400" s="243" t="s">
        <v>635</v>
      </c>
      <c r="G400" s="410">
        <f t="shared" si="18"/>
        <v>7039</v>
      </c>
      <c r="H400" s="243" t="s">
        <v>355</v>
      </c>
      <c r="I400" s="620" t="s">
        <v>898</v>
      </c>
      <c r="J400" s="722"/>
      <c r="K400" s="121"/>
    </row>
    <row r="401" spans="1:11" ht="18.75" customHeight="1">
      <c r="A401" s="243"/>
      <c r="B401" s="243">
        <v>29</v>
      </c>
      <c r="C401" s="243" t="s">
        <v>899</v>
      </c>
      <c r="D401" s="253">
        <v>0</v>
      </c>
      <c r="E401" s="244"/>
      <c r="F401" s="243" t="s">
        <v>548</v>
      </c>
      <c r="G401" s="306">
        <f t="shared" si="18"/>
        <v>0</v>
      </c>
      <c r="H401" s="243" t="s">
        <v>391</v>
      </c>
      <c r="I401" s="620" t="s">
        <v>900</v>
      </c>
      <c r="J401" s="722" t="s">
        <v>901</v>
      </c>
      <c r="K401" s="121"/>
    </row>
    <row r="402" spans="1:11" ht="18.75" customHeight="1">
      <c r="A402" s="243"/>
      <c r="B402" s="243">
        <v>30</v>
      </c>
      <c r="C402" s="243" t="s">
        <v>902</v>
      </c>
      <c r="D402" s="253">
        <v>40709</v>
      </c>
      <c r="E402" s="244">
        <v>1</v>
      </c>
      <c r="F402" s="243" t="s">
        <v>635</v>
      </c>
      <c r="G402" s="410">
        <f t="shared" si="18"/>
        <v>40709</v>
      </c>
      <c r="H402" s="243" t="s">
        <v>391</v>
      </c>
      <c r="I402" s="620" t="s">
        <v>903</v>
      </c>
      <c r="J402" s="722" t="s">
        <v>904</v>
      </c>
      <c r="K402" s="121"/>
    </row>
    <row r="403" spans="1:11" ht="33.75" customHeight="1">
      <c r="A403" s="246"/>
      <c r="B403" s="243">
        <v>31</v>
      </c>
      <c r="C403" s="246" t="s">
        <v>905</v>
      </c>
      <c r="D403" s="255">
        <v>2310</v>
      </c>
      <c r="E403" s="245">
        <v>1</v>
      </c>
      <c r="F403" s="246" t="s">
        <v>635</v>
      </c>
      <c r="G403" s="410">
        <f t="shared" si="18"/>
        <v>2310</v>
      </c>
      <c r="H403" s="246" t="s">
        <v>391</v>
      </c>
      <c r="I403" s="620" t="s">
        <v>906</v>
      </c>
      <c r="J403" s="249" t="s">
        <v>904</v>
      </c>
      <c r="K403" s="121"/>
    </row>
    <row r="404" spans="1:11" ht="18.75">
      <c r="A404" s="246"/>
      <c r="B404" s="243">
        <v>32</v>
      </c>
      <c r="C404" s="246" t="s">
        <v>907</v>
      </c>
      <c r="D404" s="255">
        <v>120000</v>
      </c>
      <c r="E404" s="245">
        <v>1</v>
      </c>
      <c r="F404" s="246" t="s">
        <v>409</v>
      </c>
      <c r="G404" s="254">
        <f t="shared" si="18"/>
        <v>120000</v>
      </c>
      <c r="H404" s="246" t="s">
        <v>391</v>
      </c>
      <c r="I404" s="620" t="s">
        <v>908</v>
      </c>
      <c r="J404" s="250"/>
      <c r="K404" s="121"/>
    </row>
    <row r="405" spans="1:11" ht="18.75" customHeight="1">
      <c r="A405" s="331"/>
      <c r="B405" s="243">
        <v>33</v>
      </c>
      <c r="C405" s="331" t="s">
        <v>909</v>
      </c>
      <c r="D405" s="467">
        <v>0</v>
      </c>
      <c r="E405" s="468"/>
      <c r="F405" s="331" t="s">
        <v>857</v>
      </c>
      <c r="G405" s="306">
        <f t="shared" si="18"/>
        <v>0</v>
      </c>
      <c r="H405" s="331" t="s">
        <v>355</v>
      </c>
      <c r="I405" s="626" t="s">
        <v>910</v>
      </c>
      <c r="J405" s="262" t="s">
        <v>901</v>
      </c>
      <c r="K405" s="121"/>
    </row>
    <row r="406" spans="1:11" ht="18.75" customHeight="1">
      <c r="A406" s="242"/>
      <c r="B406" s="241">
        <v>34</v>
      </c>
      <c r="C406" s="241" t="s">
        <v>911</v>
      </c>
      <c r="D406" s="273">
        <v>3274</v>
      </c>
      <c r="E406" s="242">
        <v>1</v>
      </c>
      <c r="F406" s="469" t="s">
        <v>486</v>
      </c>
      <c r="G406" s="470">
        <f t="shared" si="18"/>
        <v>3274</v>
      </c>
      <c r="H406" s="345" t="s">
        <v>380</v>
      </c>
      <c r="I406" s="664" t="s">
        <v>912</v>
      </c>
      <c r="J406" s="283"/>
      <c r="K406" s="121"/>
    </row>
    <row r="407" spans="1:11" ht="18.75" customHeight="1">
      <c r="A407" s="168" t="s">
        <v>488</v>
      </c>
      <c r="B407" s="826"/>
      <c r="C407" s="827"/>
      <c r="D407" s="827"/>
      <c r="E407" s="827"/>
      <c r="F407" s="828"/>
      <c r="G407" s="187">
        <f>SUM(G398:G406)</f>
        <v>187303</v>
      </c>
      <c r="H407" s="826"/>
      <c r="I407" s="827"/>
      <c r="J407" s="828"/>
    </row>
    <row r="408" spans="1:11" ht="18.75" customHeight="1">
      <c r="A408" s="2"/>
      <c r="B408" s="65"/>
      <c r="C408" s="65"/>
      <c r="D408" s="27"/>
      <c r="E408" s="577"/>
      <c r="F408" s="65"/>
      <c r="G408" s="48"/>
      <c r="H408" s="65"/>
      <c r="I408" s="65"/>
      <c r="J408" s="120"/>
    </row>
    <row r="409" spans="1:11" ht="18.75" customHeight="1">
      <c r="A409" s="183" t="s">
        <v>13</v>
      </c>
      <c r="B409" s="188" t="s">
        <v>440</v>
      </c>
      <c r="C409" s="185" t="s">
        <v>441</v>
      </c>
      <c r="D409" s="574" t="s">
        <v>442</v>
      </c>
      <c r="E409" s="584" t="s">
        <v>443</v>
      </c>
      <c r="F409" s="188" t="s">
        <v>444</v>
      </c>
      <c r="G409" s="186" t="s">
        <v>159</v>
      </c>
      <c r="H409" s="589" t="s">
        <v>333</v>
      </c>
      <c r="I409" s="447" t="s">
        <v>334</v>
      </c>
      <c r="J409" s="447" t="s">
        <v>335</v>
      </c>
    </row>
    <row r="410" spans="1:11" ht="18.75" customHeight="1">
      <c r="A410" s="315" t="s">
        <v>50</v>
      </c>
      <c r="B410" s="315">
        <v>35</v>
      </c>
      <c r="C410" s="315" t="s">
        <v>913</v>
      </c>
      <c r="D410" s="317">
        <v>7900</v>
      </c>
      <c r="E410" s="316">
        <v>1</v>
      </c>
      <c r="F410" s="315" t="s">
        <v>914</v>
      </c>
      <c r="G410" s="279">
        <f t="shared" ref="G410:G417" si="19">D410*E410</f>
        <v>7900</v>
      </c>
      <c r="H410" s="315" t="s">
        <v>915</v>
      </c>
      <c r="I410" s="303" t="s">
        <v>916</v>
      </c>
      <c r="J410" s="614"/>
    </row>
    <row r="411" spans="1:11" ht="18.75" customHeight="1">
      <c r="A411" s="243"/>
      <c r="B411" s="243">
        <v>36</v>
      </c>
      <c r="C411" s="243" t="s">
        <v>917</v>
      </c>
      <c r="D411" s="253">
        <v>330</v>
      </c>
      <c r="E411" s="244">
        <v>1</v>
      </c>
      <c r="F411" s="243" t="s">
        <v>914</v>
      </c>
      <c r="G411" s="410">
        <f t="shared" si="19"/>
        <v>330</v>
      </c>
      <c r="H411" s="243" t="s">
        <v>391</v>
      </c>
      <c r="I411" s="257" t="s">
        <v>918</v>
      </c>
      <c r="J411" s="607" t="s">
        <v>919</v>
      </c>
      <c r="K411" s="121"/>
    </row>
    <row r="412" spans="1:11" ht="18.75" customHeight="1">
      <c r="A412" s="243"/>
      <c r="B412" s="243">
        <v>37</v>
      </c>
      <c r="C412" s="243" t="s">
        <v>920</v>
      </c>
      <c r="D412" s="253">
        <v>330</v>
      </c>
      <c r="E412" s="244">
        <v>1</v>
      </c>
      <c r="F412" s="243" t="s">
        <v>434</v>
      </c>
      <c r="G412" s="254">
        <f t="shared" si="19"/>
        <v>330</v>
      </c>
      <c r="H412" s="243" t="s">
        <v>391</v>
      </c>
      <c r="I412" s="257" t="s">
        <v>921</v>
      </c>
      <c r="J412" s="723"/>
      <c r="K412" s="121"/>
    </row>
    <row r="413" spans="1:11" ht="18.75" customHeight="1">
      <c r="A413" s="243"/>
      <c r="B413" s="243">
        <v>38</v>
      </c>
      <c r="C413" s="243" t="s">
        <v>922</v>
      </c>
      <c r="D413" s="253">
        <v>550</v>
      </c>
      <c r="E413" s="244">
        <v>1</v>
      </c>
      <c r="F413" s="243" t="s">
        <v>434</v>
      </c>
      <c r="G413" s="410">
        <f t="shared" si="19"/>
        <v>550</v>
      </c>
      <c r="H413" s="243" t="s">
        <v>391</v>
      </c>
      <c r="I413" s="257" t="s">
        <v>923</v>
      </c>
      <c r="J413" s="257" t="s">
        <v>924</v>
      </c>
      <c r="K413" s="121"/>
    </row>
    <row r="414" spans="1:11" ht="18.75">
      <c r="A414" s="243"/>
      <c r="B414" s="243">
        <v>39</v>
      </c>
      <c r="C414" s="243" t="s">
        <v>922</v>
      </c>
      <c r="D414" s="253">
        <v>330</v>
      </c>
      <c r="E414" s="244">
        <v>1</v>
      </c>
      <c r="F414" s="243" t="s">
        <v>434</v>
      </c>
      <c r="G414" s="410">
        <f t="shared" si="19"/>
        <v>330</v>
      </c>
      <c r="H414" s="243" t="s">
        <v>391</v>
      </c>
      <c r="I414" s="257" t="s">
        <v>925</v>
      </c>
      <c r="J414" s="257"/>
      <c r="K414" s="121"/>
    </row>
    <row r="415" spans="1:11" ht="18.75" customHeight="1">
      <c r="A415" s="243"/>
      <c r="B415" s="243">
        <v>40</v>
      </c>
      <c r="C415" s="310" t="s">
        <v>926</v>
      </c>
      <c r="D415" s="253">
        <v>330</v>
      </c>
      <c r="E415" s="244">
        <v>1</v>
      </c>
      <c r="F415" s="243" t="s">
        <v>603</v>
      </c>
      <c r="G415" s="410">
        <f t="shared" si="19"/>
        <v>330</v>
      </c>
      <c r="H415" s="243" t="s">
        <v>391</v>
      </c>
      <c r="I415" s="257" t="s">
        <v>927</v>
      </c>
      <c r="J415" s="257" t="s">
        <v>919</v>
      </c>
      <c r="K415" s="121"/>
    </row>
    <row r="416" spans="1:11" ht="18.75">
      <c r="A416" s="243"/>
      <c r="B416" s="243">
        <v>41</v>
      </c>
      <c r="C416" s="310" t="s">
        <v>928</v>
      </c>
      <c r="D416" s="253">
        <v>550</v>
      </c>
      <c r="E416" s="244">
        <v>1</v>
      </c>
      <c r="F416" s="243" t="s">
        <v>929</v>
      </c>
      <c r="G416" s="314">
        <f t="shared" si="19"/>
        <v>550</v>
      </c>
      <c r="H416" s="243" t="s">
        <v>930</v>
      </c>
      <c r="I416" s="257" t="s">
        <v>931</v>
      </c>
      <c r="J416" s="257" t="s">
        <v>863</v>
      </c>
      <c r="K416" s="121"/>
    </row>
    <row r="417" spans="1:11" ht="18.75">
      <c r="A417" s="241"/>
      <c r="B417" s="246">
        <v>42</v>
      </c>
      <c r="C417" s="471" t="s">
        <v>932</v>
      </c>
      <c r="D417" s="255">
        <v>130</v>
      </c>
      <c r="E417" s="245">
        <v>1</v>
      </c>
      <c r="F417" s="246" t="s">
        <v>929</v>
      </c>
      <c r="G417" s="472">
        <f t="shared" si="19"/>
        <v>130</v>
      </c>
      <c r="H417" s="246" t="s">
        <v>933</v>
      </c>
      <c r="I417" s="353"/>
      <c r="J417" s="353" t="s">
        <v>934</v>
      </c>
      <c r="K417" s="121"/>
    </row>
    <row r="418" spans="1:11" ht="18.75" customHeight="1">
      <c r="A418" s="230" t="s">
        <v>382</v>
      </c>
      <c r="B418" s="829"/>
      <c r="C418" s="829"/>
      <c r="D418" s="829"/>
      <c r="E418" s="829"/>
      <c r="F418" s="829"/>
      <c r="G418" s="229">
        <f>SUM(G410:G417)</f>
        <v>10450</v>
      </c>
      <c r="H418" s="829"/>
      <c r="I418" s="829"/>
      <c r="J418" s="829"/>
      <c r="K418" s="121"/>
    </row>
    <row r="419" spans="1:11" ht="18.75" customHeight="1">
      <c r="A419" s="2"/>
      <c r="B419" s="120"/>
      <c r="C419" s="120"/>
      <c r="D419" s="27"/>
      <c r="E419" s="587"/>
      <c r="F419" s="120"/>
      <c r="G419" s="122"/>
      <c r="H419" s="120"/>
      <c r="I419" s="120"/>
      <c r="J419" s="627"/>
    </row>
    <row r="420" spans="1:11" ht="18.75" customHeight="1">
      <c r="A420" s="195" t="s">
        <v>13</v>
      </c>
      <c r="B420" s="196" t="s">
        <v>440</v>
      </c>
      <c r="C420" s="185" t="s">
        <v>441</v>
      </c>
      <c r="D420" s="575" t="s">
        <v>442</v>
      </c>
      <c r="E420" s="584" t="s">
        <v>443</v>
      </c>
      <c r="F420" s="196" t="s">
        <v>444</v>
      </c>
      <c r="G420" s="186" t="s">
        <v>159</v>
      </c>
      <c r="H420" s="589" t="s">
        <v>333</v>
      </c>
      <c r="I420" s="447" t="s">
        <v>334</v>
      </c>
      <c r="J420" s="447" t="s">
        <v>335</v>
      </c>
    </row>
    <row r="421" spans="1:11" ht="18.75" customHeight="1">
      <c r="A421" s="232" t="s">
        <v>51</v>
      </c>
      <c r="B421" s="232">
        <v>43</v>
      </c>
      <c r="C421" s="308" t="s">
        <v>935</v>
      </c>
      <c r="D421" s="234">
        <v>4950</v>
      </c>
      <c r="E421" s="236">
        <v>3</v>
      </c>
      <c r="F421" s="232" t="s">
        <v>936</v>
      </c>
      <c r="G421" s="279">
        <f>D421*E421</f>
        <v>14850</v>
      </c>
      <c r="H421" s="315" t="s">
        <v>937</v>
      </c>
      <c r="I421" s="260" t="s">
        <v>938</v>
      </c>
      <c r="J421" s="647"/>
    </row>
    <row r="422" spans="1:11" ht="18.75" customHeight="1">
      <c r="A422" s="473"/>
      <c r="B422" s="473">
        <v>44</v>
      </c>
      <c r="C422" s="473" t="s">
        <v>939</v>
      </c>
      <c r="D422" s="474">
        <v>10505</v>
      </c>
      <c r="E422" s="374">
        <v>3</v>
      </c>
      <c r="F422" s="608" t="s">
        <v>936</v>
      </c>
      <c r="G422" s="475">
        <f>D422*E422</f>
        <v>31515</v>
      </c>
      <c r="H422" s="598" t="s">
        <v>937</v>
      </c>
      <c r="I422" s="724" t="s">
        <v>938</v>
      </c>
      <c r="J422" s="659"/>
    </row>
    <row r="423" spans="1:11" ht="18.75" customHeight="1">
      <c r="A423" s="168" t="s">
        <v>394</v>
      </c>
      <c r="B423" s="830"/>
      <c r="C423" s="831"/>
      <c r="D423" s="831"/>
      <c r="E423" s="831"/>
      <c r="F423" s="832"/>
      <c r="G423" s="231">
        <f>SUM(G421:G422)</f>
        <v>46365</v>
      </c>
      <c r="H423" s="826"/>
      <c r="I423" s="827"/>
      <c r="J423" s="828"/>
      <c r="K423" s="121"/>
    </row>
    <row r="424" spans="1:11" ht="18.75" customHeight="1">
      <c r="A424" s="65"/>
      <c r="B424" s="65"/>
      <c r="C424" s="65"/>
      <c r="D424" s="27"/>
      <c r="E424" s="577"/>
      <c r="F424" s="65"/>
      <c r="G424" s="27"/>
      <c r="H424" s="120"/>
      <c r="I424" s="120"/>
      <c r="J424" s="627"/>
    </row>
    <row r="425" spans="1:11" ht="18.75" customHeight="1">
      <c r="A425" s="107" t="s">
        <v>940</v>
      </c>
      <c r="B425" s="109"/>
      <c r="C425" s="109"/>
      <c r="D425" s="576"/>
      <c r="E425" s="588"/>
      <c r="F425" s="109"/>
      <c r="G425" s="110">
        <f>SUM(G367,G372,G377,G395,G407,G418,G423)</f>
        <v>5697820</v>
      </c>
      <c r="H425" s="65"/>
      <c r="I425" s="65"/>
      <c r="J425" s="627"/>
    </row>
    <row r="426" spans="1:11" ht="18.75" customHeight="1">
      <c r="A426" s="2"/>
      <c r="B426" s="65"/>
      <c r="C426" s="65"/>
      <c r="D426" s="27"/>
      <c r="E426" s="577"/>
      <c r="F426" s="65"/>
      <c r="G426" s="108"/>
      <c r="H426" s="65"/>
      <c r="I426" s="65"/>
      <c r="J426" s="627"/>
    </row>
    <row r="427" spans="1:11" ht="18.75" customHeight="1">
      <c r="A427" s="144" t="s">
        <v>941</v>
      </c>
      <c r="B427" s="145"/>
      <c r="J427" s="627"/>
    </row>
    <row r="428" spans="1:11" ht="18.75" customHeight="1">
      <c r="A428" s="144" t="s">
        <v>942</v>
      </c>
      <c r="B428" s="170"/>
      <c r="I428" s="171"/>
      <c r="J428" s="627"/>
    </row>
    <row r="429" spans="1:11" ht="18.75" customHeight="1">
      <c r="A429" s="178" t="s">
        <v>346</v>
      </c>
      <c r="B429" s="177" t="s">
        <v>350</v>
      </c>
      <c r="C429" s="178" t="s">
        <v>328</v>
      </c>
      <c r="D429" s="179" t="s">
        <v>329</v>
      </c>
      <c r="E429" s="177" t="s">
        <v>330</v>
      </c>
      <c r="F429" s="178" t="s">
        <v>331</v>
      </c>
      <c r="G429" s="179" t="s">
        <v>351</v>
      </c>
      <c r="H429" s="589" t="s">
        <v>333</v>
      </c>
      <c r="I429" s="447" t="s">
        <v>334</v>
      </c>
      <c r="J429" s="447" t="s">
        <v>335</v>
      </c>
    </row>
    <row r="430" spans="1:11" ht="18.75" customHeight="1">
      <c r="A430" s="232" t="s">
        <v>42</v>
      </c>
      <c r="B430" s="476">
        <v>1</v>
      </c>
      <c r="C430" s="232" t="s">
        <v>943</v>
      </c>
      <c r="D430" s="234">
        <v>12350</v>
      </c>
      <c r="E430" s="236">
        <v>1</v>
      </c>
      <c r="F430" s="232" t="s">
        <v>635</v>
      </c>
      <c r="G430" s="259">
        <f>D430*E430</f>
        <v>12350</v>
      </c>
      <c r="H430" s="232" t="s">
        <v>355</v>
      </c>
      <c r="I430" s="260" t="s">
        <v>944</v>
      </c>
      <c r="J430" s="725"/>
      <c r="K430" s="121"/>
    </row>
    <row r="431" spans="1:11" ht="18.75" customHeight="1">
      <c r="A431" s="243"/>
      <c r="B431" s="477">
        <v>2</v>
      </c>
      <c r="C431" s="243" t="s">
        <v>945</v>
      </c>
      <c r="D431" s="253">
        <v>2190</v>
      </c>
      <c r="E431" s="244">
        <v>1</v>
      </c>
      <c r="F431" s="243" t="s">
        <v>946</v>
      </c>
      <c r="G431" s="261">
        <f>D431*E431</f>
        <v>2190</v>
      </c>
      <c r="H431" s="243" t="s">
        <v>338</v>
      </c>
      <c r="I431" s="257" t="s">
        <v>944</v>
      </c>
      <c r="J431" s="723"/>
      <c r="K431" s="121"/>
    </row>
    <row r="432" spans="1:11" ht="18.75" customHeight="1">
      <c r="A432" s="243"/>
      <c r="B432" s="477">
        <v>3</v>
      </c>
      <c r="C432" s="243" t="s">
        <v>947</v>
      </c>
      <c r="D432" s="253">
        <v>96</v>
      </c>
      <c r="E432" s="244">
        <v>2</v>
      </c>
      <c r="F432" s="243" t="s">
        <v>480</v>
      </c>
      <c r="G432" s="261">
        <f>D432*E432</f>
        <v>192</v>
      </c>
      <c r="H432" s="243" t="s">
        <v>338</v>
      </c>
      <c r="I432" s="257" t="s">
        <v>944</v>
      </c>
      <c r="J432" s="257"/>
      <c r="K432" s="121"/>
    </row>
    <row r="433" spans="1:11" ht="18.75" customHeight="1">
      <c r="A433" s="243"/>
      <c r="B433" s="477">
        <v>4</v>
      </c>
      <c r="C433" s="243" t="s">
        <v>948</v>
      </c>
      <c r="D433" s="253">
        <v>438</v>
      </c>
      <c r="E433" s="244">
        <v>1</v>
      </c>
      <c r="F433" s="243" t="s">
        <v>949</v>
      </c>
      <c r="G433" s="261">
        <f>D433*E433</f>
        <v>438</v>
      </c>
      <c r="H433" s="243" t="s">
        <v>338</v>
      </c>
      <c r="I433" s="257" t="s">
        <v>944</v>
      </c>
      <c r="J433" s="257"/>
      <c r="K433" s="121"/>
    </row>
    <row r="434" spans="1:11" ht="18.75" customHeight="1">
      <c r="A434" s="243"/>
      <c r="B434" s="477">
        <v>5</v>
      </c>
      <c r="C434" s="243" t="s">
        <v>950</v>
      </c>
      <c r="D434" s="253">
        <v>110</v>
      </c>
      <c r="E434" s="244">
        <v>1</v>
      </c>
      <c r="F434" s="243" t="s">
        <v>847</v>
      </c>
      <c r="G434" s="314">
        <f t="shared" ref="G434:G438" si="20">D434*E434</f>
        <v>110</v>
      </c>
      <c r="H434" s="243" t="s">
        <v>951</v>
      </c>
      <c r="I434" s="257"/>
      <c r="J434" s="257" t="s">
        <v>952</v>
      </c>
      <c r="K434" s="121"/>
    </row>
    <row r="435" spans="1:11" ht="18.75" customHeight="1">
      <c r="A435" s="243"/>
      <c r="B435" s="477">
        <v>6</v>
      </c>
      <c r="C435" s="243" t="s">
        <v>953</v>
      </c>
      <c r="D435" s="253">
        <v>41</v>
      </c>
      <c r="E435" s="244">
        <v>7</v>
      </c>
      <c r="F435" s="243" t="s">
        <v>954</v>
      </c>
      <c r="G435" s="314">
        <f t="shared" si="20"/>
        <v>287</v>
      </c>
      <c r="H435" s="243" t="s">
        <v>951</v>
      </c>
      <c r="I435" s="257"/>
      <c r="J435" s="257" t="s">
        <v>955</v>
      </c>
      <c r="K435" s="121"/>
    </row>
    <row r="436" spans="1:11" ht="18.75" customHeight="1">
      <c r="A436" s="243"/>
      <c r="B436" s="477">
        <v>7</v>
      </c>
      <c r="C436" s="243" t="s">
        <v>956</v>
      </c>
      <c r="D436" s="253">
        <v>220</v>
      </c>
      <c r="E436" s="244">
        <v>1</v>
      </c>
      <c r="F436" s="243" t="s">
        <v>847</v>
      </c>
      <c r="G436" s="314">
        <f t="shared" si="20"/>
        <v>220</v>
      </c>
      <c r="H436" s="243" t="s">
        <v>355</v>
      </c>
      <c r="I436" s="257"/>
      <c r="J436" s="257" t="s">
        <v>957</v>
      </c>
      <c r="K436" s="121"/>
    </row>
    <row r="437" spans="1:11" ht="18.75" customHeight="1">
      <c r="A437" s="243"/>
      <c r="B437" s="477">
        <v>8</v>
      </c>
      <c r="C437" s="243" t="s">
        <v>958</v>
      </c>
      <c r="D437" s="253">
        <v>327</v>
      </c>
      <c r="E437" s="244">
        <v>1</v>
      </c>
      <c r="F437" s="243" t="s">
        <v>847</v>
      </c>
      <c r="G437" s="314">
        <f t="shared" si="20"/>
        <v>327</v>
      </c>
      <c r="H437" s="243" t="s">
        <v>959</v>
      </c>
      <c r="I437" s="257"/>
      <c r="J437" s="257" t="s">
        <v>960</v>
      </c>
      <c r="K437" s="121"/>
    </row>
    <row r="438" spans="1:11" ht="18.75" customHeight="1">
      <c r="A438" s="241"/>
      <c r="B438" s="478">
        <v>9</v>
      </c>
      <c r="C438" s="241" t="s">
        <v>961</v>
      </c>
      <c r="D438" s="273">
        <v>1978</v>
      </c>
      <c r="E438" s="242">
        <v>4</v>
      </c>
      <c r="F438" s="241" t="s">
        <v>962</v>
      </c>
      <c r="G438" s="420">
        <f t="shared" si="20"/>
        <v>7912</v>
      </c>
      <c r="H438" s="241" t="s">
        <v>959</v>
      </c>
      <c r="I438" s="345"/>
      <c r="J438" s="345" t="s">
        <v>960</v>
      </c>
      <c r="K438" s="121"/>
    </row>
    <row r="439" spans="1:11" ht="18.75" customHeight="1">
      <c r="A439" s="149" t="s">
        <v>407</v>
      </c>
      <c r="B439" s="814"/>
      <c r="C439" s="815"/>
      <c r="D439" s="815"/>
      <c r="E439" s="815"/>
      <c r="F439" s="816"/>
      <c r="G439" s="150">
        <f>SUM(G430:G438)</f>
        <v>24026</v>
      </c>
      <c r="H439" s="811"/>
      <c r="I439" s="812"/>
      <c r="J439" s="813"/>
    </row>
    <row r="440" spans="1:11" ht="18.75" customHeight="1">
      <c r="B440" s="170"/>
      <c r="H440" s="121"/>
      <c r="I440" s="171"/>
      <c r="J440" s="627"/>
    </row>
    <row r="441" spans="1:11" ht="18.75" customHeight="1">
      <c r="A441" s="151" t="s">
        <v>346</v>
      </c>
      <c r="B441" s="152" t="s">
        <v>350</v>
      </c>
      <c r="C441" s="151" t="s">
        <v>328</v>
      </c>
      <c r="D441" s="153" t="s">
        <v>329</v>
      </c>
      <c r="E441" s="152" t="s">
        <v>330</v>
      </c>
      <c r="F441" s="151" t="s">
        <v>331</v>
      </c>
      <c r="G441" s="278" t="s">
        <v>351</v>
      </c>
      <c r="H441" s="726" t="s">
        <v>333</v>
      </c>
      <c r="I441" s="705" t="s">
        <v>334</v>
      </c>
      <c r="J441" s="447" t="s">
        <v>335</v>
      </c>
    </row>
    <row r="442" spans="1:11" ht="18.75" customHeight="1">
      <c r="A442" s="232" t="s">
        <v>963</v>
      </c>
      <c r="B442" s="479">
        <v>10</v>
      </c>
      <c r="C442" s="233" t="s">
        <v>964</v>
      </c>
      <c r="D442" s="480">
        <v>825</v>
      </c>
      <c r="E442" s="481">
        <v>1</v>
      </c>
      <c r="F442" s="233" t="s">
        <v>727</v>
      </c>
      <c r="G442" s="482">
        <f>D442*E442</f>
        <v>825</v>
      </c>
      <c r="H442" s="233" t="s">
        <v>915</v>
      </c>
      <c r="I442" s="727"/>
      <c r="J442" s="728" t="s">
        <v>960</v>
      </c>
      <c r="K442" s="121"/>
    </row>
    <row r="443" spans="1:11" ht="18.600000000000001" customHeight="1">
      <c r="A443" s="155" t="s">
        <v>488</v>
      </c>
      <c r="B443" s="817"/>
      <c r="C443" s="815"/>
      <c r="D443" s="815"/>
      <c r="E443" s="815"/>
      <c r="F443" s="816"/>
      <c r="G443" s="150">
        <f>SUM(G442:G442)</f>
        <v>825</v>
      </c>
      <c r="H443" s="811"/>
      <c r="I443" s="812"/>
      <c r="J443" s="813"/>
    </row>
    <row r="444" spans="1:11" ht="18.600000000000001" customHeight="1">
      <c r="A444" s="206"/>
      <c r="B444" s="198"/>
      <c r="C444" s="198"/>
      <c r="E444" s="449"/>
      <c r="F444" s="121"/>
      <c r="G444" s="207"/>
      <c r="H444" s="121"/>
      <c r="I444" s="121"/>
      <c r="J444" s="629"/>
    </row>
    <row r="445" spans="1:11" ht="18.75" customHeight="1">
      <c r="A445" s="151" t="s">
        <v>346</v>
      </c>
      <c r="B445" s="152" t="s">
        <v>350</v>
      </c>
      <c r="C445" s="151" t="s">
        <v>328</v>
      </c>
      <c r="D445" s="153" t="s">
        <v>329</v>
      </c>
      <c r="E445" s="152" t="s">
        <v>330</v>
      </c>
      <c r="F445" s="151" t="s">
        <v>331</v>
      </c>
      <c r="G445" s="153" t="s">
        <v>351</v>
      </c>
      <c r="H445" s="589" t="s">
        <v>333</v>
      </c>
      <c r="I445" s="447" t="s">
        <v>334</v>
      </c>
      <c r="J445" s="447" t="s">
        <v>335</v>
      </c>
    </row>
    <row r="446" spans="1:11" ht="18.75" customHeight="1">
      <c r="A446" s="232" t="s">
        <v>47</v>
      </c>
      <c r="B446" s="236">
        <v>11</v>
      </c>
      <c r="C446" s="232" t="s">
        <v>965</v>
      </c>
      <c r="D446" s="464">
        <v>1600000</v>
      </c>
      <c r="E446" s="476">
        <v>1</v>
      </c>
      <c r="F446" s="232" t="s">
        <v>434</v>
      </c>
      <c r="G446" s="483">
        <f>D446*E446</f>
        <v>1600000</v>
      </c>
      <c r="H446" s="232" t="s">
        <v>460</v>
      </c>
      <c r="I446" s="618" t="s">
        <v>966</v>
      </c>
      <c r="J446" s="647"/>
      <c r="K446" s="121"/>
    </row>
    <row r="447" spans="1:11" ht="18">
      <c r="A447" s="155" t="s">
        <v>488</v>
      </c>
      <c r="B447" s="817"/>
      <c r="C447" s="818"/>
      <c r="D447" s="818"/>
      <c r="E447" s="818"/>
      <c r="F447" s="819"/>
      <c r="G447" s="156">
        <f>SUM(G446:G446)</f>
        <v>1600000</v>
      </c>
      <c r="H447" s="811"/>
      <c r="I447" s="812"/>
      <c r="J447" s="813"/>
    </row>
    <row r="448" spans="1:11" ht="18.75" customHeight="1">
      <c r="B448" s="170"/>
      <c r="I448" s="171"/>
      <c r="J448" s="120"/>
    </row>
    <row r="449" spans="1:11" ht="18.75" customHeight="1">
      <c r="A449" s="178" t="s">
        <v>346</v>
      </c>
      <c r="B449" s="177" t="s">
        <v>350</v>
      </c>
      <c r="C449" s="178" t="s">
        <v>328</v>
      </c>
      <c r="D449" s="179" t="s">
        <v>329</v>
      </c>
      <c r="E449" s="177" t="s">
        <v>330</v>
      </c>
      <c r="F449" s="178" t="s">
        <v>331</v>
      </c>
      <c r="G449" s="179" t="s">
        <v>351</v>
      </c>
      <c r="H449" s="589" t="s">
        <v>333</v>
      </c>
      <c r="I449" s="447" t="s">
        <v>334</v>
      </c>
      <c r="J449" s="447" t="s">
        <v>335</v>
      </c>
    </row>
    <row r="450" spans="1:11" ht="18.600000000000001" customHeight="1">
      <c r="A450" s="232" t="s">
        <v>50</v>
      </c>
      <c r="B450" s="236">
        <v>12</v>
      </c>
      <c r="C450" s="232" t="s">
        <v>967</v>
      </c>
      <c r="D450" s="464">
        <v>550</v>
      </c>
      <c r="E450" s="476">
        <v>1</v>
      </c>
      <c r="F450" s="232" t="s">
        <v>409</v>
      </c>
      <c r="G450" s="484">
        <f>D450*E450</f>
        <v>550</v>
      </c>
      <c r="H450" s="232" t="s">
        <v>460</v>
      </c>
      <c r="I450" s="260" t="s">
        <v>968</v>
      </c>
      <c r="J450" s="725"/>
      <c r="K450" s="121"/>
    </row>
    <row r="451" spans="1:11" ht="18.600000000000001" customHeight="1">
      <c r="A451" s="241"/>
      <c r="B451" s="242">
        <v>13</v>
      </c>
      <c r="C451" s="241" t="s">
        <v>969</v>
      </c>
      <c r="D451" s="485">
        <v>550</v>
      </c>
      <c r="E451" s="478">
        <v>1</v>
      </c>
      <c r="F451" s="241" t="s">
        <v>727</v>
      </c>
      <c r="G451" s="486">
        <f>D451*E451</f>
        <v>550</v>
      </c>
      <c r="H451" s="241" t="s">
        <v>930</v>
      </c>
      <c r="I451" s="345" t="s">
        <v>970</v>
      </c>
      <c r="J451" s="729" t="s">
        <v>971</v>
      </c>
      <c r="K451" s="121"/>
    </row>
    <row r="452" spans="1:11" ht="18.75" customHeight="1">
      <c r="A452" s="149" t="s">
        <v>382</v>
      </c>
      <c r="B452" s="814"/>
      <c r="C452" s="815"/>
      <c r="D452" s="815"/>
      <c r="E452" s="815"/>
      <c r="F452" s="816"/>
      <c r="G452" s="150">
        <f>SUM(G450:G451)</f>
        <v>1100</v>
      </c>
      <c r="H452" s="811"/>
      <c r="I452" s="812"/>
      <c r="J452" s="813"/>
      <c r="K452" s="121"/>
    </row>
    <row r="453" spans="1:11" ht="18.75" customHeight="1">
      <c r="B453" s="170"/>
      <c r="I453" s="171"/>
      <c r="J453" s="120"/>
    </row>
    <row r="454" spans="1:11" ht="18.75" customHeight="1">
      <c r="A454" s="151" t="s">
        <v>346</v>
      </c>
      <c r="B454" s="152" t="s">
        <v>350</v>
      </c>
      <c r="C454" s="151" t="s">
        <v>328</v>
      </c>
      <c r="D454" s="153" t="s">
        <v>329</v>
      </c>
      <c r="E454" s="152" t="s">
        <v>330</v>
      </c>
      <c r="F454" s="151" t="s">
        <v>331</v>
      </c>
      <c r="G454" s="153" t="s">
        <v>351</v>
      </c>
      <c r="H454" s="589" t="s">
        <v>333</v>
      </c>
      <c r="I454" s="447" t="s">
        <v>334</v>
      </c>
      <c r="J454" s="447" t="s">
        <v>335</v>
      </c>
    </row>
    <row r="455" spans="1:11" ht="18.75" customHeight="1">
      <c r="A455" s="232" t="s">
        <v>51</v>
      </c>
      <c r="B455" s="316">
        <v>14</v>
      </c>
      <c r="C455" s="243" t="s">
        <v>972</v>
      </c>
      <c r="D455" s="487">
        <v>790</v>
      </c>
      <c r="E455" s="477">
        <v>1</v>
      </c>
      <c r="F455" s="243" t="s">
        <v>914</v>
      </c>
      <c r="G455" s="312">
        <f t="shared" ref="G455:G461" si="21">D455*E455</f>
        <v>790</v>
      </c>
      <c r="H455" s="607" t="s">
        <v>460</v>
      </c>
      <c r="I455" s="257" t="s">
        <v>973</v>
      </c>
      <c r="J455" s="647" t="s">
        <v>974</v>
      </c>
    </row>
    <row r="456" spans="1:11" ht="18.75">
      <c r="A456" s="280"/>
      <c r="B456" s="244">
        <v>15</v>
      </c>
      <c r="C456" s="281" t="s">
        <v>975</v>
      </c>
      <c r="D456" s="253">
        <v>39570</v>
      </c>
      <c r="E456" s="477">
        <v>1</v>
      </c>
      <c r="F456" s="243" t="s">
        <v>914</v>
      </c>
      <c r="G456" s="312">
        <f t="shared" si="21"/>
        <v>39570</v>
      </c>
      <c r="H456" s="607" t="s">
        <v>930</v>
      </c>
      <c r="I456" s="257" t="s">
        <v>976</v>
      </c>
      <c r="J456" s="730"/>
    </row>
    <row r="457" spans="1:11" ht="18.75" customHeight="1">
      <c r="A457" s="280"/>
      <c r="B457" s="244">
        <v>16</v>
      </c>
      <c r="C457" s="281" t="s">
        <v>977</v>
      </c>
      <c r="D457" s="487">
        <v>400</v>
      </c>
      <c r="E457" s="477">
        <v>1</v>
      </c>
      <c r="F457" s="243" t="s">
        <v>434</v>
      </c>
      <c r="G457" s="488">
        <f t="shared" si="21"/>
        <v>400</v>
      </c>
      <c r="H457" s="607" t="s">
        <v>460</v>
      </c>
      <c r="I457" s="257" t="s">
        <v>978</v>
      </c>
      <c r="J457" s="249"/>
    </row>
    <row r="458" spans="1:11" ht="18.75">
      <c r="A458" s="373"/>
      <c r="B458" s="244">
        <v>17</v>
      </c>
      <c r="C458" s="281" t="s">
        <v>979</v>
      </c>
      <c r="D458" s="256">
        <v>7000</v>
      </c>
      <c r="E458" s="489">
        <v>1</v>
      </c>
      <c r="F458" s="248" t="s">
        <v>980</v>
      </c>
      <c r="G458" s="488">
        <f t="shared" si="21"/>
        <v>7000</v>
      </c>
      <c r="H458" s="731" t="s">
        <v>981</v>
      </c>
      <c r="I458" s="257" t="s">
        <v>982</v>
      </c>
      <c r="J458" s="249"/>
    </row>
    <row r="459" spans="1:11" ht="18.75">
      <c r="A459" s="280"/>
      <c r="B459" s="244">
        <v>18</v>
      </c>
      <c r="C459" s="490" t="s">
        <v>979</v>
      </c>
      <c r="D459" s="253">
        <v>3900</v>
      </c>
      <c r="E459" s="477">
        <v>1</v>
      </c>
      <c r="F459" s="243" t="s">
        <v>980</v>
      </c>
      <c r="G459" s="312">
        <f t="shared" si="21"/>
        <v>3900</v>
      </c>
      <c r="H459" s="678" t="s">
        <v>981</v>
      </c>
      <c r="I459" s="257" t="s">
        <v>983</v>
      </c>
      <c r="J459" s="249"/>
    </row>
    <row r="460" spans="1:11" ht="18.75">
      <c r="A460" s="280"/>
      <c r="B460" s="244">
        <v>19</v>
      </c>
      <c r="C460" s="281" t="s">
        <v>979</v>
      </c>
      <c r="D460" s="253">
        <v>6480</v>
      </c>
      <c r="E460" s="489">
        <v>1</v>
      </c>
      <c r="F460" s="243" t="s">
        <v>980</v>
      </c>
      <c r="G460" s="312">
        <f t="shared" si="21"/>
        <v>6480</v>
      </c>
      <c r="H460" s="607" t="s">
        <v>984</v>
      </c>
      <c r="I460" s="351" t="s">
        <v>985</v>
      </c>
      <c r="J460" s="249"/>
    </row>
    <row r="461" spans="1:11" ht="18.75">
      <c r="A461" s="329"/>
      <c r="B461" s="247">
        <v>20</v>
      </c>
      <c r="C461" s="243" t="s">
        <v>986</v>
      </c>
      <c r="D461" s="253"/>
      <c r="E461" s="477"/>
      <c r="F461" s="243" t="s">
        <v>409</v>
      </c>
      <c r="G461" s="319">
        <f t="shared" si="21"/>
        <v>0</v>
      </c>
      <c r="H461" s="607"/>
      <c r="I461" s="257" t="s">
        <v>987</v>
      </c>
      <c r="J461" s="249"/>
    </row>
    <row r="462" spans="1:11" ht="18.75" customHeight="1">
      <c r="A462" s="155" t="s">
        <v>394</v>
      </c>
      <c r="B462" s="817"/>
      <c r="C462" s="818"/>
      <c r="D462" s="818"/>
      <c r="E462" s="818"/>
      <c r="F462" s="819"/>
      <c r="G462" s="156">
        <f>SUM(G455:G461)</f>
        <v>58140</v>
      </c>
      <c r="H462" s="811"/>
      <c r="I462" s="812"/>
      <c r="J462" s="813"/>
    </row>
    <row r="463" spans="1:11" ht="18.75" customHeight="1">
      <c r="B463" s="170"/>
      <c r="I463" s="171"/>
      <c r="J463" s="629"/>
    </row>
    <row r="464" spans="1:11" ht="18.75" customHeight="1">
      <c r="A464" s="172" t="s">
        <v>988</v>
      </c>
      <c r="B464" s="173"/>
      <c r="C464" s="174"/>
      <c r="D464" s="175"/>
      <c r="E464" s="173"/>
      <c r="F464" s="174"/>
      <c r="G464" s="176">
        <f>SUM(G439,G443,G447,G452,G462)</f>
        <v>1684091</v>
      </c>
      <c r="I464" s="171"/>
      <c r="J464" s="627"/>
    </row>
    <row r="465" spans="1:11" ht="18.75" customHeight="1">
      <c r="A465" s="145"/>
      <c r="B465" s="145"/>
      <c r="C465" s="145"/>
      <c r="J465" s="627"/>
    </row>
    <row r="466" spans="1:11" ht="18.75" customHeight="1">
      <c r="A466" s="144" t="s">
        <v>989</v>
      </c>
      <c r="B466" s="170"/>
      <c r="I466" s="171"/>
      <c r="J466" s="120"/>
    </row>
    <row r="467" spans="1:11" ht="18.75" customHeight="1">
      <c r="A467" s="178" t="s">
        <v>346</v>
      </c>
      <c r="B467" s="177" t="s">
        <v>350</v>
      </c>
      <c r="C467" s="178" t="s">
        <v>328</v>
      </c>
      <c r="D467" s="179" t="s">
        <v>329</v>
      </c>
      <c r="E467" s="177" t="s">
        <v>330</v>
      </c>
      <c r="F467" s="178" t="s">
        <v>331</v>
      </c>
      <c r="G467" s="179" t="s">
        <v>351</v>
      </c>
      <c r="H467" s="589" t="s">
        <v>333</v>
      </c>
      <c r="I467" s="447" t="s">
        <v>334</v>
      </c>
      <c r="J467" s="447" t="s">
        <v>335</v>
      </c>
    </row>
    <row r="468" spans="1:11" ht="18.75" customHeight="1">
      <c r="A468" s="379" t="s">
        <v>608</v>
      </c>
      <c r="B468" s="381">
        <v>1</v>
      </c>
      <c r="C468" s="379" t="s">
        <v>990</v>
      </c>
      <c r="D468" s="491">
        <v>5837</v>
      </c>
      <c r="E468" s="492">
        <v>1</v>
      </c>
      <c r="F468" s="379" t="s">
        <v>635</v>
      </c>
      <c r="G468" s="493">
        <f>D468*E468</f>
        <v>5837</v>
      </c>
      <c r="H468" s="379" t="s">
        <v>991</v>
      </c>
      <c r="I468" s="732" t="s">
        <v>992</v>
      </c>
      <c r="J468" s="733"/>
      <c r="K468" s="121"/>
    </row>
    <row r="469" spans="1:11" ht="18.75" customHeight="1">
      <c r="A469" s="389"/>
      <c r="B469" s="494">
        <v>2</v>
      </c>
      <c r="C469" s="389" t="s">
        <v>993</v>
      </c>
      <c r="D469" s="495">
        <v>1836</v>
      </c>
      <c r="E469" s="496">
        <v>1</v>
      </c>
      <c r="F469" s="389" t="s">
        <v>994</v>
      </c>
      <c r="G469" s="497">
        <f>D469*E469</f>
        <v>1836</v>
      </c>
      <c r="H469" s="389" t="s">
        <v>995</v>
      </c>
      <c r="I469" s="734" t="s">
        <v>992</v>
      </c>
      <c r="J469" s="719"/>
      <c r="K469" s="121"/>
    </row>
    <row r="470" spans="1:11" ht="18.75" customHeight="1">
      <c r="A470" s="149" t="s">
        <v>407</v>
      </c>
      <c r="B470" s="814"/>
      <c r="C470" s="815"/>
      <c r="D470" s="815"/>
      <c r="E470" s="815"/>
      <c r="F470" s="816"/>
      <c r="G470" s="150">
        <f>SUM(G468:G469)</f>
        <v>7673</v>
      </c>
      <c r="H470" s="833"/>
      <c r="I470" s="834"/>
      <c r="J470" s="835"/>
    </row>
    <row r="471" spans="1:11" ht="18.75" customHeight="1">
      <c r="B471" s="170"/>
      <c r="I471" s="171"/>
      <c r="J471" s="120"/>
    </row>
    <row r="472" spans="1:11" ht="18.75" customHeight="1">
      <c r="A472" s="151" t="s">
        <v>346</v>
      </c>
      <c r="B472" s="152" t="s">
        <v>350</v>
      </c>
      <c r="C472" s="151" t="s">
        <v>328</v>
      </c>
      <c r="D472" s="153" t="s">
        <v>329</v>
      </c>
      <c r="E472" s="152" t="s">
        <v>330</v>
      </c>
      <c r="F472" s="151" t="s">
        <v>331</v>
      </c>
      <c r="G472" s="153" t="s">
        <v>351</v>
      </c>
      <c r="H472" s="589" t="s">
        <v>333</v>
      </c>
      <c r="I472" s="447" t="s">
        <v>334</v>
      </c>
      <c r="J472" s="447" t="s">
        <v>335</v>
      </c>
    </row>
    <row r="473" spans="1:11" ht="18.75" customHeight="1">
      <c r="A473" s="232" t="s">
        <v>44</v>
      </c>
      <c r="B473" s="236">
        <v>3</v>
      </c>
      <c r="C473" s="232" t="s">
        <v>996</v>
      </c>
      <c r="D473" s="234"/>
      <c r="E473" s="236"/>
      <c r="F473" s="232" t="s">
        <v>409</v>
      </c>
      <c r="G473" s="445">
        <f>D473*E473</f>
        <v>0</v>
      </c>
      <c r="H473" s="232"/>
      <c r="I473" s="618" t="s">
        <v>997</v>
      </c>
      <c r="J473" s="647"/>
      <c r="K473" s="121"/>
    </row>
    <row r="474" spans="1:11" ht="18.75" customHeight="1">
      <c r="A474" s="155" t="s">
        <v>466</v>
      </c>
      <c r="B474" s="817"/>
      <c r="C474" s="818"/>
      <c r="D474" s="818"/>
      <c r="E474" s="818"/>
      <c r="F474" s="819"/>
      <c r="G474" s="156">
        <f>SUM(G473:G473)</f>
        <v>0</v>
      </c>
      <c r="H474" s="811"/>
      <c r="I474" s="812"/>
      <c r="J474" s="813"/>
    </row>
    <row r="475" spans="1:11" ht="18.75" customHeight="1">
      <c r="B475" s="170"/>
      <c r="I475" s="171"/>
      <c r="J475" s="627"/>
    </row>
    <row r="476" spans="1:11" ht="18.75" customHeight="1">
      <c r="A476" s="151" t="s">
        <v>346</v>
      </c>
      <c r="B476" s="152" t="s">
        <v>350</v>
      </c>
      <c r="C476" s="151" t="s">
        <v>328</v>
      </c>
      <c r="D476" s="153" t="s">
        <v>329</v>
      </c>
      <c r="E476" s="152" t="s">
        <v>330</v>
      </c>
      <c r="F476" s="151" t="s">
        <v>331</v>
      </c>
      <c r="G476" s="153" t="s">
        <v>351</v>
      </c>
      <c r="H476" s="589" t="s">
        <v>333</v>
      </c>
      <c r="I476" s="447" t="s">
        <v>334</v>
      </c>
      <c r="J476" s="447" t="s">
        <v>335</v>
      </c>
    </row>
    <row r="477" spans="1:11" ht="18.75" customHeight="1">
      <c r="A477" s="232" t="s">
        <v>383</v>
      </c>
      <c r="B477" s="236">
        <v>4</v>
      </c>
      <c r="C477" s="232" t="s">
        <v>998</v>
      </c>
      <c r="D477" s="464"/>
      <c r="E477" s="476"/>
      <c r="F477" s="232" t="s">
        <v>434</v>
      </c>
      <c r="G477" s="498">
        <f>D477*E477</f>
        <v>0</v>
      </c>
      <c r="H477" s="232"/>
      <c r="I477" s="260" t="s">
        <v>999</v>
      </c>
      <c r="J477" s="647"/>
    </row>
    <row r="478" spans="1:11" ht="18.75" customHeight="1">
      <c r="A478" s="155" t="s">
        <v>394</v>
      </c>
      <c r="B478" s="817"/>
      <c r="C478" s="818"/>
      <c r="D478" s="818"/>
      <c r="E478" s="818"/>
      <c r="F478" s="819"/>
      <c r="G478" s="156">
        <f>SUM(G477:G477)</f>
        <v>0</v>
      </c>
      <c r="H478" s="811"/>
      <c r="I478" s="812"/>
      <c r="J478" s="813"/>
      <c r="K478" s="121"/>
    </row>
    <row r="479" spans="1:11" ht="18.75" customHeight="1">
      <c r="B479" s="170"/>
      <c r="I479" s="171"/>
      <c r="J479" s="627"/>
    </row>
    <row r="480" spans="1:11" ht="18.75" customHeight="1">
      <c r="A480" s="172" t="s">
        <v>1000</v>
      </c>
      <c r="B480" s="173"/>
      <c r="C480" s="174"/>
      <c r="D480" s="175"/>
      <c r="E480" s="173"/>
      <c r="F480" s="174"/>
      <c r="G480" s="176">
        <f>SUM(G470,G474,G478)</f>
        <v>7673</v>
      </c>
      <c r="I480" s="171"/>
      <c r="J480" s="627"/>
    </row>
    <row r="481" spans="1:10" ht="18.75" customHeight="1">
      <c r="B481" s="170"/>
      <c r="I481" s="171"/>
      <c r="J481" s="627"/>
    </row>
    <row r="482" spans="1:10" ht="18.75" customHeight="1">
      <c r="A482" s="144" t="s">
        <v>1001</v>
      </c>
      <c r="B482" s="170"/>
      <c r="I482" s="171"/>
      <c r="J482" s="120"/>
    </row>
    <row r="483" spans="1:10" ht="18.75" customHeight="1">
      <c r="A483" s="151" t="s">
        <v>346</v>
      </c>
      <c r="B483" s="152" t="s">
        <v>350</v>
      </c>
      <c r="C483" s="151" t="s">
        <v>328</v>
      </c>
      <c r="D483" s="153" t="s">
        <v>329</v>
      </c>
      <c r="E483" s="152" t="s">
        <v>330</v>
      </c>
      <c r="F483" s="151" t="s">
        <v>331</v>
      </c>
      <c r="G483" s="153" t="s">
        <v>351</v>
      </c>
      <c r="H483" s="589" t="s">
        <v>333</v>
      </c>
      <c r="I483" s="447" t="s">
        <v>334</v>
      </c>
      <c r="J483" s="447" t="s">
        <v>335</v>
      </c>
    </row>
    <row r="484" spans="1:10" ht="18.75" customHeight="1">
      <c r="A484" s="315" t="s">
        <v>608</v>
      </c>
      <c r="B484" s="316">
        <v>1</v>
      </c>
      <c r="C484" s="315" t="s">
        <v>1002</v>
      </c>
      <c r="D484" s="317"/>
      <c r="E484" s="316"/>
      <c r="F484" s="315" t="s">
        <v>1003</v>
      </c>
      <c r="G484" s="499">
        <f t="shared" ref="G484:G496" si="22">D484*E484</f>
        <v>0</v>
      </c>
      <c r="H484" s="735"/>
      <c r="I484" s="303" t="s">
        <v>1004</v>
      </c>
      <c r="J484" s="647"/>
    </row>
    <row r="485" spans="1:10" ht="18.75" customHeight="1">
      <c r="A485" s="249"/>
      <c r="B485" s="267">
        <v>2</v>
      </c>
      <c r="C485" s="249" t="s">
        <v>1005</v>
      </c>
      <c r="D485" s="269">
        <v>1740</v>
      </c>
      <c r="E485" s="267">
        <v>2</v>
      </c>
      <c r="F485" s="249" t="s">
        <v>1006</v>
      </c>
      <c r="G485" s="271">
        <f t="shared" si="22"/>
        <v>3480</v>
      </c>
      <c r="H485" s="736" t="s">
        <v>1007</v>
      </c>
      <c r="I485" s="250" t="s">
        <v>1008</v>
      </c>
      <c r="J485" s="621"/>
    </row>
    <row r="486" spans="1:10" ht="18.75" customHeight="1">
      <c r="A486" s="249"/>
      <c r="B486" s="267">
        <v>3</v>
      </c>
      <c r="C486" s="249" t="s">
        <v>1009</v>
      </c>
      <c r="D486" s="269">
        <v>308</v>
      </c>
      <c r="E486" s="267">
        <v>1</v>
      </c>
      <c r="F486" s="249" t="s">
        <v>1003</v>
      </c>
      <c r="G486" s="294">
        <f t="shared" si="22"/>
        <v>308</v>
      </c>
      <c r="H486" s="329" t="s">
        <v>1007</v>
      </c>
      <c r="I486" s="250" t="s">
        <v>1008</v>
      </c>
      <c r="J486" s="250"/>
    </row>
    <row r="487" spans="1:10" ht="18.75" customHeight="1">
      <c r="A487" s="249"/>
      <c r="B487" s="267">
        <v>4</v>
      </c>
      <c r="C487" s="249" t="s">
        <v>1010</v>
      </c>
      <c r="D487" s="269">
        <v>1950</v>
      </c>
      <c r="E487" s="267">
        <v>3</v>
      </c>
      <c r="F487" s="249" t="s">
        <v>1011</v>
      </c>
      <c r="G487" s="294">
        <f t="shared" si="22"/>
        <v>5850</v>
      </c>
      <c r="H487" s="249" t="s">
        <v>410</v>
      </c>
      <c r="I487" s="250" t="s">
        <v>1008</v>
      </c>
      <c r="J487" s="250"/>
    </row>
    <row r="488" spans="1:10" ht="18.75" customHeight="1">
      <c r="A488" s="249"/>
      <c r="B488" s="267">
        <v>5</v>
      </c>
      <c r="C488" s="249" t="s">
        <v>1012</v>
      </c>
      <c r="D488" s="269">
        <v>1880</v>
      </c>
      <c r="E488" s="267">
        <v>1</v>
      </c>
      <c r="F488" s="249" t="s">
        <v>1011</v>
      </c>
      <c r="G488" s="277">
        <f t="shared" si="22"/>
        <v>1880</v>
      </c>
      <c r="H488" s="249" t="s">
        <v>410</v>
      </c>
      <c r="I488" s="250" t="s">
        <v>1008</v>
      </c>
      <c r="J488" s="249" t="s">
        <v>1013</v>
      </c>
    </row>
    <row r="489" spans="1:10" ht="18.75" customHeight="1">
      <c r="A489" s="249"/>
      <c r="B489" s="267">
        <v>6</v>
      </c>
      <c r="C489" s="249" t="s">
        <v>1014</v>
      </c>
      <c r="D489" s="269">
        <v>898</v>
      </c>
      <c r="E489" s="267">
        <v>2</v>
      </c>
      <c r="F489" s="249" t="s">
        <v>1011</v>
      </c>
      <c r="G489" s="271">
        <f t="shared" si="22"/>
        <v>1796</v>
      </c>
      <c r="H489" s="249" t="s">
        <v>410</v>
      </c>
      <c r="I489" s="250" t="s">
        <v>1008</v>
      </c>
      <c r="J489" s="249"/>
    </row>
    <row r="490" spans="1:10" ht="18.75" customHeight="1">
      <c r="A490" s="249"/>
      <c r="B490" s="267">
        <v>7</v>
      </c>
      <c r="C490" s="249" t="s">
        <v>1015</v>
      </c>
      <c r="D490" s="269">
        <v>110</v>
      </c>
      <c r="E490" s="267">
        <v>1</v>
      </c>
      <c r="F490" s="249" t="s">
        <v>1016</v>
      </c>
      <c r="G490" s="271">
        <f t="shared" si="22"/>
        <v>110</v>
      </c>
      <c r="H490" s="249" t="s">
        <v>410</v>
      </c>
      <c r="I490" s="250" t="s">
        <v>1008</v>
      </c>
      <c r="J490" s="249"/>
    </row>
    <row r="491" spans="1:10" ht="18.75" customHeight="1">
      <c r="A491" s="249"/>
      <c r="B491" s="267">
        <v>8</v>
      </c>
      <c r="C491" s="249" t="s">
        <v>1017</v>
      </c>
      <c r="D491" s="269">
        <v>1980</v>
      </c>
      <c r="E491" s="267">
        <v>1</v>
      </c>
      <c r="F491" s="249" t="s">
        <v>1018</v>
      </c>
      <c r="G491" s="271">
        <f t="shared" si="22"/>
        <v>1980</v>
      </c>
      <c r="H491" s="249" t="s">
        <v>410</v>
      </c>
      <c r="I491" s="250" t="s">
        <v>1008</v>
      </c>
      <c r="J491" s="249"/>
    </row>
    <row r="492" spans="1:10" ht="18.75" customHeight="1">
      <c r="A492" s="249"/>
      <c r="B492" s="267">
        <v>9</v>
      </c>
      <c r="C492" s="249" t="s">
        <v>1019</v>
      </c>
      <c r="D492" s="269">
        <v>1980</v>
      </c>
      <c r="E492" s="267">
        <v>1</v>
      </c>
      <c r="F492" s="249" t="s">
        <v>1018</v>
      </c>
      <c r="G492" s="271">
        <f t="shared" si="22"/>
        <v>1980</v>
      </c>
      <c r="H492" s="249" t="s">
        <v>410</v>
      </c>
      <c r="I492" s="250" t="s">
        <v>1008</v>
      </c>
      <c r="J492" s="249"/>
    </row>
    <row r="493" spans="1:10" ht="18.75" customHeight="1">
      <c r="A493" s="249"/>
      <c r="B493" s="267">
        <v>10</v>
      </c>
      <c r="C493" s="249" t="s">
        <v>1020</v>
      </c>
      <c r="D493" s="269">
        <v>1980</v>
      </c>
      <c r="E493" s="267">
        <v>1</v>
      </c>
      <c r="F493" s="249" t="s">
        <v>1018</v>
      </c>
      <c r="G493" s="271">
        <f t="shared" si="22"/>
        <v>1980</v>
      </c>
      <c r="H493" s="249" t="s">
        <v>410</v>
      </c>
      <c r="I493" s="250" t="s">
        <v>1008</v>
      </c>
      <c r="J493" s="737"/>
    </row>
    <row r="494" spans="1:10" ht="18.75" customHeight="1">
      <c r="A494" s="249"/>
      <c r="B494" s="267">
        <v>11</v>
      </c>
      <c r="C494" s="249" t="s">
        <v>1021</v>
      </c>
      <c r="D494" s="269">
        <v>1980</v>
      </c>
      <c r="E494" s="267">
        <v>1</v>
      </c>
      <c r="F494" s="249" t="s">
        <v>1018</v>
      </c>
      <c r="G494" s="271">
        <f t="shared" si="22"/>
        <v>1980</v>
      </c>
      <c r="H494" s="249" t="s">
        <v>410</v>
      </c>
      <c r="I494" s="250" t="s">
        <v>1008</v>
      </c>
      <c r="J494" s="738"/>
    </row>
    <row r="495" spans="1:10" ht="18.75" customHeight="1">
      <c r="A495" s="249"/>
      <c r="B495" s="267">
        <v>12</v>
      </c>
      <c r="C495" s="500" t="s">
        <v>1022</v>
      </c>
      <c r="D495" s="269">
        <v>298</v>
      </c>
      <c r="E495" s="267">
        <v>2</v>
      </c>
      <c r="F495" s="249" t="s">
        <v>1018</v>
      </c>
      <c r="G495" s="271">
        <f t="shared" si="22"/>
        <v>596</v>
      </c>
      <c r="H495" s="249" t="s">
        <v>410</v>
      </c>
      <c r="I495" s="250" t="s">
        <v>1008</v>
      </c>
      <c r="J495" s="249"/>
    </row>
    <row r="496" spans="1:10" ht="18.75" customHeight="1">
      <c r="A496" s="457"/>
      <c r="B496" s="460">
        <v>13</v>
      </c>
      <c r="C496" s="457" t="s">
        <v>1023</v>
      </c>
      <c r="D496" s="459">
        <v>278</v>
      </c>
      <c r="E496" s="460">
        <v>2</v>
      </c>
      <c r="F496" s="609" t="s">
        <v>1018</v>
      </c>
      <c r="G496" s="501">
        <f t="shared" si="22"/>
        <v>556</v>
      </c>
      <c r="H496" s="457" t="s">
        <v>410</v>
      </c>
      <c r="I496" s="739" t="s">
        <v>1008</v>
      </c>
      <c r="J496" s="740"/>
    </row>
    <row r="497" spans="1:11" ht="18.75" customHeight="1">
      <c r="A497" s="149" t="s">
        <v>407</v>
      </c>
      <c r="B497" s="814"/>
      <c r="C497" s="815"/>
      <c r="D497" s="815"/>
      <c r="E497" s="815"/>
      <c r="F497" s="816"/>
      <c r="G497" s="150">
        <f>SUM(G484:G496)</f>
        <v>22496</v>
      </c>
      <c r="H497" s="836"/>
      <c r="I497" s="837"/>
      <c r="J497" s="838"/>
    </row>
    <row r="498" spans="1:11" ht="18.75" customHeight="1">
      <c r="B498" s="170"/>
      <c r="I498" s="171"/>
      <c r="J498" s="566"/>
    </row>
    <row r="499" spans="1:11" ht="18.75" customHeight="1">
      <c r="A499" s="151" t="s">
        <v>346</v>
      </c>
      <c r="B499" s="152" t="s">
        <v>350</v>
      </c>
      <c r="C499" s="151" t="s">
        <v>328</v>
      </c>
      <c r="D499" s="153" t="s">
        <v>329</v>
      </c>
      <c r="E499" s="152" t="s">
        <v>330</v>
      </c>
      <c r="F499" s="151" t="s">
        <v>331</v>
      </c>
      <c r="G499" s="153" t="s">
        <v>351</v>
      </c>
      <c r="H499" s="589" t="s">
        <v>333</v>
      </c>
      <c r="I499" s="447" t="s">
        <v>334</v>
      </c>
      <c r="J499" s="447" t="s">
        <v>335</v>
      </c>
    </row>
    <row r="500" spans="1:11" ht="18.75" customHeight="1">
      <c r="A500" s="232" t="s">
        <v>462</v>
      </c>
      <c r="B500" s="236">
        <v>14</v>
      </c>
      <c r="C500" s="232" t="s">
        <v>1024</v>
      </c>
      <c r="D500" s="234">
        <v>2640</v>
      </c>
      <c r="E500" s="236">
        <v>1</v>
      </c>
      <c r="F500" s="232" t="s">
        <v>486</v>
      </c>
      <c r="G500" s="259">
        <f>D500*E500</f>
        <v>2640</v>
      </c>
      <c r="H500" s="232" t="s">
        <v>1025</v>
      </c>
      <c r="I500" s="260" t="s">
        <v>1026</v>
      </c>
      <c r="J500" s="647"/>
    </row>
    <row r="501" spans="1:11" ht="18.75" customHeight="1">
      <c r="A501" s="155" t="s">
        <v>466</v>
      </c>
      <c r="B501" s="817"/>
      <c r="C501" s="818"/>
      <c r="D501" s="818"/>
      <c r="E501" s="818"/>
      <c r="F501" s="819"/>
      <c r="G501" s="156">
        <f>SUM(G500:G500)</f>
        <v>2640</v>
      </c>
      <c r="H501" s="811"/>
      <c r="I501" s="812"/>
      <c r="J501" s="813"/>
    </row>
    <row r="502" spans="1:11" ht="18.75" customHeight="1">
      <c r="B502" s="170"/>
      <c r="I502" s="171"/>
      <c r="J502" s="566"/>
    </row>
    <row r="503" spans="1:11" ht="19.5" customHeight="1">
      <c r="A503" s="151" t="s">
        <v>346</v>
      </c>
      <c r="B503" s="152" t="s">
        <v>350</v>
      </c>
      <c r="C503" s="151" t="s">
        <v>328</v>
      </c>
      <c r="D503" s="153" t="s">
        <v>329</v>
      </c>
      <c r="E503" s="152" t="s">
        <v>330</v>
      </c>
      <c r="F503" s="151" t="s">
        <v>331</v>
      </c>
      <c r="G503" s="153" t="s">
        <v>351</v>
      </c>
      <c r="H503" s="589" t="s">
        <v>333</v>
      </c>
      <c r="I503" s="447" t="s">
        <v>334</v>
      </c>
      <c r="J503" s="447" t="s">
        <v>335</v>
      </c>
    </row>
    <row r="504" spans="1:11" ht="18.75" customHeight="1">
      <c r="A504" s="232" t="s">
        <v>484</v>
      </c>
      <c r="B504" s="236">
        <v>15</v>
      </c>
      <c r="C504" s="232" t="s">
        <v>1027</v>
      </c>
      <c r="D504" s="234">
        <v>29018</v>
      </c>
      <c r="E504" s="236">
        <v>1</v>
      </c>
      <c r="F504" s="232" t="s">
        <v>486</v>
      </c>
      <c r="G504" s="259">
        <f>D504*E504</f>
        <v>29018</v>
      </c>
      <c r="H504" s="232" t="s">
        <v>1025</v>
      </c>
      <c r="I504" s="260" t="s">
        <v>1028</v>
      </c>
      <c r="J504" s="647"/>
    </row>
    <row r="505" spans="1:11" ht="18.75" customHeight="1">
      <c r="A505" s="155" t="s">
        <v>488</v>
      </c>
      <c r="B505" s="817"/>
      <c r="C505" s="818"/>
      <c r="D505" s="818"/>
      <c r="E505" s="818"/>
      <c r="F505" s="819"/>
      <c r="G505" s="156">
        <f>SUM(G504:G504)</f>
        <v>29018</v>
      </c>
      <c r="H505" s="811"/>
      <c r="I505" s="812"/>
      <c r="J505" s="813"/>
    </row>
    <row r="506" spans="1:11" ht="18.75" customHeight="1">
      <c r="B506" s="170"/>
      <c r="I506" s="171"/>
      <c r="J506" s="120"/>
    </row>
    <row r="507" spans="1:11" ht="18.75" customHeight="1">
      <c r="A507" s="151" t="s">
        <v>346</v>
      </c>
      <c r="B507" s="152" t="s">
        <v>350</v>
      </c>
      <c r="C507" s="151" t="s">
        <v>328</v>
      </c>
      <c r="D507" s="153" t="s">
        <v>329</v>
      </c>
      <c r="E507" s="152" t="s">
        <v>330</v>
      </c>
      <c r="F507" s="151" t="s">
        <v>331</v>
      </c>
      <c r="G507" s="153" t="s">
        <v>351</v>
      </c>
      <c r="H507" s="589" t="s">
        <v>333</v>
      </c>
      <c r="I507" s="447" t="s">
        <v>334</v>
      </c>
      <c r="J507" s="447" t="s">
        <v>335</v>
      </c>
    </row>
    <row r="508" spans="1:11" ht="18.75" customHeight="1">
      <c r="A508" s="232" t="s">
        <v>383</v>
      </c>
      <c r="B508" s="236">
        <v>16</v>
      </c>
      <c r="C508" s="232" t="s">
        <v>1029</v>
      </c>
      <c r="D508" s="234"/>
      <c r="E508" s="236"/>
      <c r="F508" s="232" t="s">
        <v>1030</v>
      </c>
      <c r="G508" s="307">
        <f>D508*E508</f>
        <v>0</v>
      </c>
      <c r="H508" s="232"/>
      <c r="I508" s="260" t="s">
        <v>1031</v>
      </c>
      <c r="J508" s="647"/>
    </row>
    <row r="509" spans="1:11" ht="18.75" customHeight="1">
      <c r="A509" s="243"/>
      <c r="B509" s="244">
        <v>17</v>
      </c>
      <c r="C509" s="243" t="s">
        <v>1032</v>
      </c>
      <c r="D509" s="253">
        <v>550</v>
      </c>
      <c r="E509" s="244">
        <v>13</v>
      </c>
      <c r="F509" s="243" t="s">
        <v>1033</v>
      </c>
      <c r="G509" s="254">
        <f>D509*E509</f>
        <v>7150</v>
      </c>
      <c r="H509" s="243" t="s">
        <v>338</v>
      </c>
      <c r="I509" s="257" t="s">
        <v>1034</v>
      </c>
      <c r="J509" s="659"/>
    </row>
    <row r="510" spans="1:11" ht="18.75" customHeight="1">
      <c r="A510" s="243"/>
      <c r="B510" s="244">
        <v>18</v>
      </c>
      <c r="C510" s="243" t="s">
        <v>1035</v>
      </c>
      <c r="D510" s="253">
        <f>別表1!F31</f>
        <v>27834</v>
      </c>
      <c r="E510" s="244">
        <v>1</v>
      </c>
      <c r="F510" s="243" t="s">
        <v>486</v>
      </c>
      <c r="G510" s="410">
        <f>D510*E510</f>
        <v>27834</v>
      </c>
      <c r="H510" s="678" t="s">
        <v>1025</v>
      </c>
      <c r="I510" s="620" t="s">
        <v>1036</v>
      </c>
      <c r="J510" s="250" t="s">
        <v>1037</v>
      </c>
      <c r="K510" s="121"/>
    </row>
    <row r="511" spans="1:11" ht="18.75" customHeight="1">
      <c r="A511" s="243"/>
      <c r="B511" s="244">
        <v>19</v>
      </c>
      <c r="C511" s="243" t="s">
        <v>1038</v>
      </c>
      <c r="D511" s="253"/>
      <c r="E511" s="244"/>
      <c r="F511" s="243" t="s">
        <v>486</v>
      </c>
      <c r="G511" s="306">
        <f>D511*E511</f>
        <v>0</v>
      </c>
      <c r="H511" s="243"/>
      <c r="I511" s="620" t="s">
        <v>1039</v>
      </c>
      <c r="J511" s="250"/>
      <c r="K511" s="121"/>
    </row>
    <row r="512" spans="1:11" ht="18.75" customHeight="1">
      <c r="A512" s="243"/>
      <c r="B512" s="244">
        <v>20</v>
      </c>
      <c r="C512" s="243" t="s">
        <v>1040</v>
      </c>
      <c r="D512" s="253">
        <v>0</v>
      </c>
      <c r="E512" s="244"/>
      <c r="F512" s="243" t="s">
        <v>486</v>
      </c>
      <c r="G512" s="306">
        <f>D512*E512</f>
        <v>0</v>
      </c>
      <c r="H512" s="243"/>
      <c r="I512" s="624" t="s">
        <v>1041</v>
      </c>
      <c r="J512" s="250" t="s">
        <v>1042</v>
      </c>
      <c r="K512" s="121"/>
    </row>
    <row r="513" spans="1:11" ht="18.75" customHeight="1">
      <c r="A513" s="155" t="s">
        <v>394</v>
      </c>
      <c r="B513" s="817"/>
      <c r="C513" s="818"/>
      <c r="D513" s="818"/>
      <c r="E513" s="818"/>
      <c r="F513" s="819"/>
      <c r="G513" s="156">
        <f>SUM(G508:G512)</f>
        <v>34984</v>
      </c>
      <c r="H513" s="811"/>
      <c r="I513" s="812"/>
      <c r="J513" s="813"/>
    </row>
    <row r="514" spans="1:11" ht="18.75" customHeight="1">
      <c r="B514" s="170"/>
      <c r="I514" s="171"/>
      <c r="J514" s="120"/>
    </row>
    <row r="515" spans="1:11" ht="18.75" customHeight="1">
      <c r="A515" s="172" t="s">
        <v>1043</v>
      </c>
      <c r="B515" s="173"/>
      <c r="C515" s="174"/>
      <c r="D515" s="175"/>
      <c r="E515" s="173"/>
      <c r="F515" s="174"/>
      <c r="G515" s="176">
        <f>SUM(G497,G501,G505,G513)</f>
        <v>89138</v>
      </c>
      <c r="I515" s="171"/>
      <c r="J515" s="120"/>
    </row>
    <row r="516" spans="1:11" ht="18.75" customHeight="1">
      <c r="B516" s="170"/>
      <c r="I516" s="171"/>
      <c r="J516" s="629"/>
    </row>
    <row r="517" spans="1:11" ht="18.75" customHeight="1">
      <c r="A517" s="144" t="s">
        <v>1044</v>
      </c>
      <c r="B517" s="170"/>
      <c r="I517" s="171"/>
      <c r="J517" s="627"/>
    </row>
    <row r="518" spans="1:11" ht="18.75" customHeight="1">
      <c r="A518" s="151" t="s">
        <v>346</v>
      </c>
      <c r="B518" s="152" t="s">
        <v>350</v>
      </c>
      <c r="C518" s="151" t="s">
        <v>328</v>
      </c>
      <c r="D518" s="153" t="s">
        <v>329</v>
      </c>
      <c r="E518" s="152" t="s">
        <v>330</v>
      </c>
      <c r="F518" s="151" t="s">
        <v>331</v>
      </c>
      <c r="G518" s="153" t="s">
        <v>351</v>
      </c>
      <c r="H518" s="589" t="s">
        <v>333</v>
      </c>
      <c r="I518" s="447" t="s">
        <v>334</v>
      </c>
      <c r="J518" s="447" t="s">
        <v>335</v>
      </c>
    </row>
    <row r="519" spans="1:11" ht="37.5">
      <c r="A519" s="315" t="s">
        <v>608</v>
      </c>
      <c r="B519" s="316">
        <v>1</v>
      </c>
      <c r="C519" s="232" t="s">
        <v>1045</v>
      </c>
      <c r="D519" s="317">
        <v>3000</v>
      </c>
      <c r="E519" s="443">
        <v>2</v>
      </c>
      <c r="F519" s="315" t="s">
        <v>1046</v>
      </c>
      <c r="G519" s="502">
        <f t="shared" ref="G519:G531" si="23">D519*E519</f>
        <v>6000</v>
      </c>
      <c r="H519" s="232" t="s">
        <v>355</v>
      </c>
      <c r="I519" s="260" t="s">
        <v>1047</v>
      </c>
      <c r="J519" s="647"/>
    </row>
    <row r="520" spans="1:11" ht="37.5">
      <c r="A520" s="249"/>
      <c r="B520" s="267">
        <v>2</v>
      </c>
      <c r="C520" s="249" t="s">
        <v>1048</v>
      </c>
      <c r="D520" s="269">
        <v>2000</v>
      </c>
      <c r="E520" s="440">
        <v>2</v>
      </c>
      <c r="F520" s="339" t="s">
        <v>1046</v>
      </c>
      <c r="G520" s="277">
        <f t="shared" si="23"/>
        <v>4000</v>
      </c>
      <c r="H520" s="281" t="s">
        <v>355</v>
      </c>
      <c r="I520" s="257" t="s">
        <v>1049</v>
      </c>
      <c r="J520" s="659"/>
    </row>
    <row r="521" spans="1:11" ht="37.5">
      <c r="A521" s="249"/>
      <c r="B521" s="267">
        <v>3</v>
      </c>
      <c r="C521" s="249" t="s">
        <v>1050</v>
      </c>
      <c r="D521" s="269">
        <v>500</v>
      </c>
      <c r="E521" s="440">
        <v>4</v>
      </c>
      <c r="F521" s="339" t="s">
        <v>1046</v>
      </c>
      <c r="G521" s="277">
        <f t="shared" si="23"/>
        <v>2000</v>
      </c>
      <c r="H521" s="281" t="s">
        <v>355</v>
      </c>
      <c r="I521" s="620" t="s">
        <v>1051</v>
      </c>
      <c r="J521" s="250"/>
      <c r="K521" s="121"/>
    </row>
    <row r="522" spans="1:11" ht="18.75" customHeight="1">
      <c r="A522" s="249"/>
      <c r="B522" s="267">
        <v>4</v>
      </c>
      <c r="C522" s="249" t="s">
        <v>1052</v>
      </c>
      <c r="D522" s="253"/>
      <c r="E522" s="440"/>
      <c r="F522" s="249" t="s">
        <v>1046</v>
      </c>
      <c r="G522" s="507">
        <f t="shared" si="23"/>
        <v>0</v>
      </c>
      <c r="H522" s="243"/>
      <c r="I522" s="620" t="s">
        <v>1053</v>
      </c>
      <c r="J522" s="250" t="s">
        <v>1054</v>
      </c>
      <c r="K522" s="121"/>
    </row>
    <row r="523" spans="1:11" ht="18.75" customHeight="1">
      <c r="A523" s="249"/>
      <c r="B523" s="267">
        <v>5</v>
      </c>
      <c r="C523" s="249" t="s">
        <v>1055</v>
      </c>
      <c r="D523" s="253">
        <v>4000</v>
      </c>
      <c r="E523" s="440">
        <v>1</v>
      </c>
      <c r="F523" s="249" t="s">
        <v>1046</v>
      </c>
      <c r="G523" s="277">
        <f t="shared" si="23"/>
        <v>4000</v>
      </c>
      <c r="H523" s="243" t="s">
        <v>355</v>
      </c>
      <c r="I523" s="620" t="s">
        <v>1056</v>
      </c>
      <c r="J523" s="249"/>
      <c r="K523" s="121"/>
    </row>
    <row r="524" spans="1:11" ht="18.75" customHeight="1">
      <c r="A524" s="249"/>
      <c r="B524" s="267">
        <v>6</v>
      </c>
      <c r="C524" s="249" t="s">
        <v>1057</v>
      </c>
      <c r="D524" s="438">
        <v>3000</v>
      </c>
      <c r="E524" s="440">
        <v>1</v>
      </c>
      <c r="F524" s="249" t="s">
        <v>1046</v>
      </c>
      <c r="G524" s="277">
        <f t="shared" si="23"/>
        <v>3000</v>
      </c>
      <c r="H524" s="243" t="s">
        <v>355</v>
      </c>
      <c r="I524" s="620" t="s">
        <v>1058</v>
      </c>
      <c r="J524" s="249"/>
      <c r="K524" s="121"/>
    </row>
    <row r="525" spans="1:11" ht="18.75" customHeight="1">
      <c r="A525" s="249"/>
      <c r="B525" s="267">
        <v>7</v>
      </c>
      <c r="C525" s="249" t="s">
        <v>1059</v>
      </c>
      <c r="D525" s="253"/>
      <c r="E525" s="440"/>
      <c r="F525" s="249" t="s">
        <v>1046</v>
      </c>
      <c r="G525" s="396">
        <f t="shared" si="23"/>
        <v>0</v>
      </c>
      <c r="H525" s="243"/>
      <c r="I525" s="620" t="s">
        <v>1060</v>
      </c>
      <c r="J525" s="249" t="s">
        <v>1061</v>
      </c>
      <c r="K525" s="121"/>
    </row>
    <row r="526" spans="1:11" ht="18.75" customHeight="1">
      <c r="A526" s="249"/>
      <c r="B526" s="267">
        <v>8</v>
      </c>
      <c r="C526" s="243" t="s">
        <v>1062</v>
      </c>
      <c r="D526" s="253">
        <v>4000</v>
      </c>
      <c r="E526" s="244">
        <v>2</v>
      </c>
      <c r="F526" s="243" t="s">
        <v>342</v>
      </c>
      <c r="G526" s="271">
        <f t="shared" si="23"/>
        <v>8000</v>
      </c>
      <c r="H526" s="249" t="s">
        <v>1063</v>
      </c>
      <c r="I526" s="620" t="s">
        <v>1064</v>
      </c>
      <c r="J526" s="621"/>
      <c r="K526" s="121"/>
    </row>
    <row r="527" spans="1:11" ht="37.5">
      <c r="A527" s="249"/>
      <c r="B527" s="267">
        <v>9</v>
      </c>
      <c r="C527" s="243" t="s">
        <v>1065</v>
      </c>
      <c r="D527" s="253">
        <v>2000</v>
      </c>
      <c r="E527" s="244">
        <v>1</v>
      </c>
      <c r="F527" s="243" t="s">
        <v>342</v>
      </c>
      <c r="G527" s="277">
        <f t="shared" si="23"/>
        <v>2000</v>
      </c>
      <c r="H527" s="249" t="s">
        <v>1063</v>
      </c>
      <c r="I527" s="620" t="s">
        <v>1066</v>
      </c>
      <c r="J527" s="250" t="s">
        <v>1067</v>
      </c>
      <c r="K527" s="121"/>
    </row>
    <row r="528" spans="1:11" ht="46.5" customHeight="1">
      <c r="A528" s="249"/>
      <c r="B528" s="267">
        <v>10</v>
      </c>
      <c r="C528" s="243" t="s">
        <v>1068</v>
      </c>
      <c r="D528" s="503"/>
      <c r="E528" s="245"/>
      <c r="F528" s="246" t="s">
        <v>342</v>
      </c>
      <c r="G528" s="396">
        <f t="shared" si="23"/>
        <v>0</v>
      </c>
      <c r="H528" s="246"/>
      <c r="I528" s="626" t="s">
        <v>1069</v>
      </c>
      <c r="J528" s="249" t="s">
        <v>1054</v>
      </c>
      <c r="K528" s="121"/>
    </row>
    <row r="529" spans="1:11" ht="18.75" customHeight="1">
      <c r="A529" s="249"/>
      <c r="B529" s="267">
        <v>11</v>
      </c>
      <c r="C529" s="246" t="s">
        <v>1070</v>
      </c>
      <c r="D529" s="255"/>
      <c r="E529" s="245"/>
      <c r="F529" s="246" t="s">
        <v>342</v>
      </c>
      <c r="G529" s="396">
        <f t="shared" si="23"/>
        <v>0</v>
      </c>
      <c r="H529" s="246"/>
      <c r="I529" s="626" t="s">
        <v>1071</v>
      </c>
      <c r="J529" s="249" t="s">
        <v>1054</v>
      </c>
      <c r="K529" s="121"/>
    </row>
    <row r="530" spans="1:11" ht="18.75" customHeight="1">
      <c r="A530" s="249"/>
      <c r="B530" s="267">
        <v>12</v>
      </c>
      <c r="C530" s="246" t="s">
        <v>1072</v>
      </c>
      <c r="D530" s="255"/>
      <c r="E530" s="245"/>
      <c r="F530" s="246" t="s">
        <v>342</v>
      </c>
      <c r="G530" s="453">
        <f t="shared" si="23"/>
        <v>0</v>
      </c>
      <c r="H530" s="504"/>
      <c r="I530" s="626" t="s">
        <v>1073</v>
      </c>
      <c r="J530" s="249" t="s">
        <v>1054</v>
      </c>
      <c r="K530" s="121"/>
    </row>
    <row r="531" spans="1:11" ht="18.75" customHeight="1">
      <c r="A531" s="283"/>
      <c r="B531" s="505">
        <v>13</v>
      </c>
      <c r="C531" s="241" t="s">
        <v>1074</v>
      </c>
      <c r="D531" s="273"/>
      <c r="E531" s="242"/>
      <c r="F531" s="610" t="s">
        <v>342</v>
      </c>
      <c r="G531" s="506">
        <f t="shared" si="23"/>
        <v>0</v>
      </c>
      <c r="H531" s="741"/>
      <c r="I531" s="664" t="s">
        <v>1075</v>
      </c>
      <c r="J531" s="249" t="s">
        <v>1054</v>
      </c>
      <c r="K531" s="121"/>
    </row>
    <row r="532" spans="1:11" ht="18.75" customHeight="1">
      <c r="A532" s="149" t="s">
        <v>407</v>
      </c>
      <c r="B532" s="814"/>
      <c r="C532" s="815"/>
      <c r="D532" s="815"/>
      <c r="E532" s="815"/>
      <c r="F532" s="816"/>
      <c r="G532" s="150">
        <f>SUM(G519:G531)</f>
        <v>29000</v>
      </c>
      <c r="H532" s="811"/>
      <c r="I532" s="812"/>
      <c r="J532" s="813"/>
    </row>
    <row r="533" spans="1:11" ht="18.75" customHeight="1">
      <c r="B533" s="170"/>
      <c r="I533" s="171"/>
      <c r="J533" s="742"/>
    </row>
    <row r="534" spans="1:11" ht="18.75" customHeight="1">
      <c r="A534" s="151" t="s">
        <v>346</v>
      </c>
      <c r="B534" s="152" t="s">
        <v>350</v>
      </c>
      <c r="C534" s="151" t="s">
        <v>328</v>
      </c>
      <c r="D534" s="153" t="s">
        <v>329</v>
      </c>
      <c r="E534" s="152" t="s">
        <v>330</v>
      </c>
      <c r="F534" s="151" t="s">
        <v>331</v>
      </c>
      <c r="G534" s="153" t="s">
        <v>351</v>
      </c>
      <c r="H534" s="589" t="s">
        <v>333</v>
      </c>
      <c r="I534" s="447" t="s">
        <v>334</v>
      </c>
      <c r="J534" s="447" t="s">
        <v>335</v>
      </c>
    </row>
    <row r="535" spans="1:11" ht="37.5" customHeight="1">
      <c r="A535" s="232" t="s">
        <v>462</v>
      </c>
      <c r="B535" s="236">
        <v>14</v>
      </c>
      <c r="C535" s="243" t="s">
        <v>1076</v>
      </c>
      <c r="D535" s="253">
        <v>16660</v>
      </c>
      <c r="E535" s="244">
        <v>1</v>
      </c>
      <c r="F535" s="243" t="s">
        <v>635</v>
      </c>
      <c r="G535" s="259">
        <f t="shared" ref="G535:G541" si="24">D535*E535</f>
        <v>16660</v>
      </c>
      <c r="H535" s="678" t="s">
        <v>460</v>
      </c>
      <c r="I535" s="257" t="s">
        <v>1077</v>
      </c>
      <c r="J535" s="647"/>
    </row>
    <row r="536" spans="1:11" ht="18.75" customHeight="1">
      <c r="A536" s="243"/>
      <c r="B536" s="244">
        <v>15</v>
      </c>
      <c r="C536" s="243" t="s">
        <v>1078</v>
      </c>
      <c r="D536" s="253">
        <v>5020</v>
      </c>
      <c r="E536" s="244">
        <v>1</v>
      </c>
      <c r="F536" s="243" t="s">
        <v>486</v>
      </c>
      <c r="G536" s="261">
        <f t="shared" si="24"/>
        <v>5020</v>
      </c>
      <c r="H536" s="243" t="s">
        <v>460</v>
      </c>
      <c r="I536" s="257" t="s">
        <v>1079</v>
      </c>
      <c r="J536" s="659"/>
    </row>
    <row r="537" spans="1:11" ht="18.75" customHeight="1">
      <c r="A537" s="248"/>
      <c r="B537" s="247">
        <v>16</v>
      </c>
      <c r="C537" s="248" t="s">
        <v>1080</v>
      </c>
      <c r="D537" s="256">
        <v>14268</v>
      </c>
      <c r="E537" s="247">
        <v>1</v>
      </c>
      <c r="F537" s="248" t="s">
        <v>635</v>
      </c>
      <c r="G537" s="419">
        <f t="shared" si="24"/>
        <v>14268</v>
      </c>
      <c r="H537" s="248" t="s">
        <v>632</v>
      </c>
      <c r="I537" s="622" t="s">
        <v>1081</v>
      </c>
      <c r="J537" s="743"/>
      <c r="K537" s="121"/>
    </row>
    <row r="538" spans="1:11" ht="18.75" customHeight="1">
      <c r="A538" s="243"/>
      <c r="B538" s="244">
        <v>17</v>
      </c>
      <c r="C538" s="243" t="s">
        <v>1082</v>
      </c>
      <c r="D538" s="253">
        <v>9512</v>
      </c>
      <c r="E538" s="244">
        <v>1</v>
      </c>
      <c r="F538" s="243" t="s">
        <v>635</v>
      </c>
      <c r="G538" s="254">
        <f t="shared" si="24"/>
        <v>9512</v>
      </c>
      <c r="H538" s="246" t="s">
        <v>632</v>
      </c>
      <c r="I538" s="620" t="s">
        <v>1083</v>
      </c>
      <c r="J538" s="737"/>
      <c r="K538" s="121"/>
    </row>
    <row r="539" spans="1:11" ht="18.75" customHeight="1">
      <c r="A539" s="248"/>
      <c r="B539" s="247">
        <v>18</v>
      </c>
      <c r="C539" s="329" t="s">
        <v>1084</v>
      </c>
      <c r="D539" s="255"/>
      <c r="E539" s="245"/>
      <c r="F539" s="243" t="s">
        <v>434</v>
      </c>
      <c r="G539" s="306">
        <f t="shared" si="24"/>
        <v>0</v>
      </c>
      <c r="H539" s="246"/>
      <c r="I539" s="626" t="s">
        <v>1085</v>
      </c>
      <c r="J539" s="250"/>
      <c r="K539" s="121"/>
    </row>
    <row r="540" spans="1:11" ht="18.75" customHeight="1">
      <c r="A540" s="243"/>
      <c r="B540" s="244">
        <v>19</v>
      </c>
      <c r="C540" s="243" t="s">
        <v>1086</v>
      </c>
      <c r="D540" s="255"/>
      <c r="E540" s="245"/>
      <c r="F540" s="243" t="s">
        <v>434</v>
      </c>
      <c r="G540" s="306">
        <f t="shared" si="24"/>
        <v>0</v>
      </c>
      <c r="H540" s="246"/>
      <c r="I540" s="626" t="s">
        <v>1085</v>
      </c>
      <c r="J540" s="249"/>
      <c r="K540" s="121"/>
    </row>
    <row r="541" spans="1:11" ht="18.75" customHeight="1">
      <c r="A541" s="248"/>
      <c r="B541" s="247">
        <v>20</v>
      </c>
      <c r="C541" s="329" t="s">
        <v>854</v>
      </c>
      <c r="D541" s="255"/>
      <c r="E541" s="245"/>
      <c r="F541" s="246" t="s">
        <v>385</v>
      </c>
      <c r="G541" s="306">
        <f t="shared" si="24"/>
        <v>0</v>
      </c>
      <c r="H541" s="246"/>
      <c r="I541" s="626" t="s">
        <v>1087</v>
      </c>
      <c r="J541" s="249"/>
      <c r="K541" s="121"/>
    </row>
    <row r="542" spans="1:11" ht="18.75" customHeight="1">
      <c r="A542" s="155" t="s">
        <v>466</v>
      </c>
      <c r="B542" s="817"/>
      <c r="C542" s="818"/>
      <c r="D542" s="818"/>
      <c r="E542" s="818"/>
      <c r="F542" s="819"/>
      <c r="G542" s="156">
        <f>SUM(G535:G541)</f>
        <v>45460</v>
      </c>
      <c r="H542" s="811"/>
      <c r="I542" s="812"/>
      <c r="J542" s="813"/>
    </row>
    <row r="543" spans="1:11" ht="18.75" customHeight="1">
      <c r="B543" s="170"/>
      <c r="I543" s="171"/>
      <c r="J543" s="627"/>
    </row>
    <row r="544" spans="1:11" ht="18.75" customHeight="1">
      <c r="A544" s="151" t="s">
        <v>346</v>
      </c>
      <c r="B544" s="152" t="s">
        <v>350</v>
      </c>
      <c r="C544" s="151" t="s">
        <v>328</v>
      </c>
      <c r="D544" s="153" t="s">
        <v>329</v>
      </c>
      <c r="E544" s="152" t="s">
        <v>330</v>
      </c>
      <c r="F544" s="151" t="s">
        <v>331</v>
      </c>
      <c r="G544" s="153" t="s">
        <v>351</v>
      </c>
      <c r="H544" s="589" t="s">
        <v>333</v>
      </c>
      <c r="I544" s="447" t="s">
        <v>334</v>
      </c>
      <c r="J544" s="447" t="s">
        <v>335</v>
      </c>
    </row>
    <row r="545" spans="1:11" ht="18.75" customHeight="1">
      <c r="A545" s="232" t="s">
        <v>484</v>
      </c>
      <c r="B545" s="236">
        <v>21</v>
      </c>
      <c r="C545" s="232" t="s">
        <v>1088</v>
      </c>
      <c r="D545" s="234">
        <v>700000</v>
      </c>
      <c r="E545" s="316">
        <v>1</v>
      </c>
      <c r="F545" s="315" t="s">
        <v>385</v>
      </c>
      <c r="G545" s="252">
        <f>D545*E545</f>
        <v>700000</v>
      </c>
      <c r="H545" s="232" t="s">
        <v>995</v>
      </c>
      <c r="I545" s="260" t="s">
        <v>1089</v>
      </c>
      <c r="J545" s="647"/>
    </row>
    <row r="546" spans="1:11" ht="18.75" customHeight="1">
      <c r="A546" s="243"/>
      <c r="B546" s="244">
        <v>22</v>
      </c>
      <c r="C546" s="243" t="s">
        <v>1090</v>
      </c>
      <c r="D546" s="253">
        <v>15282</v>
      </c>
      <c r="E546" s="244">
        <v>1</v>
      </c>
      <c r="F546" s="243" t="s">
        <v>385</v>
      </c>
      <c r="G546" s="261">
        <f>D546*E546</f>
        <v>15282</v>
      </c>
      <c r="H546" s="243" t="s">
        <v>1091</v>
      </c>
      <c r="I546" s="257" t="s">
        <v>1092</v>
      </c>
      <c r="J546" s="659"/>
    </row>
    <row r="547" spans="1:11" ht="18.75" customHeight="1">
      <c r="A547" s="243"/>
      <c r="B547" s="244">
        <v>23</v>
      </c>
      <c r="C547" s="243" t="s">
        <v>1093</v>
      </c>
      <c r="D547" s="253">
        <v>15182</v>
      </c>
      <c r="E547" s="247">
        <v>1</v>
      </c>
      <c r="F547" s="248" t="s">
        <v>385</v>
      </c>
      <c r="G547" s="261">
        <f>D547*E547</f>
        <v>15182</v>
      </c>
      <c r="H547" s="243" t="s">
        <v>355</v>
      </c>
      <c r="I547" s="620" t="s">
        <v>1094</v>
      </c>
      <c r="J547" s="250"/>
      <c r="K547" s="121"/>
    </row>
    <row r="548" spans="1:11" ht="18.75" customHeight="1">
      <c r="A548" s="155" t="s">
        <v>488</v>
      </c>
      <c r="B548" s="817"/>
      <c r="C548" s="818"/>
      <c r="D548" s="818"/>
      <c r="E548" s="818"/>
      <c r="F548" s="819"/>
      <c r="G548" s="156">
        <f>SUM(G545:G547)</f>
        <v>730464</v>
      </c>
      <c r="H548" s="811"/>
      <c r="I548" s="812"/>
      <c r="J548" s="813"/>
    </row>
    <row r="549" spans="1:11" ht="18.75" customHeight="1">
      <c r="B549" s="170"/>
      <c r="I549" s="171"/>
      <c r="J549" s="627"/>
    </row>
    <row r="550" spans="1:11" ht="18.75" customHeight="1">
      <c r="A550" s="151" t="s">
        <v>346</v>
      </c>
      <c r="B550" s="152" t="s">
        <v>350</v>
      </c>
      <c r="C550" s="151" t="s">
        <v>328</v>
      </c>
      <c r="D550" s="153" t="s">
        <v>329</v>
      </c>
      <c r="E550" s="152" t="s">
        <v>330</v>
      </c>
      <c r="F550" s="151" t="s">
        <v>331</v>
      </c>
      <c r="G550" s="153" t="s">
        <v>351</v>
      </c>
      <c r="H550" s="589" t="s">
        <v>333</v>
      </c>
      <c r="I550" s="447" t="s">
        <v>334</v>
      </c>
      <c r="J550" s="447" t="s">
        <v>335</v>
      </c>
    </row>
    <row r="551" spans="1:11" ht="18.75" customHeight="1">
      <c r="A551" s="232" t="s">
        <v>513</v>
      </c>
      <c r="B551" s="236">
        <v>24</v>
      </c>
      <c r="C551" s="243" t="s">
        <v>1095</v>
      </c>
      <c r="D551" s="234">
        <v>550</v>
      </c>
      <c r="E551" s="244">
        <v>1</v>
      </c>
      <c r="F551" s="243" t="s">
        <v>603</v>
      </c>
      <c r="G551" s="252">
        <f>D551*E551</f>
        <v>550</v>
      </c>
      <c r="H551" s="232" t="s">
        <v>460</v>
      </c>
      <c r="I551" s="260" t="s">
        <v>1096</v>
      </c>
      <c r="J551" s="647"/>
    </row>
    <row r="552" spans="1:11" ht="18.75" customHeight="1">
      <c r="A552" s="155" t="s">
        <v>382</v>
      </c>
      <c r="B552" s="817"/>
      <c r="C552" s="818"/>
      <c r="D552" s="818"/>
      <c r="E552" s="818"/>
      <c r="F552" s="819"/>
      <c r="G552" s="156">
        <f>SUM(G551:G551)</f>
        <v>550</v>
      </c>
      <c r="H552" s="811"/>
      <c r="I552" s="812"/>
      <c r="J552" s="813"/>
    </row>
    <row r="553" spans="1:11" ht="18.75" customHeight="1">
      <c r="B553" s="170"/>
      <c r="I553" s="171"/>
      <c r="J553" s="629"/>
    </row>
    <row r="554" spans="1:11" ht="18.75" customHeight="1">
      <c r="A554" s="151" t="s">
        <v>346</v>
      </c>
      <c r="B554" s="152" t="s">
        <v>350</v>
      </c>
      <c r="C554" s="151" t="s">
        <v>328</v>
      </c>
      <c r="D554" s="153" t="s">
        <v>329</v>
      </c>
      <c r="E554" s="152" t="s">
        <v>330</v>
      </c>
      <c r="F554" s="151" t="s">
        <v>331</v>
      </c>
      <c r="G554" s="153" t="s">
        <v>351</v>
      </c>
      <c r="H554" s="589" t="s">
        <v>333</v>
      </c>
      <c r="I554" s="447" t="s">
        <v>334</v>
      </c>
      <c r="J554" s="447" t="s">
        <v>335</v>
      </c>
    </row>
    <row r="555" spans="1:11" ht="18.75" customHeight="1">
      <c r="A555" s="232" t="s">
        <v>383</v>
      </c>
      <c r="B555" s="236">
        <v>25</v>
      </c>
      <c r="C555" s="232" t="s">
        <v>1097</v>
      </c>
      <c r="D555" s="234">
        <v>0</v>
      </c>
      <c r="E555" s="236">
        <v>0</v>
      </c>
      <c r="F555" s="232" t="s">
        <v>1098</v>
      </c>
      <c r="G555" s="508">
        <f t="shared" ref="G555:G560" si="25">D555*E555</f>
        <v>0</v>
      </c>
      <c r="H555" s="232"/>
      <c r="I555" s="260" t="s">
        <v>1099</v>
      </c>
      <c r="J555" s="647"/>
    </row>
    <row r="556" spans="1:11" ht="18.75" customHeight="1">
      <c r="A556" s="243"/>
      <c r="B556" s="244">
        <v>26</v>
      </c>
      <c r="C556" s="243" t="s">
        <v>1100</v>
      </c>
      <c r="D556" s="253">
        <v>490</v>
      </c>
      <c r="E556" s="244">
        <v>1</v>
      </c>
      <c r="F556" s="243" t="s">
        <v>434</v>
      </c>
      <c r="G556" s="254">
        <f t="shared" si="25"/>
        <v>490</v>
      </c>
      <c r="H556" s="251" t="s">
        <v>400</v>
      </c>
      <c r="I556" s="262" t="s">
        <v>1101</v>
      </c>
      <c r="J556" s="659"/>
    </row>
    <row r="557" spans="1:11" ht="18.75" customHeight="1">
      <c r="A557" s="243"/>
      <c r="B557" s="244">
        <v>27</v>
      </c>
      <c r="C557" s="243" t="s">
        <v>972</v>
      </c>
      <c r="D557" s="253">
        <v>440</v>
      </c>
      <c r="E557" s="244">
        <v>1</v>
      </c>
      <c r="F557" s="243" t="s">
        <v>603</v>
      </c>
      <c r="G557" s="261">
        <f t="shared" si="25"/>
        <v>440</v>
      </c>
      <c r="H557" s="251" t="s">
        <v>460</v>
      </c>
      <c r="I557" s="694" t="s">
        <v>1102</v>
      </c>
      <c r="J557" s="621"/>
      <c r="K557" s="121"/>
    </row>
    <row r="558" spans="1:11" ht="18.75" customHeight="1">
      <c r="A558" s="243"/>
      <c r="B558" s="247">
        <v>28</v>
      </c>
      <c r="C558" s="243" t="s">
        <v>1103</v>
      </c>
      <c r="D558" s="253">
        <v>700</v>
      </c>
      <c r="E558" s="244">
        <v>1</v>
      </c>
      <c r="F558" s="243" t="s">
        <v>434</v>
      </c>
      <c r="G558" s="261">
        <f t="shared" si="25"/>
        <v>700</v>
      </c>
      <c r="H558" s="243" t="s">
        <v>355</v>
      </c>
      <c r="I558" s="620" t="s">
        <v>1104</v>
      </c>
      <c r="J558" s="250"/>
      <c r="K558" s="121"/>
    </row>
    <row r="559" spans="1:11" ht="18.75" customHeight="1">
      <c r="A559" s="243"/>
      <c r="B559" s="244">
        <v>29</v>
      </c>
      <c r="C559" s="246" t="s">
        <v>1105</v>
      </c>
      <c r="D559" s="255"/>
      <c r="E559" s="245"/>
      <c r="F559" s="246" t="s">
        <v>1106</v>
      </c>
      <c r="G559" s="439">
        <f t="shared" si="25"/>
        <v>0</v>
      </c>
      <c r="H559" s="251"/>
      <c r="I559" s="694" t="s">
        <v>1107</v>
      </c>
      <c r="J559" s="250"/>
      <c r="K559" s="121"/>
    </row>
    <row r="560" spans="1:11" ht="18.75" customHeight="1">
      <c r="A560" s="241"/>
      <c r="B560" s="244">
        <v>30</v>
      </c>
      <c r="C560" s="243" t="s">
        <v>1108</v>
      </c>
      <c r="D560" s="253">
        <v>200</v>
      </c>
      <c r="E560" s="244">
        <v>1</v>
      </c>
      <c r="F560" s="243" t="s">
        <v>818</v>
      </c>
      <c r="G560" s="275">
        <f t="shared" si="25"/>
        <v>200</v>
      </c>
      <c r="H560" s="243" t="s">
        <v>460</v>
      </c>
      <c r="I560" s="620" t="s">
        <v>1109</v>
      </c>
      <c r="J560" s="250"/>
      <c r="K560" s="121"/>
    </row>
    <row r="561" spans="1:10" ht="18.75" customHeight="1">
      <c r="A561" s="155" t="s">
        <v>394</v>
      </c>
      <c r="B561" s="817"/>
      <c r="C561" s="818"/>
      <c r="D561" s="818"/>
      <c r="E561" s="818"/>
      <c r="F561" s="819"/>
      <c r="G561" s="156">
        <f>SUM(G555:G560)</f>
        <v>1830</v>
      </c>
      <c r="H561" s="811"/>
      <c r="I561" s="812"/>
      <c r="J561" s="813"/>
    </row>
    <row r="562" spans="1:10" ht="18.75" customHeight="1">
      <c r="B562" s="170"/>
      <c r="I562" s="171"/>
      <c r="J562" s="627"/>
    </row>
    <row r="563" spans="1:10" ht="18.75" customHeight="1">
      <c r="A563" s="172" t="s">
        <v>1110</v>
      </c>
      <c r="B563" s="173"/>
      <c r="C563" s="174"/>
      <c r="D563" s="175"/>
      <c r="E563" s="173"/>
      <c r="F563" s="174"/>
      <c r="G563" s="176">
        <f>SUM(G532,G542,G548,G552,G561)</f>
        <v>807304</v>
      </c>
      <c r="I563" s="171"/>
      <c r="J563" s="120"/>
    </row>
    <row r="564" spans="1:10" ht="18.75" customHeight="1">
      <c r="B564" s="170"/>
      <c r="I564" s="171"/>
      <c r="J564" s="120"/>
    </row>
    <row r="565" spans="1:10" ht="18.75" customHeight="1">
      <c r="A565" s="172" t="s">
        <v>1111</v>
      </c>
      <c r="B565" s="173"/>
      <c r="C565" s="174"/>
      <c r="D565" s="175"/>
      <c r="E565" s="173"/>
      <c r="F565" s="174"/>
      <c r="G565" s="176">
        <f>SUM(G464,G480,G515,G563)</f>
        <v>2588206</v>
      </c>
      <c r="J565" s="120"/>
    </row>
    <row r="566" spans="1:10" ht="18.75" customHeight="1">
      <c r="A566" s="145"/>
      <c r="B566" s="145"/>
      <c r="C566" s="145"/>
      <c r="J566" s="120"/>
    </row>
    <row r="567" spans="1:10" ht="18.75" customHeight="1">
      <c r="A567" s="145"/>
      <c r="B567" s="145"/>
      <c r="C567" s="145"/>
      <c r="J567" s="120"/>
    </row>
    <row r="568" spans="1:10" ht="18.75" customHeight="1">
      <c r="A568" s="172" t="s">
        <v>1112</v>
      </c>
      <c r="B568" s="173"/>
      <c r="C568" s="174"/>
      <c r="D568" s="175"/>
      <c r="E568" s="173"/>
      <c r="F568" s="174"/>
      <c r="G568" s="176">
        <f>SUM(G45,G74,G129,G183,G252,G285,G357,G425,G565)</f>
        <v>23699858</v>
      </c>
      <c r="J568" s="629"/>
    </row>
    <row r="569" spans="1:10" ht="18.75" customHeight="1">
      <c r="A569" s="145"/>
      <c r="B569" s="145"/>
      <c r="C569" s="145"/>
      <c r="J569" s="627"/>
    </row>
    <row r="570" spans="1:10" ht="18.75" customHeight="1">
      <c r="A570" s="68"/>
      <c r="D570" s="27"/>
      <c r="G570" s="27"/>
    </row>
    <row r="571" spans="1:10" ht="18.75" customHeight="1">
      <c r="A571" s="68"/>
      <c r="D571" s="27"/>
      <c r="G571" s="27"/>
    </row>
    <row r="572" spans="1:10" ht="18.75" customHeight="1">
      <c r="A572" s="68"/>
      <c r="D572" s="27"/>
      <c r="G572" s="27"/>
    </row>
    <row r="573" spans="1:10" ht="18.75" customHeight="1">
      <c r="A573" s="68"/>
      <c r="D573" s="27"/>
      <c r="G573" s="27"/>
    </row>
    <row r="574" spans="1:10" ht="18.75" customHeight="1">
      <c r="A574" s="68"/>
      <c r="D574" s="27"/>
      <c r="G574" s="27"/>
    </row>
    <row r="575" spans="1:10" ht="18.75" customHeight="1">
      <c r="A575" s="68"/>
      <c r="D575" s="27"/>
      <c r="G575" s="27"/>
    </row>
    <row r="576" spans="1:10" ht="18.75" customHeight="1">
      <c r="A576" s="68"/>
      <c r="D576" s="27"/>
      <c r="G576" s="27"/>
    </row>
    <row r="577" spans="1:7" ht="18.75" customHeight="1">
      <c r="A577" s="68"/>
      <c r="D577" s="27"/>
      <c r="G577" s="27"/>
    </row>
    <row r="578" spans="1:7" ht="18.75" customHeight="1">
      <c r="A578" s="68"/>
      <c r="D578" s="27"/>
      <c r="G578" s="27"/>
    </row>
    <row r="579" spans="1:7" ht="18.75" customHeight="1">
      <c r="A579" s="68"/>
      <c r="D579" s="27"/>
      <c r="G579" s="27"/>
    </row>
    <row r="580" spans="1:7" ht="18.75" customHeight="1">
      <c r="A580" s="68"/>
      <c r="D580" s="27"/>
      <c r="G580" s="27"/>
    </row>
    <row r="581" spans="1:7" ht="18.75" customHeight="1">
      <c r="A581" s="68"/>
      <c r="D581" s="27"/>
      <c r="G581" s="27"/>
    </row>
    <row r="582" spans="1:7" ht="18.75" customHeight="1">
      <c r="A582" s="68"/>
      <c r="D582" s="27"/>
      <c r="G582" s="27"/>
    </row>
    <row r="583" spans="1:7" ht="18.75" customHeight="1">
      <c r="A583" s="68"/>
      <c r="D583" s="27"/>
      <c r="G583" s="27"/>
    </row>
    <row r="584" spans="1:7" ht="18.75" customHeight="1">
      <c r="A584" s="68"/>
      <c r="D584" s="27"/>
      <c r="G584" s="27"/>
    </row>
    <row r="585" spans="1:7" ht="18.75" customHeight="1">
      <c r="A585" s="68"/>
      <c r="D585" s="27"/>
      <c r="G585" s="27"/>
    </row>
    <row r="586" spans="1:7" ht="18.75" customHeight="1">
      <c r="A586" s="68"/>
      <c r="D586" s="27"/>
      <c r="G586" s="27"/>
    </row>
    <row r="587" spans="1:7" ht="18.75" customHeight="1">
      <c r="A587" s="68"/>
      <c r="D587" s="27"/>
      <c r="G587" s="27"/>
    </row>
    <row r="588" spans="1:7" ht="18.75" customHeight="1">
      <c r="A588" s="68"/>
      <c r="D588" s="27"/>
      <c r="G588" s="27"/>
    </row>
    <row r="589" spans="1:7" ht="18.75" customHeight="1">
      <c r="A589" s="68"/>
      <c r="D589" s="27"/>
      <c r="G589" s="27"/>
    </row>
    <row r="590" spans="1:7" ht="18.75" customHeight="1">
      <c r="A590" s="68"/>
      <c r="D590" s="27"/>
      <c r="G590" s="27"/>
    </row>
    <row r="591" spans="1:7" ht="18.75" customHeight="1">
      <c r="A591" s="68"/>
      <c r="D591" s="27"/>
      <c r="G591" s="27"/>
    </row>
    <row r="592" spans="1:7" ht="18.75" customHeight="1">
      <c r="A592" s="68"/>
      <c r="D592" s="27"/>
      <c r="G592" s="27"/>
    </row>
    <row r="593" spans="1:7" ht="18.75" customHeight="1">
      <c r="A593" s="68"/>
      <c r="D593" s="27"/>
      <c r="G593" s="27"/>
    </row>
    <row r="594" spans="1:7" ht="18.75" customHeight="1">
      <c r="A594" s="68"/>
      <c r="D594" s="27"/>
      <c r="G594" s="27"/>
    </row>
    <row r="595" spans="1:7" ht="18.75" customHeight="1">
      <c r="A595" s="68"/>
      <c r="D595" s="27"/>
      <c r="G595" s="27"/>
    </row>
    <row r="596" spans="1:7" ht="18.75" customHeight="1">
      <c r="A596" s="68"/>
      <c r="D596" s="27"/>
      <c r="G596" s="27"/>
    </row>
    <row r="597" spans="1:7" ht="18.75" customHeight="1">
      <c r="A597" s="68"/>
      <c r="D597" s="27"/>
      <c r="G597" s="27"/>
    </row>
    <row r="598" spans="1:7" ht="18.75" customHeight="1">
      <c r="A598" s="68"/>
      <c r="D598" s="27"/>
      <c r="G598" s="27"/>
    </row>
    <row r="599" spans="1:7" ht="18.75" customHeight="1">
      <c r="A599" s="68"/>
      <c r="D599" s="27"/>
      <c r="G599" s="27"/>
    </row>
    <row r="600" spans="1:7" ht="18.75" customHeight="1">
      <c r="A600" s="68"/>
      <c r="D600" s="27"/>
      <c r="G600" s="27"/>
    </row>
    <row r="601" spans="1:7" ht="18.75" customHeight="1">
      <c r="A601" s="68"/>
      <c r="D601" s="27"/>
      <c r="G601" s="27"/>
    </row>
    <row r="602" spans="1:7" ht="18.75" customHeight="1">
      <c r="A602" s="68"/>
      <c r="D602" s="27"/>
      <c r="G602" s="27"/>
    </row>
    <row r="603" spans="1:7" ht="18.75" customHeight="1">
      <c r="A603" s="68"/>
      <c r="D603" s="27"/>
      <c r="G603" s="27"/>
    </row>
    <row r="604" spans="1:7" ht="18.75" customHeight="1">
      <c r="A604" s="68"/>
      <c r="D604" s="27"/>
      <c r="G604" s="27"/>
    </row>
    <row r="605" spans="1:7" ht="18.75" customHeight="1">
      <c r="A605" s="68"/>
      <c r="D605" s="27"/>
      <c r="G605" s="27"/>
    </row>
    <row r="606" spans="1:7" ht="18.75" customHeight="1">
      <c r="A606" s="68"/>
      <c r="D606" s="27"/>
      <c r="G606" s="27"/>
    </row>
    <row r="607" spans="1:7" ht="18.75" customHeight="1">
      <c r="A607" s="68"/>
      <c r="D607" s="27"/>
      <c r="G607" s="27"/>
    </row>
    <row r="608" spans="1:7" ht="18.75" customHeight="1">
      <c r="A608" s="68"/>
      <c r="D608" s="27"/>
      <c r="G608" s="27"/>
    </row>
    <row r="609" spans="1:7" ht="18.75" customHeight="1">
      <c r="A609" s="68"/>
      <c r="D609" s="27"/>
      <c r="G609" s="27"/>
    </row>
    <row r="610" spans="1:7" ht="18.75" customHeight="1">
      <c r="A610" s="68"/>
      <c r="D610" s="27"/>
      <c r="G610" s="27"/>
    </row>
    <row r="611" spans="1:7" ht="18.75" customHeight="1">
      <c r="A611" s="68"/>
      <c r="D611" s="27"/>
      <c r="G611" s="27"/>
    </row>
    <row r="612" spans="1:7" ht="18.75" customHeight="1">
      <c r="A612" s="68"/>
      <c r="D612" s="27"/>
      <c r="G612" s="27"/>
    </row>
    <row r="613" spans="1:7" ht="18.75" customHeight="1">
      <c r="A613" s="68"/>
      <c r="D613" s="27"/>
      <c r="G613" s="27"/>
    </row>
    <row r="614" spans="1:7" ht="18.75" customHeight="1">
      <c r="A614" s="68"/>
      <c r="D614" s="27"/>
      <c r="G614" s="27"/>
    </row>
    <row r="615" spans="1:7" ht="18.75" customHeight="1">
      <c r="A615" s="68"/>
      <c r="D615" s="27"/>
      <c r="G615" s="27"/>
    </row>
    <row r="616" spans="1:7" ht="18.75" customHeight="1">
      <c r="A616" s="68"/>
      <c r="D616" s="27"/>
      <c r="G616" s="27"/>
    </row>
    <row r="617" spans="1:7" ht="18.75" customHeight="1">
      <c r="A617" s="68"/>
      <c r="D617" s="27"/>
      <c r="G617" s="27"/>
    </row>
    <row r="618" spans="1:7" ht="18.75" customHeight="1">
      <c r="A618" s="68"/>
      <c r="D618" s="27"/>
      <c r="G618" s="27"/>
    </row>
    <row r="619" spans="1:7" ht="18.75" customHeight="1">
      <c r="A619" s="68"/>
      <c r="D619" s="27"/>
      <c r="G619" s="27"/>
    </row>
    <row r="620" spans="1:7" ht="18.75" customHeight="1">
      <c r="A620" s="68"/>
      <c r="D620" s="27"/>
      <c r="G620" s="27"/>
    </row>
    <row r="621" spans="1:7" ht="18.75" customHeight="1">
      <c r="A621" s="68"/>
      <c r="D621" s="27"/>
      <c r="G621" s="27"/>
    </row>
    <row r="622" spans="1:7" ht="18.75" customHeight="1">
      <c r="A622" s="68"/>
      <c r="D622" s="27"/>
      <c r="G622" s="27"/>
    </row>
    <row r="623" spans="1:7" ht="18.75" customHeight="1">
      <c r="A623" s="68"/>
      <c r="D623" s="27"/>
      <c r="G623" s="27"/>
    </row>
    <row r="624" spans="1:7" ht="18.75" customHeight="1">
      <c r="A624" s="68"/>
      <c r="D624" s="27"/>
      <c r="G624" s="27"/>
    </row>
    <row r="625" spans="1:7" ht="18.75" customHeight="1">
      <c r="A625" s="68"/>
      <c r="D625" s="27"/>
      <c r="G625" s="27"/>
    </row>
    <row r="626" spans="1:7" ht="18.75" customHeight="1">
      <c r="A626" s="68"/>
      <c r="D626" s="27"/>
      <c r="G626" s="27"/>
    </row>
    <row r="627" spans="1:7" ht="18.75" customHeight="1">
      <c r="A627" s="68"/>
      <c r="D627" s="27"/>
      <c r="G627" s="27"/>
    </row>
    <row r="628" spans="1:7" ht="18.75" customHeight="1">
      <c r="A628" s="68"/>
      <c r="D628" s="27"/>
      <c r="G628" s="27"/>
    </row>
    <row r="629" spans="1:7" ht="18.75" customHeight="1">
      <c r="A629" s="68"/>
      <c r="D629" s="27"/>
      <c r="G629" s="27"/>
    </row>
    <row r="630" spans="1:7" ht="18.75" customHeight="1">
      <c r="A630" s="68"/>
      <c r="D630" s="27"/>
      <c r="G630" s="27"/>
    </row>
    <row r="631" spans="1:7" ht="18.75" customHeight="1">
      <c r="A631" s="68"/>
      <c r="D631" s="27"/>
      <c r="G631" s="27"/>
    </row>
    <row r="632" spans="1:7" ht="18.75" customHeight="1">
      <c r="A632" s="68"/>
      <c r="D632" s="27"/>
      <c r="G632" s="27"/>
    </row>
    <row r="633" spans="1:7" ht="18.75" customHeight="1">
      <c r="A633" s="68"/>
      <c r="D633" s="27"/>
      <c r="G633" s="27"/>
    </row>
    <row r="634" spans="1:7" ht="18.75" customHeight="1">
      <c r="A634" s="68"/>
      <c r="D634" s="27"/>
      <c r="G634" s="27"/>
    </row>
    <row r="635" spans="1:7" ht="18.75" customHeight="1">
      <c r="A635" s="68"/>
      <c r="D635" s="27"/>
      <c r="G635" s="27"/>
    </row>
    <row r="636" spans="1:7" ht="18.75" customHeight="1">
      <c r="A636" s="68"/>
      <c r="D636" s="27"/>
      <c r="G636" s="27"/>
    </row>
    <row r="637" spans="1:7" ht="18.75" customHeight="1">
      <c r="A637" s="68"/>
      <c r="D637" s="27"/>
      <c r="G637" s="27"/>
    </row>
    <row r="638" spans="1:7" ht="18.75" customHeight="1">
      <c r="A638" s="68"/>
      <c r="D638" s="27"/>
      <c r="G638" s="27"/>
    </row>
    <row r="639" spans="1:7" ht="18.75" customHeight="1">
      <c r="A639" s="68"/>
      <c r="D639" s="27"/>
      <c r="G639" s="27"/>
    </row>
    <row r="640" spans="1:7" ht="18.75" customHeight="1">
      <c r="A640" s="68"/>
      <c r="D640" s="27"/>
      <c r="G640" s="27"/>
    </row>
    <row r="641" spans="1:7" ht="18.75" customHeight="1">
      <c r="A641" s="68"/>
      <c r="D641" s="27"/>
      <c r="G641" s="27"/>
    </row>
    <row r="642" spans="1:7" ht="18.75" customHeight="1">
      <c r="A642" s="68"/>
      <c r="D642" s="27"/>
      <c r="G642" s="27"/>
    </row>
    <row r="643" spans="1:7" ht="18.75" customHeight="1">
      <c r="A643" s="68"/>
      <c r="D643" s="27"/>
      <c r="G643" s="27"/>
    </row>
    <row r="644" spans="1:7" ht="18.75" customHeight="1">
      <c r="A644" s="68"/>
      <c r="D644" s="27"/>
      <c r="G644" s="27"/>
    </row>
    <row r="645" spans="1:7" ht="18.75" customHeight="1">
      <c r="A645" s="68"/>
      <c r="D645" s="27"/>
      <c r="G645" s="27"/>
    </row>
    <row r="646" spans="1:7" ht="18.75" customHeight="1">
      <c r="A646" s="68"/>
      <c r="D646" s="27"/>
      <c r="G646" s="27"/>
    </row>
    <row r="647" spans="1:7" ht="18.75" customHeight="1">
      <c r="A647" s="68"/>
      <c r="D647" s="27"/>
      <c r="G647" s="27"/>
    </row>
    <row r="648" spans="1:7" ht="18.75" customHeight="1">
      <c r="A648" s="68"/>
      <c r="D648" s="27"/>
      <c r="G648" s="27"/>
    </row>
    <row r="649" spans="1:7" ht="18.75" customHeight="1">
      <c r="A649" s="68"/>
      <c r="D649" s="27"/>
      <c r="G649" s="27"/>
    </row>
    <row r="650" spans="1:7" ht="18.75" customHeight="1">
      <c r="A650" s="68"/>
      <c r="D650" s="27"/>
      <c r="G650" s="27"/>
    </row>
    <row r="651" spans="1:7" ht="18.75" customHeight="1">
      <c r="A651" s="68"/>
      <c r="D651" s="27"/>
      <c r="G651" s="27"/>
    </row>
    <row r="652" spans="1:7" ht="18.75" customHeight="1">
      <c r="A652" s="68"/>
      <c r="D652" s="27"/>
      <c r="G652" s="27"/>
    </row>
    <row r="653" spans="1:7" ht="18.75" customHeight="1">
      <c r="A653" s="68"/>
      <c r="D653" s="27"/>
      <c r="G653" s="27"/>
    </row>
    <row r="654" spans="1:7" ht="18.75" customHeight="1">
      <c r="A654" s="68"/>
      <c r="D654" s="27"/>
      <c r="G654" s="27"/>
    </row>
    <row r="655" spans="1:7" ht="18.75" customHeight="1">
      <c r="A655" s="68"/>
      <c r="D655" s="27"/>
      <c r="G655" s="27"/>
    </row>
    <row r="656" spans="1:7" ht="18.75" customHeight="1">
      <c r="A656" s="68"/>
      <c r="D656" s="27"/>
      <c r="G656" s="27"/>
    </row>
    <row r="657" spans="1:7" ht="18.75" customHeight="1">
      <c r="A657" s="68"/>
      <c r="D657" s="27"/>
      <c r="G657" s="27"/>
    </row>
    <row r="658" spans="1:7" ht="18.75" customHeight="1">
      <c r="A658" s="68"/>
      <c r="D658" s="27"/>
      <c r="G658" s="27"/>
    </row>
    <row r="659" spans="1:7" ht="18.75" customHeight="1">
      <c r="A659" s="68"/>
      <c r="D659" s="27"/>
      <c r="G659" s="27"/>
    </row>
    <row r="660" spans="1:7" ht="18.75" customHeight="1">
      <c r="A660" s="68"/>
      <c r="D660" s="27"/>
      <c r="G660" s="27"/>
    </row>
    <row r="661" spans="1:7" ht="18.75" customHeight="1">
      <c r="A661" s="68"/>
      <c r="D661" s="27"/>
      <c r="G661" s="27"/>
    </row>
    <row r="662" spans="1:7" ht="18.75" customHeight="1">
      <c r="A662" s="68"/>
      <c r="D662" s="27"/>
      <c r="G662" s="27"/>
    </row>
    <row r="663" spans="1:7" ht="18.75" customHeight="1">
      <c r="A663" s="68"/>
      <c r="D663" s="27"/>
      <c r="G663" s="27"/>
    </row>
    <row r="664" spans="1:7" ht="18.75" customHeight="1">
      <c r="A664" s="68"/>
      <c r="D664" s="27"/>
      <c r="G664" s="27"/>
    </row>
    <row r="665" spans="1:7" ht="18.75" customHeight="1">
      <c r="A665" s="68"/>
      <c r="D665" s="27"/>
      <c r="G665" s="27"/>
    </row>
    <row r="666" spans="1:7" ht="18.75" customHeight="1">
      <c r="A666" s="68"/>
      <c r="D666" s="27"/>
      <c r="G666" s="27"/>
    </row>
    <row r="667" spans="1:7" ht="18.75" customHeight="1">
      <c r="A667" s="68"/>
      <c r="D667" s="27"/>
      <c r="G667" s="27"/>
    </row>
    <row r="668" spans="1:7" ht="18.75" customHeight="1">
      <c r="A668" s="68"/>
      <c r="D668" s="27"/>
      <c r="G668" s="27"/>
    </row>
    <row r="669" spans="1:7" ht="18.75" customHeight="1">
      <c r="A669" s="68"/>
      <c r="D669" s="27"/>
      <c r="G669" s="27"/>
    </row>
    <row r="670" spans="1:7" ht="18.75" customHeight="1">
      <c r="A670" s="68"/>
      <c r="D670" s="27"/>
      <c r="G670" s="27"/>
    </row>
    <row r="671" spans="1:7" ht="18.75" customHeight="1">
      <c r="A671" s="68"/>
      <c r="D671" s="27"/>
      <c r="G671" s="27"/>
    </row>
    <row r="672" spans="1:7" ht="18.75" customHeight="1">
      <c r="A672" s="68"/>
      <c r="D672" s="27"/>
      <c r="G672" s="27"/>
    </row>
    <row r="673" spans="1:7" ht="18.75" customHeight="1">
      <c r="A673" s="68"/>
      <c r="D673" s="27"/>
      <c r="G673" s="27"/>
    </row>
    <row r="674" spans="1:7" ht="18.75" customHeight="1">
      <c r="A674" s="68"/>
      <c r="D674" s="27"/>
      <c r="G674" s="27"/>
    </row>
    <row r="675" spans="1:7" ht="18.75" customHeight="1">
      <c r="A675" s="68"/>
      <c r="D675" s="27"/>
      <c r="G675" s="27"/>
    </row>
    <row r="676" spans="1:7" ht="18.75" customHeight="1">
      <c r="A676" s="68"/>
      <c r="D676" s="27"/>
      <c r="G676" s="27"/>
    </row>
    <row r="677" spans="1:7" ht="18.75" customHeight="1">
      <c r="A677" s="68"/>
      <c r="D677" s="27"/>
      <c r="G677" s="27"/>
    </row>
    <row r="678" spans="1:7" ht="18.75" customHeight="1">
      <c r="A678" s="68"/>
      <c r="D678" s="27"/>
      <c r="G678" s="27"/>
    </row>
    <row r="679" spans="1:7" ht="18.75" customHeight="1">
      <c r="A679" s="68"/>
      <c r="D679" s="27"/>
      <c r="G679" s="27"/>
    </row>
    <row r="680" spans="1:7" ht="18.75" customHeight="1">
      <c r="A680" s="68"/>
      <c r="D680" s="27"/>
      <c r="G680" s="27"/>
    </row>
    <row r="681" spans="1:7" ht="18.75" customHeight="1">
      <c r="A681" s="68"/>
      <c r="D681" s="27"/>
      <c r="G681" s="27"/>
    </row>
    <row r="682" spans="1:7" ht="18.75" customHeight="1">
      <c r="A682" s="68"/>
      <c r="D682" s="27"/>
      <c r="G682" s="27"/>
    </row>
    <row r="683" spans="1:7" ht="18.75" customHeight="1">
      <c r="A683" s="68"/>
      <c r="D683" s="27"/>
      <c r="G683" s="27"/>
    </row>
    <row r="684" spans="1:7" ht="18.75" customHeight="1">
      <c r="A684" s="68"/>
      <c r="D684" s="27"/>
      <c r="G684" s="27"/>
    </row>
    <row r="685" spans="1:7" ht="18.75" customHeight="1">
      <c r="A685" s="68"/>
      <c r="D685" s="27"/>
      <c r="G685" s="27"/>
    </row>
    <row r="686" spans="1:7" ht="18.75" customHeight="1">
      <c r="A686" s="68"/>
      <c r="D686" s="27"/>
      <c r="G686" s="27"/>
    </row>
    <row r="687" spans="1:7" ht="18.75" customHeight="1">
      <c r="A687" s="68"/>
      <c r="D687" s="27"/>
      <c r="G687" s="27"/>
    </row>
    <row r="688" spans="1:7" ht="18.75" customHeight="1">
      <c r="A688" s="68"/>
      <c r="D688" s="27"/>
      <c r="G688" s="27"/>
    </row>
    <row r="689" spans="1:7" ht="18.75" customHeight="1">
      <c r="A689" s="68"/>
      <c r="D689" s="27"/>
      <c r="G689" s="27"/>
    </row>
    <row r="690" spans="1:7" ht="18.75" customHeight="1">
      <c r="A690" s="68"/>
      <c r="D690" s="27"/>
      <c r="G690" s="27"/>
    </row>
    <row r="691" spans="1:7" ht="18.75" customHeight="1">
      <c r="A691" s="68"/>
      <c r="D691" s="27"/>
      <c r="G691" s="27"/>
    </row>
    <row r="692" spans="1:7" ht="18.75" customHeight="1">
      <c r="A692" s="68"/>
      <c r="D692" s="27"/>
      <c r="G692" s="27"/>
    </row>
    <row r="693" spans="1:7" ht="18.75" customHeight="1">
      <c r="A693" s="68"/>
      <c r="D693" s="27"/>
      <c r="G693" s="27"/>
    </row>
    <row r="694" spans="1:7" ht="18.75" customHeight="1">
      <c r="A694" s="68"/>
      <c r="D694" s="27"/>
      <c r="G694" s="27"/>
    </row>
    <row r="695" spans="1:7" ht="18.75" customHeight="1">
      <c r="A695" s="68"/>
      <c r="D695" s="27"/>
      <c r="G695" s="27"/>
    </row>
    <row r="696" spans="1:7" ht="18.75" customHeight="1">
      <c r="A696" s="68"/>
      <c r="D696" s="27"/>
      <c r="G696" s="27"/>
    </row>
    <row r="697" spans="1:7" ht="18.75" customHeight="1">
      <c r="A697" s="68"/>
      <c r="D697" s="27"/>
      <c r="G697" s="27"/>
    </row>
    <row r="698" spans="1:7" ht="18.75" customHeight="1">
      <c r="A698" s="68"/>
      <c r="D698" s="27"/>
      <c r="G698" s="27"/>
    </row>
    <row r="699" spans="1:7" ht="18.75" customHeight="1">
      <c r="A699" s="68"/>
      <c r="D699" s="27"/>
      <c r="G699" s="27"/>
    </row>
    <row r="700" spans="1:7" ht="18.75" customHeight="1">
      <c r="A700" s="68"/>
      <c r="D700" s="27"/>
      <c r="G700" s="27"/>
    </row>
    <row r="701" spans="1:7" ht="18.75" customHeight="1">
      <c r="A701" s="68"/>
      <c r="D701" s="27"/>
      <c r="G701" s="27"/>
    </row>
    <row r="702" spans="1:7" ht="18.75" customHeight="1">
      <c r="A702" s="68"/>
      <c r="D702" s="27"/>
      <c r="G702" s="27"/>
    </row>
    <row r="703" spans="1:7" ht="18.75" customHeight="1">
      <c r="A703" s="68"/>
      <c r="D703" s="27"/>
      <c r="G703" s="27"/>
    </row>
    <row r="704" spans="1:7" ht="18.75" customHeight="1">
      <c r="A704" s="68"/>
      <c r="D704" s="27"/>
      <c r="G704" s="27"/>
    </row>
    <row r="705" spans="1:7" ht="18.75" customHeight="1">
      <c r="A705" s="68"/>
      <c r="D705" s="27"/>
      <c r="G705" s="27"/>
    </row>
    <row r="706" spans="1:7" ht="18.75" customHeight="1">
      <c r="A706" s="68"/>
      <c r="D706" s="27"/>
      <c r="G706" s="27"/>
    </row>
    <row r="707" spans="1:7" ht="18.75" customHeight="1">
      <c r="A707" s="68"/>
      <c r="D707" s="27"/>
      <c r="G707" s="27"/>
    </row>
    <row r="708" spans="1:7" ht="18.75" customHeight="1">
      <c r="A708" s="68"/>
      <c r="D708" s="27"/>
      <c r="G708" s="27"/>
    </row>
    <row r="709" spans="1:7" ht="18.75" customHeight="1">
      <c r="A709" s="68"/>
      <c r="D709" s="27"/>
      <c r="G709" s="27"/>
    </row>
    <row r="710" spans="1:7" ht="18.75" customHeight="1">
      <c r="A710" s="68"/>
      <c r="D710" s="27"/>
      <c r="G710" s="27"/>
    </row>
    <row r="711" spans="1:7" ht="18.75" customHeight="1">
      <c r="A711" s="68"/>
      <c r="D711" s="27"/>
      <c r="G711" s="27"/>
    </row>
    <row r="712" spans="1:7" ht="18.75" customHeight="1">
      <c r="A712" s="68"/>
      <c r="D712" s="27"/>
      <c r="G712" s="27"/>
    </row>
    <row r="713" spans="1:7" ht="18.75" customHeight="1">
      <c r="A713" s="68"/>
      <c r="D713" s="27"/>
      <c r="G713" s="27"/>
    </row>
    <row r="714" spans="1:7" ht="18.75" customHeight="1">
      <c r="A714" s="68"/>
      <c r="D714" s="27"/>
      <c r="G714" s="27"/>
    </row>
    <row r="715" spans="1:7" ht="18.75" customHeight="1">
      <c r="A715" s="68"/>
      <c r="D715" s="27"/>
      <c r="G715" s="27"/>
    </row>
    <row r="716" spans="1:7" ht="18.75" customHeight="1">
      <c r="A716" s="68"/>
      <c r="D716" s="27"/>
      <c r="G716" s="27"/>
    </row>
    <row r="717" spans="1:7" ht="18.75" customHeight="1">
      <c r="A717" s="68"/>
      <c r="D717" s="27"/>
      <c r="G717" s="27"/>
    </row>
    <row r="718" spans="1:7" ht="18.75" customHeight="1">
      <c r="A718" s="68"/>
      <c r="D718" s="27"/>
      <c r="G718" s="27"/>
    </row>
    <row r="719" spans="1:7" ht="18.75" customHeight="1">
      <c r="A719" s="68"/>
      <c r="D719" s="27"/>
      <c r="G719" s="27"/>
    </row>
    <row r="720" spans="1:7" ht="18.75" customHeight="1">
      <c r="A720" s="68"/>
      <c r="D720" s="27"/>
      <c r="G720" s="27"/>
    </row>
    <row r="721" spans="1:7" ht="18.75" customHeight="1">
      <c r="A721" s="68"/>
      <c r="D721" s="27"/>
      <c r="G721" s="27"/>
    </row>
    <row r="722" spans="1:7" ht="18.75" customHeight="1">
      <c r="A722" s="68"/>
      <c r="D722" s="27"/>
      <c r="G722" s="27"/>
    </row>
    <row r="723" spans="1:7" ht="18.75" customHeight="1">
      <c r="A723" s="68"/>
      <c r="D723" s="27"/>
      <c r="G723" s="27"/>
    </row>
    <row r="724" spans="1:7" ht="18.75" customHeight="1">
      <c r="A724" s="68"/>
      <c r="D724" s="27"/>
      <c r="G724" s="27"/>
    </row>
    <row r="725" spans="1:7" ht="18.75" customHeight="1">
      <c r="A725" s="68"/>
      <c r="D725" s="27"/>
      <c r="G725" s="27"/>
    </row>
    <row r="726" spans="1:7" ht="18.75" customHeight="1">
      <c r="A726" s="68"/>
      <c r="D726" s="27"/>
      <c r="G726" s="27"/>
    </row>
    <row r="727" spans="1:7" ht="18.75" customHeight="1">
      <c r="A727" s="68"/>
      <c r="D727" s="27"/>
      <c r="G727" s="27"/>
    </row>
    <row r="728" spans="1:7" ht="18.75" customHeight="1">
      <c r="A728" s="68"/>
      <c r="D728" s="27"/>
      <c r="G728" s="27"/>
    </row>
    <row r="729" spans="1:7" ht="18.75" customHeight="1">
      <c r="A729" s="68"/>
      <c r="D729" s="27"/>
      <c r="G729" s="27"/>
    </row>
    <row r="730" spans="1:7" ht="18.75" customHeight="1">
      <c r="A730" s="68"/>
      <c r="D730" s="27"/>
      <c r="G730" s="27"/>
    </row>
    <row r="731" spans="1:7" ht="18.75" customHeight="1">
      <c r="A731" s="68"/>
      <c r="D731" s="27"/>
      <c r="G731" s="27"/>
    </row>
    <row r="732" spans="1:7" ht="18.75" customHeight="1">
      <c r="A732" s="68"/>
      <c r="D732" s="27"/>
      <c r="G732" s="27"/>
    </row>
    <row r="733" spans="1:7" ht="18.75" customHeight="1">
      <c r="A733" s="68"/>
      <c r="D733" s="27"/>
      <c r="G733" s="27"/>
    </row>
    <row r="734" spans="1:7" ht="18.75" customHeight="1">
      <c r="A734" s="68"/>
      <c r="D734" s="27"/>
      <c r="G734" s="27"/>
    </row>
    <row r="735" spans="1:7" ht="18.75" customHeight="1">
      <c r="A735" s="68"/>
      <c r="D735" s="27"/>
      <c r="G735" s="27"/>
    </row>
    <row r="736" spans="1:7" ht="18.75" customHeight="1">
      <c r="A736" s="68"/>
      <c r="D736" s="27"/>
      <c r="G736" s="27"/>
    </row>
    <row r="737" spans="1:7" ht="18.75" customHeight="1">
      <c r="A737" s="68"/>
      <c r="D737" s="27"/>
      <c r="G737" s="27"/>
    </row>
    <row r="738" spans="1:7" ht="18.75" customHeight="1">
      <c r="A738" s="68"/>
      <c r="D738" s="27"/>
      <c r="G738" s="27"/>
    </row>
    <row r="739" spans="1:7" ht="18.75" customHeight="1">
      <c r="A739" s="68"/>
      <c r="D739" s="27"/>
      <c r="G739" s="27"/>
    </row>
    <row r="740" spans="1:7" ht="18.75" customHeight="1">
      <c r="A740" s="68"/>
      <c r="D740" s="27"/>
      <c r="G740" s="27"/>
    </row>
    <row r="741" spans="1:7" ht="18.75" customHeight="1">
      <c r="A741" s="68"/>
      <c r="D741" s="27"/>
      <c r="G741" s="27"/>
    </row>
    <row r="742" spans="1:7" ht="18.75" customHeight="1">
      <c r="A742" s="68"/>
      <c r="D742" s="27"/>
      <c r="G742" s="27"/>
    </row>
    <row r="743" spans="1:7" ht="18.75" customHeight="1">
      <c r="A743" s="68"/>
      <c r="D743" s="27"/>
      <c r="G743" s="27"/>
    </row>
    <row r="744" spans="1:7" ht="18.75" customHeight="1">
      <c r="A744" s="68"/>
      <c r="D744" s="27"/>
      <c r="G744" s="27"/>
    </row>
    <row r="745" spans="1:7" ht="18.75" customHeight="1">
      <c r="A745" s="68"/>
      <c r="D745" s="27"/>
      <c r="G745" s="27"/>
    </row>
    <row r="746" spans="1:7" ht="18.75" customHeight="1">
      <c r="A746" s="68"/>
      <c r="D746" s="27"/>
      <c r="G746" s="27"/>
    </row>
    <row r="747" spans="1:7" ht="18.75" customHeight="1">
      <c r="A747" s="68"/>
      <c r="D747" s="27"/>
      <c r="G747" s="27"/>
    </row>
    <row r="748" spans="1:7" ht="18.75" customHeight="1">
      <c r="A748" s="68"/>
      <c r="D748" s="27"/>
      <c r="G748" s="27"/>
    </row>
    <row r="749" spans="1:7" ht="18.75" customHeight="1">
      <c r="A749" s="68"/>
      <c r="D749" s="27"/>
      <c r="G749" s="27"/>
    </row>
    <row r="750" spans="1:7" ht="18.75" customHeight="1">
      <c r="A750" s="68"/>
      <c r="D750" s="27"/>
      <c r="G750" s="27"/>
    </row>
    <row r="751" spans="1:7" ht="18.75" customHeight="1">
      <c r="A751" s="68"/>
      <c r="D751" s="27"/>
      <c r="G751" s="27"/>
    </row>
    <row r="752" spans="1:7" ht="18.75" customHeight="1">
      <c r="A752" s="68"/>
      <c r="D752" s="27"/>
      <c r="G752" s="27"/>
    </row>
    <row r="753" spans="1:7" ht="18.75" customHeight="1">
      <c r="A753" s="68"/>
      <c r="D753" s="27"/>
      <c r="G753" s="27"/>
    </row>
    <row r="754" spans="1:7" ht="18.75" customHeight="1">
      <c r="A754" s="68"/>
      <c r="D754" s="27"/>
      <c r="G754" s="27"/>
    </row>
    <row r="755" spans="1:7" ht="18.75" customHeight="1">
      <c r="A755" s="68"/>
      <c r="D755" s="27"/>
      <c r="G755" s="27"/>
    </row>
    <row r="756" spans="1:7" ht="18.75" customHeight="1">
      <c r="A756" s="68"/>
      <c r="D756" s="27"/>
      <c r="G756" s="27"/>
    </row>
    <row r="757" spans="1:7" ht="18.75" customHeight="1">
      <c r="A757" s="68"/>
      <c r="D757" s="27"/>
      <c r="G757" s="27"/>
    </row>
    <row r="758" spans="1:7" ht="18.75" customHeight="1">
      <c r="A758" s="68"/>
      <c r="D758" s="27"/>
      <c r="G758" s="27"/>
    </row>
    <row r="759" spans="1:7" ht="18.75" customHeight="1">
      <c r="A759" s="68"/>
      <c r="D759" s="27"/>
      <c r="G759" s="27"/>
    </row>
    <row r="760" spans="1:7" ht="18.75" customHeight="1">
      <c r="A760" s="68"/>
      <c r="D760" s="27"/>
      <c r="G760" s="27"/>
    </row>
    <row r="761" spans="1:7" ht="18.75" customHeight="1">
      <c r="A761" s="68"/>
      <c r="D761" s="27"/>
      <c r="G761" s="27"/>
    </row>
    <row r="762" spans="1:7" ht="18.75" customHeight="1">
      <c r="A762" s="68"/>
      <c r="D762" s="27"/>
      <c r="G762" s="27"/>
    </row>
    <row r="763" spans="1:7" ht="18.75" customHeight="1">
      <c r="A763" s="68"/>
      <c r="D763" s="27"/>
      <c r="G763" s="27"/>
    </row>
    <row r="764" spans="1:7" ht="18.75" customHeight="1">
      <c r="A764" s="68"/>
      <c r="D764" s="27"/>
      <c r="G764" s="27"/>
    </row>
    <row r="765" spans="1:7" ht="18.75" customHeight="1">
      <c r="A765" s="68"/>
      <c r="D765" s="27"/>
      <c r="G765" s="27"/>
    </row>
    <row r="766" spans="1:7" ht="18.75" customHeight="1">
      <c r="A766" s="68"/>
      <c r="D766" s="27"/>
      <c r="G766" s="27"/>
    </row>
    <row r="767" spans="1:7" ht="18.75" customHeight="1">
      <c r="A767" s="68"/>
      <c r="D767" s="27"/>
      <c r="G767" s="27"/>
    </row>
    <row r="768" spans="1:7" ht="18.75" customHeight="1">
      <c r="A768" s="68"/>
      <c r="D768" s="27"/>
      <c r="G768" s="27"/>
    </row>
    <row r="769" spans="1:7" ht="18.75" customHeight="1">
      <c r="A769" s="68"/>
      <c r="D769" s="27"/>
      <c r="G769" s="27"/>
    </row>
    <row r="770" spans="1:7" ht="18.75" customHeight="1">
      <c r="A770" s="68"/>
      <c r="D770" s="27"/>
      <c r="G770" s="27"/>
    </row>
    <row r="771" spans="1:7" ht="18.75" customHeight="1">
      <c r="A771" s="68"/>
      <c r="D771" s="27"/>
      <c r="G771" s="27"/>
    </row>
    <row r="772" spans="1:7" ht="18.75" customHeight="1">
      <c r="A772" s="68"/>
      <c r="D772" s="27"/>
      <c r="G772" s="27"/>
    </row>
    <row r="773" spans="1:7" ht="18.75" customHeight="1">
      <c r="A773" s="68"/>
      <c r="D773" s="27"/>
      <c r="G773" s="27"/>
    </row>
    <row r="774" spans="1:7" ht="18.75" customHeight="1">
      <c r="A774" s="68"/>
      <c r="D774" s="27"/>
      <c r="G774" s="27"/>
    </row>
    <row r="775" spans="1:7" ht="18.75" customHeight="1">
      <c r="A775" s="68"/>
      <c r="D775" s="27"/>
      <c r="G775" s="27"/>
    </row>
    <row r="776" spans="1:7" ht="18.75" customHeight="1">
      <c r="A776" s="68"/>
      <c r="D776" s="27"/>
      <c r="G776" s="27"/>
    </row>
    <row r="777" spans="1:7" ht="18.75" customHeight="1">
      <c r="A777" s="68"/>
      <c r="D777" s="27"/>
      <c r="G777" s="27"/>
    </row>
    <row r="778" spans="1:7" ht="18.75" customHeight="1">
      <c r="A778" s="68"/>
      <c r="D778" s="27"/>
      <c r="G778" s="27"/>
    </row>
    <row r="779" spans="1:7" ht="18.75" customHeight="1">
      <c r="A779" s="68"/>
      <c r="D779" s="27"/>
      <c r="G779" s="27"/>
    </row>
    <row r="780" spans="1:7" ht="18.75" customHeight="1">
      <c r="A780" s="68"/>
      <c r="D780" s="27"/>
      <c r="G780" s="27"/>
    </row>
    <row r="781" spans="1:7" ht="18.75" customHeight="1">
      <c r="A781" s="68"/>
      <c r="D781" s="27"/>
      <c r="G781" s="27"/>
    </row>
    <row r="782" spans="1:7" ht="18.75" customHeight="1">
      <c r="A782" s="68"/>
      <c r="D782" s="27"/>
      <c r="G782" s="27"/>
    </row>
    <row r="783" spans="1:7" ht="18.75" customHeight="1">
      <c r="A783" s="68"/>
      <c r="D783" s="27"/>
      <c r="G783" s="27"/>
    </row>
    <row r="784" spans="1:7" ht="18.75" customHeight="1">
      <c r="A784" s="68"/>
      <c r="D784" s="27"/>
      <c r="G784" s="27"/>
    </row>
    <row r="785" spans="1:7" ht="18.75" customHeight="1">
      <c r="A785" s="68"/>
      <c r="D785" s="27"/>
      <c r="G785" s="27"/>
    </row>
    <row r="786" spans="1:7" ht="18.75" customHeight="1">
      <c r="A786" s="68"/>
      <c r="D786" s="27"/>
      <c r="G786" s="27"/>
    </row>
    <row r="787" spans="1:7" ht="18.75" customHeight="1">
      <c r="A787" s="68"/>
      <c r="D787" s="27"/>
      <c r="G787" s="27"/>
    </row>
    <row r="788" spans="1:7" ht="18.75" customHeight="1">
      <c r="A788" s="68"/>
      <c r="D788" s="27"/>
      <c r="G788" s="27"/>
    </row>
    <row r="789" spans="1:7" ht="18.75" customHeight="1">
      <c r="A789" s="68"/>
      <c r="D789" s="27"/>
      <c r="G789" s="27"/>
    </row>
    <row r="790" spans="1:7" ht="18.75" customHeight="1">
      <c r="A790" s="68"/>
      <c r="D790" s="27"/>
      <c r="G790" s="27"/>
    </row>
    <row r="791" spans="1:7" ht="18.75" customHeight="1">
      <c r="A791" s="68"/>
      <c r="D791" s="27"/>
      <c r="G791" s="27"/>
    </row>
    <row r="792" spans="1:7" ht="18.75" customHeight="1">
      <c r="A792" s="68"/>
      <c r="D792" s="27"/>
      <c r="G792" s="27"/>
    </row>
    <row r="793" spans="1:7" ht="18.75" customHeight="1">
      <c r="A793" s="68"/>
      <c r="D793" s="27"/>
      <c r="G793" s="27"/>
    </row>
    <row r="794" spans="1:7" ht="18.75" customHeight="1">
      <c r="A794" s="68"/>
      <c r="D794" s="27"/>
      <c r="G794" s="27"/>
    </row>
    <row r="795" spans="1:7" ht="18.75" customHeight="1">
      <c r="A795" s="68"/>
      <c r="D795" s="27"/>
      <c r="G795" s="27"/>
    </row>
    <row r="796" spans="1:7" ht="18.75" customHeight="1">
      <c r="A796" s="68"/>
      <c r="D796" s="27"/>
      <c r="G796" s="27"/>
    </row>
    <row r="797" spans="1:7" ht="18.75" customHeight="1">
      <c r="A797" s="68"/>
      <c r="D797" s="27"/>
      <c r="G797" s="27"/>
    </row>
    <row r="798" spans="1:7" ht="18.75" customHeight="1">
      <c r="A798" s="68"/>
      <c r="D798" s="27"/>
      <c r="G798" s="27"/>
    </row>
    <row r="799" spans="1:7" ht="18.75" customHeight="1">
      <c r="A799" s="68"/>
      <c r="D799" s="27"/>
      <c r="G799" s="27"/>
    </row>
    <row r="800" spans="1:7" ht="18.75" customHeight="1">
      <c r="A800" s="68"/>
      <c r="D800" s="27"/>
      <c r="G800" s="27"/>
    </row>
    <row r="801" spans="1:7" ht="18.75" customHeight="1">
      <c r="A801" s="68"/>
      <c r="D801" s="27"/>
      <c r="G801" s="27"/>
    </row>
    <row r="802" spans="1:7" ht="18.75" customHeight="1">
      <c r="A802" s="68"/>
      <c r="D802" s="27"/>
      <c r="G802" s="27"/>
    </row>
    <row r="803" spans="1:7" ht="18.75" customHeight="1">
      <c r="A803" s="68"/>
      <c r="D803" s="27"/>
      <c r="G803" s="27"/>
    </row>
    <row r="804" spans="1:7" ht="18.75" customHeight="1">
      <c r="A804" s="68"/>
      <c r="D804" s="27"/>
      <c r="G804" s="27"/>
    </row>
    <row r="805" spans="1:7" ht="18.75" customHeight="1">
      <c r="A805" s="68"/>
      <c r="D805" s="27"/>
      <c r="G805" s="27"/>
    </row>
    <row r="806" spans="1:7" ht="18.75" customHeight="1">
      <c r="A806" s="68"/>
      <c r="D806" s="27"/>
      <c r="G806" s="27"/>
    </row>
    <row r="807" spans="1:7" ht="18.75" customHeight="1">
      <c r="A807" s="68"/>
      <c r="D807" s="27"/>
      <c r="G807" s="27"/>
    </row>
    <row r="808" spans="1:7" ht="18.75" customHeight="1">
      <c r="A808" s="68"/>
      <c r="D808" s="27"/>
      <c r="G808" s="27"/>
    </row>
    <row r="809" spans="1:7" ht="18.75" customHeight="1">
      <c r="A809" s="68"/>
      <c r="D809" s="27"/>
      <c r="G809" s="27"/>
    </row>
    <row r="810" spans="1:7" ht="18.75" customHeight="1">
      <c r="A810" s="68"/>
      <c r="D810" s="27"/>
      <c r="G810" s="27"/>
    </row>
    <row r="811" spans="1:7" ht="18.75" customHeight="1">
      <c r="A811" s="68"/>
      <c r="D811" s="27"/>
      <c r="G811" s="27"/>
    </row>
    <row r="812" spans="1:7" ht="18.75" customHeight="1">
      <c r="A812" s="68"/>
      <c r="D812" s="27"/>
      <c r="G812" s="27"/>
    </row>
    <row r="813" spans="1:7" ht="18.75" customHeight="1">
      <c r="A813" s="68"/>
      <c r="D813" s="27"/>
      <c r="G813" s="27"/>
    </row>
    <row r="814" spans="1:7" ht="18.75" customHeight="1">
      <c r="A814" s="68"/>
      <c r="D814" s="27"/>
      <c r="G814" s="27"/>
    </row>
    <row r="815" spans="1:7" ht="18.75" customHeight="1">
      <c r="A815" s="68"/>
      <c r="D815" s="27"/>
      <c r="G815" s="27"/>
    </row>
    <row r="816" spans="1:7" ht="18.75" customHeight="1">
      <c r="A816" s="68"/>
      <c r="D816" s="27"/>
      <c r="G816" s="27"/>
    </row>
    <row r="817" spans="1:7" ht="18.75" customHeight="1">
      <c r="A817" s="68"/>
      <c r="D817" s="27"/>
      <c r="G817" s="27"/>
    </row>
    <row r="818" spans="1:7" ht="18.75" customHeight="1">
      <c r="A818" s="68"/>
      <c r="D818" s="27"/>
      <c r="G818" s="27"/>
    </row>
    <row r="819" spans="1:7" ht="18.75" customHeight="1">
      <c r="A819" s="68"/>
      <c r="D819" s="27"/>
      <c r="G819" s="27"/>
    </row>
    <row r="820" spans="1:7" ht="18.75" customHeight="1">
      <c r="A820" s="68"/>
      <c r="D820" s="27"/>
      <c r="G820" s="27"/>
    </row>
    <row r="821" spans="1:7" ht="18.75" customHeight="1">
      <c r="A821" s="68"/>
      <c r="D821" s="27"/>
      <c r="G821" s="27"/>
    </row>
    <row r="822" spans="1:7" ht="18.75" customHeight="1">
      <c r="A822" s="68"/>
      <c r="D822" s="27"/>
      <c r="G822" s="27"/>
    </row>
    <row r="823" spans="1:7" ht="18.75" customHeight="1">
      <c r="A823" s="68"/>
      <c r="D823" s="27"/>
      <c r="G823" s="27"/>
    </row>
    <row r="824" spans="1:7" ht="18.75" customHeight="1">
      <c r="A824" s="68"/>
      <c r="D824" s="27"/>
      <c r="G824" s="27"/>
    </row>
    <row r="825" spans="1:7" ht="18.75" customHeight="1">
      <c r="A825" s="68"/>
      <c r="D825" s="27"/>
      <c r="G825" s="27"/>
    </row>
    <row r="826" spans="1:7" ht="18.75" customHeight="1">
      <c r="A826" s="68"/>
      <c r="D826" s="27"/>
      <c r="G826" s="27"/>
    </row>
    <row r="827" spans="1:7" ht="18.75" customHeight="1">
      <c r="A827" s="68"/>
      <c r="D827" s="27"/>
      <c r="G827" s="27"/>
    </row>
    <row r="828" spans="1:7" ht="18.75" customHeight="1">
      <c r="A828" s="68"/>
      <c r="D828" s="27"/>
      <c r="G828" s="27"/>
    </row>
    <row r="829" spans="1:7" ht="18.75" customHeight="1">
      <c r="A829" s="68"/>
      <c r="D829" s="27"/>
      <c r="G829" s="27"/>
    </row>
    <row r="830" spans="1:7" ht="18.75" customHeight="1">
      <c r="A830" s="68"/>
      <c r="D830" s="27"/>
      <c r="G830" s="27"/>
    </row>
    <row r="831" spans="1:7" ht="18.75" customHeight="1">
      <c r="A831" s="68"/>
      <c r="D831" s="27"/>
      <c r="G831" s="27"/>
    </row>
    <row r="832" spans="1:7" ht="18.75" customHeight="1">
      <c r="A832" s="68"/>
      <c r="D832" s="27"/>
      <c r="G832" s="27"/>
    </row>
    <row r="833" spans="1:7" ht="18.75" customHeight="1">
      <c r="A833" s="68"/>
      <c r="D833" s="27"/>
      <c r="G833" s="27"/>
    </row>
    <row r="834" spans="1:7" ht="18.75" customHeight="1">
      <c r="A834" s="68"/>
      <c r="D834" s="27"/>
      <c r="G834" s="27"/>
    </row>
    <row r="835" spans="1:7" ht="18.75" customHeight="1">
      <c r="A835" s="68"/>
      <c r="D835" s="27"/>
      <c r="G835" s="27"/>
    </row>
    <row r="836" spans="1:7" ht="18.75" customHeight="1">
      <c r="A836" s="68"/>
      <c r="D836" s="27"/>
      <c r="G836" s="27"/>
    </row>
    <row r="837" spans="1:7" ht="18.75" customHeight="1">
      <c r="A837" s="68"/>
      <c r="D837" s="27"/>
      <c r="G837" s="27"/>
    </row>
    <row r="838" spans="1:7" ht="18.75" customHeight="1">
      <c r="A838" s="68"/>
      <c r="D838" s="27"/>
      <c r="G838" s="27"/>
    </row>
    <row r="839" spans="1:7" ht="18.75" customHeight="1">
      <c r="A839" s="68"/>
      <c r="D839" s="27"/>
      <c r="G839" s="27"/>
    </row>
    <row r="840" spans="1:7" ht="18.75" customHeight="1">
      <c r="A840" s="68"/>
      <c r="D840" s="27"/>
      <c r="G840" s="27"/>
    </row>
    <row r="841" spans="1:7" ht="18.75" customHeight="1">
      <c r="A841" s="68"/>
      <c r="D841" s="27"/>
      <c r="G841" s="27"/>
    </row>
    <row r="842" spans="1:7" ht="18.75" customHeight="1">
      <c r="A842" s="68"/>
      <c r="D842" s="27"/>
      <c r="G842" s="27"/>
    </row>
    <row r="843" spans="1:7" ht="18.75" customHeight="1">
      <c r="A843" s="68"/>
      <c r="D843" s="27"/>
      <c r="G843" s="27"/>
    </row>
    <row r="844" spans="1:7" ht="18.75" customHeight="1">
      <c r="A844" s="68"/>
      <c r="D844" s="27"/>
      <c r="G844" s="27"/>
    </row>
    <row r="845" spans="1:7" ht="18.75" customHeight="1">
      <c r="A845" s="68"/>
      <c r="D845" s="27"/>
      <c r="G845" s="27"/>
    </row>
    <row r="846" spans="1:7" ht="18.75" customHeight="1">
      <c r="A846" s="68"/>
      <c r="D846" s="27"/>
      <c r="G846" s="27"/>
    </row>
    <row r="847" spans="1:7" ht="18.75" customHeight="1">
      <c r="A847" s="68"/>
      <c r="D847" s="27"/>
      <c r="G847" s="27"/>
    </row>
    <row r="848" spans="1:7" ht="18.75" customHeight="1">
      <c r="A848" s="68"/>
      <c r="D848" s="27"/>
      <c r="G848" s="27"/>
    </row>
    <row r="849" spans="1:7" ht="18.75" customHeight="1">
      <c r="A849" s="68"/>
      <c r="D849" s="27"/>
      <c r="G849" s="27"/>
    </row>
    <row r="850" spans="1:7" ht="18.75" customHeight="1">
      <c r="A850" s="68"/>
      <c r="D850" s="27"/>
      <c r="G850" s="27"/>
    </row>
    <row r="851" spans="1:7" ht="18.75" customHeight="1">
      <c r="A851" s="68"/>
      <c r="D851" s="27"/>
      <c r="G851" s="27"/>
    </row>
    <row r="852" spans="1:7" ht="18.75" customHeight="1">
      <c r="A852" s="68"/>
      <c r="D852" s="27"/>
      <c r="G852" s="27"/>
    </row>
    <row r="853" spans="1:7" ht="18.75" customHeight="1">
      <c r="A853" s="68"/>
      <c r="D853" s="27"/>
      <c r="G853" s="27"/>
    </row>
    <row r="854" spans="1:7" ht="18.75" customHeight="1">
      <c r="A854" s="68"/>
      <c r="D854" s="27"/>
      <c r="G854" s="27"/>
    </row>
    <row r="855" spans="1:7" ht="18.75" customHeight="1">
      <c r="A855" s="68"/>
      <c r="D855" s="27"/>
      <c r="G855" s="27"/>
    </row>
    <row r="856" spans="1:7" ht="18.75" customHeight="1">
      <c r="A856" s="68"/>
      <c r="D856" s="27"/>
      <c r="G856" s="27"/>
    </row>
    <row r="857" spans="1:7" ht="18.75" customHeight="1">
      <c r="A857" s="68"/>
      <c r="D857" s="27"/>
      <c r="G857" s="27"/>
    </row>
    <row r="858" spans="1:7" ht="18.75" customHeight="1">
      <c r="A858" s="68"/>
      <c r="D858" s="27"/>
      <c r="G858" s="27"/>
    </row>
    <row r="859" spans="1:7" ht="18.75" customHeight="1">
      <c r="A859" s="68"/>
      <c r="D859" s="27"/>
      <c r="G859" s="27"/>
    </row>
    <row r="860" spans="1:7" ht="18.75" customHeight="1">
      <c r="A860" s="68"/>
      <c r="D860" s="27"/>
      <c r="G860" s="27"/>
    </row>
    <row r="861" spans="1:7" ht="18.75" customHeight="1">
      <c r="A861" s="68"/>
      <c r="D861" s="27"/>
      <c r="G861" s="27"/>
    </row>
    <row r="862" spans="1:7" ht="18.75" customHeight="1">
      <c r="A862" s="68"/>
      <c r="D862" s="27"/>
      <c r="G862" s="27"/>
    </row>
    <row r="863" spans="1:7" ht="18.75" customHeight="1">
      <c r="A863" s="68"/>
      <c r="D863" s="27"/>
      <c r="G863" s="27"/>
    </row>
    <row r="864" spans="1:7" ht="18.75" customHeight="1">
      <c r="A864" s="68"/>
      <c r="D864" s="27"/>
      <c r="G864" s="27"/>
    </row>
    <row r="865" spans="1:7" ht="18.75" customHeight="1">
      <c r="A865" s="68"/>
      <c r="D865" s="27"/>
      <c r="G865" s="27"/>
    </row>
    <row r="866" spans="1:7" ht="18.75" customHeight="1">
      <c r="A866" s="68"/>
      <c r="D866" s="27"/>
      <c r="G866" s="27"/>
    </row>
    <row r="867" spans="1:7" ht="18.75" customHeight="1">
      <c r="A867" s="68"/>
      <c r="D867" s="27"/>
      <c r="G867" s="27"/>
    </row>
    <row r="868" spans="1:7" ht="18.75" customHeight="1">
      <c r="A868" s="68"/>
      <c r="D868" s="27"/>
      <c r="G868" s="27"/>
    </row>
    <row r="869" spans="1:7" ht="18.75" customHeight="1">
      <c r="A869" s="68"/>
      <c r="D869" s="27"/>
      <c r="G869" s="27"/>
    </row>
    <row r="870" spans="1:7" ht="18.75" customHeight="1">
      <c r="A870" s="68"/>
      <c r="D870" s="27"/>
      <c r="G870" s="27"/>
    </row>
    <row r="871" spans="1:7" ht="18.75" customHeight="1">
      <c r="A871" s="68"/>
      <c r="D871" s="27"/>
      <c r="G871" s="27"/>
    </row>
    <row r="872" spans="1:7" ht="18.75" customHeight="1">
      <c r="A872" s="68"/>
      <c r="D872" s="27"/>
      <c r="G872" s="27"/>
    </row>
    <row r="873" spans="1:7" ht="18.75" customHeight="1">
      <c r="A873" s="68"/>
      <c r="D873" s="27"/>
      <c r="G873" s="27"/>
    </row>
    <row r="874" spans="1:7" ht="18.75" customHeight="1">
      <c r="A874" s="68"/>
      <c r="D874" s="27"/>
      <c r="G874" s="27"/>
    </row>
    <row r="875" spans="1:7" ht="18.75" customHeight="1">
      <c r="A875" s="68"/>
      <c r="D875" s="27"/>
      <c r="G875" s="27"/>
    </row>
    <row r="876" spans="1:7" ht="18.75" customHeight="1">
      <c r="A876" s="68"/>
      <c r="D876" s="27"/>
      <c r="G876" s="27"/>
    </row>
    <row r="877" spans="1:7" ht="18.75" customHeight="1">
      <c r="A877" s="68"/>
      <c r="D877" s="27"/>
      <c r="G877" s="27"/>
    </row>
    <row r="878" spans="1:7" ht="18.75" customHeight="1">
      <c r="A878" s="68"/>
      <c r="D878" s="27"/>
      <c r="G878" s="27"/>
    </row>
    <row r="879" spans="1:7" ht="18.75" customHeight="1">
      <c r="A879" s="68"/>
      <c r="D879" s="27"/>
      <c r="G879" s="27"/>
    </row>
    <row r="880" spans="1:7" ht="18.75" customHeight="1">
      <c r="A880" s="68"/>
      <c r="D880" s="27"/>
      <c r="G880" s="27"/>
    </row>
    <row r="881" spans="1:7" ht="18.75" customHeight="1">
      <c r="A881" s="68"/>
      <c r="D881" s="27"/>
      <c r="G881" s="27"/>
    </row>
    <row r="882" spans="1:7" ht="18.75" customHeight="1">
      <c r="A882" s="68"/>
      <c r="D882" s="27"/>
      <c r="G882" s="27"/>
    </row>
    <row r="883" spans="1:7" ht="18.75" customHeight="1">
      <c r="A883" s="68"/>
      <c r="D883" s="27"/>
      <c r="G883" s="27"/>
    </row>
    <row r="884" spans="1:7" ht="18.75" customHeight="1">
      <c r="A884" s="68"/>
      <c r="D884" s="27"/>
      <c r="G884" s="27"/>
    </row>
    <row r="885" spans="1:7" ht="18.75" customHeight="1">
      <c r="A885" s="68"/>
      <c r="D885" s="27"/>
      <c r="G885" s="27"/>
    </row>
    <row r="886" spans="1:7" ht="18.75" customHeight="1">
      <c r="A886" s="68"/>
      <c r="D886" s="27"/>
      <c r="G886" s="27"/>
    </row>
    <row r="887" spans="1:7" ht="18.75" customHeight="1">
      <c r="A887" s="68"/>
      <c r="D887" s="27"/>
      <c r="G887" s="27"/>
    </row>
    <row r="888" spans="1:7" ht="18.75" customHeight="1">
      <c r="A888" s="68"/>
      <c r="D888" s="27"/>
      <c r="G888" s="27"/>
    </row>
    <row r="889" spans="1:7" ht="18.75" customHeight="1">
      <c r="A889" s="68"/>
      <c r="D889" s="27"/>
      <c r="G889" s="27"/>
    </row>
    <row r="890" spans="1:7" ht="18.75" customHeight="1">
      <c r="A890" s="68"/>
      <c r="D890" s="27"/>
      <c r="G890" s="27"/>
    </row>
    <row r="891" spans="1:7" ht="18.75" customHeight="1">
      <c r="A891" s="68"/>
      <c r="D891" s="27"/>
      <c r="G891" s="27"/>
    </row>
    <row r="892" spans="1:7" ht="18.75" customHeight="1">
      <c r="A892" s="68"/>
      <c r="D892" s="27"/>
      <c r="G892" s="27"/>
    </row>
    <row r="893" spans="1:7" ht="18.75" customHeight="1">
      <c r="A893" s="68"/>
      <c r="D893" s="27"/>
      <c r="G893" s="27"/>
    </row>
    <row r="894" spans="1:7" ht="18.75" customHeight="1">
      <c r="A894" s="68"/>
      <c r="D894" s="27"/>
      <c r="G894" s="27"/>
    </row>
    <row r="895" spans="1:7" ht="18.75" customHeight="1">
      <c r="A895" s="68"/>
      <c r="D895" s="27"/>
      <c r="G895" s="27"/>
    </row>
    <row r="896" spans="1:7" ht="18.75" customHeight="1">
      <c r="A896" s="68"/>
      <c r="D896" s="27"/>
      <c r="G896" s="27"/>
    </row>
    <row r="897" spans="1:7" ht="18.75" customHeight="1">
      <c r="A897" s="68"/>
      <c r="D897" s="27"/>
      <c r="G897" s="27"/>
    </row>
    <row r="898" spans="1:7" ht="18.75" customHeight="1">
      <c r="A898" s="68"/>
      <c r="D898" s="27"/>
      <c r="G898" s="27"/>
    </row>
    <row r="899" spans="1:7" ht="18.75" customHeight="1">
      <c r="A899" s="68"/>
      <c r="D899" s="27"/>
      <c r="G899" s="27"/>
    </row>
    <row r="900" spans="1:7" ht="18.75" customHeight="1">
      <c r="A900" s="68"/>
      <c r="D900" s="27"/>
      <c r="G900" s="27"/>
    </row>
    <row r="901" spans="1:7" ht="18.75" customHeight="1">
      <c r="A901" s="68"/>
      <c r="D901" s="27"/>
      <c r="G901" s="27"/>
    </row>
    <row r="902" spans="1:7" ht="18.75" customHeight="1">
      <c r="A902" s="68"/>
      <c r="D902" s="27"/>
      <c r="G902" s="27"/>
    </row>
    <row r="903" spans="1:7" ht="18.75" customHeight="1">
      <c r="A903" s="68"/>
      <c r="D903" s="27"/>
      <c r="G903" s="27"/>
    </row>
    <row r="904" spans="1:7" ht="18.75" customHeight="1">
      <c r="A904" s="68"/>
      <c r="D904" s="27"/>
      <c r="G904" s="27"/>
    </row>
    <row r="905" spans="1:7" ht="18.75" customHeight="1">
      <c r="A905" s="68"/>
      <c r="D905" s="27"/>
      <c r="G905" s="27"/>
    </row>
    <row r="906" spans="1:7" ht="18.75" customHeight="1">
      <c r="A906" s="68"/>
      <c r="D906" s="27"/>
      <c r="G906" s="27"/>
    </row>
    <row r="907" spans="1:7" ht="18.75" customHeight="1">
      <c r="A907" s="68"/>
      <c r="D907" s="27"/>
      <c r="G907" s="27"/>
    </row>
    <row r="908" spans="1:7" ht="18.75" customHeight="1">
      <c r="A908" s="68"/>
      <c r="D908" s="27"/>
      <c r="G908" s="27"/>
    </row>
    <row r="909" spans="1:7" ht="18.75" customHeight="1">
      <c r="A909" s="68"/>
      <c r="D909" s="27"/>
      <c r="G909" s="27"/>
    </row>
    <row r="910" spans="1:7" ht="18.75" customHeight="1">
      <c r="A910" s="68"/>
      <c r="D910" s="27"/>
      <c r="G910" s="27"/>
    </row>
    <row r="911" spans="1:7" ht="18.75" customHeight="1">
      <c r="A911" s="68"/>
      <c r="D911" s="27"/>
      <c r="G911" s="27"/>
    </row>
    <row r="912" spans="1:7" ht="18.75" customHeight="1">
      <c r="A912" s="68"/>
      <c r="D912" s="27"/>
      <c r="G912" s="27"/>
    </row>
    <row r="913" spans="1:7" ht="18.75" customHeight="1">
      <c r="A913" s="68"/>
      <c r="D913" s="27"/>
      <c r="G913" s="27"/>
    </row>
    <row r="914" spans="1:7" ht="18.75" customHeight="1">
      <c r="A914" s="68"/>
      <c r="D914" s="27"/>
      <c r="G914" s="27"/>
    </row>
    <row r="915" spans="1:7" ht="18.75" customHeight="1">
      <c r="A915" s="68"/>
      <c r="D915" s="27"/>
      <c r="G915" s="27"/>
    </row>
    <row r="916" spans="1:7" ht="18.75" customHeight="1">
      <c r="A916" s="68"/>
      <c r="D916" s="27"/>
      <c r="G916" s="27"/>
    </row>
    <row r="917" spans="1:7" ht="18.75" customHeight="1">
      <c r="A917" s="68"/>
      <c r="D917" s="27"/>
      <c r="G917" s="27"/>
    </row>
    <row r="918" spans="1:7" ht="18.75" customHeight="1">
      <c r="A918" s="68"/>
      <c r="D918" s="27"/>
      <c r="G918" s="27"/>
    </row>
    <row r="919" spans="1:7" ht="18.75" customHeight="1">
      <c r="A919" s="68"/>
      <c r="D919" s="27"/>
      <c r="G919" s="27"/>
    </row>
    <row r="920" spans="1:7" ht="18.75" customHeight="1">
      <c r="A920" s="68"/>
      <c r="D920" s="27"/>
      <c r="G920" s="27"/>
    </row>
    <row r="921" spans="1:7" ht="18.75" customHeight="1">
      <c r="A921" s="68"/>
      <c r="D921" s="27"/>
      <c r="G921" s="27"/>
    </row>
    <row r="922" spans="1:7" ht="18.75" customHeight="1">
      <c r="A922" s="68"/>
      <c r="D922" s="27"/>
      <c r="G922" s="27"/>
    </row>
    <row r="923" spans="1:7" ht="18.75" customHeight="1">
      <c r="A923" s="68"/>
      <c r="D923" s="27"/>
      <c r="G923" s="27"/>
    </row>
    <row r="924" spans="1:7" ht="18.75" customHeight="1">
      <c r="A924" s="68"/>
      <c r="D924" s="27"/>
      <c r="G924" s="27"/>
    </row>
    <row r="925" spans="1:7" ht="18.75" customHeight="1">
      <c r="A925" s="68"/>
      <c r="D925" s="27"/>
      <c r="G925" s="27"/>
    </row>
    <row r="926" spans="1:7" ht="18.75" customHeight="1">
      <c r="A926" s="68"/>
      <c r="D926" s="27"/>
      <c r="G926" s="27"/>
    </row>
    <row r="927" spans="1:7" ht="18.75" customHeight="1">
      <c r="A927" s="68"/>
      <c r="D927" s="27"/>
      <c r="G927" s="27"/>
    </row>
    <row r="928" spans="1:7" ht="18.75" customHeight="1">
      <c r="A928" s="68"/>
      <c r="D928" s="27"/>
      <c r="G928" s="27"/>
    </row>
    <row r="929" spans="1:7" ht="18.75" customHeight="1">
      <c r="A929" s="68"/>
      <c r="D929" s="27"/>
      <c r="G929" s="27"/>
    </row>
    <row r="930" spans="1:7" ht="18.75" customHeight="1">
      <c r="A930" s="68"/>
      <c r="D930" s="27"/>
      <c r="G930" s="27"/>
    </row>
    <row r="931" spans="1:7" ht="18.75" customHeight="1">
      <c r="A931" s="68"/>
      <c r="D931" s="27"/>
      <c r="G931" s="27"/>
    </row>
    <row r="932" spans="1:7" ht="18.75" customHeight="1">
      <c r="A932" s="68"/>
      <c r="D932" s="27"/>
      <c r="G932" s="27"/>
    </row>
    <row r="933" spans="1:7" ht="18.75" customHeight="1">
      <c r="A933" s="68"/>
      <c r="D933" s="27"/>
      <c r="G933" s="27"/>
    </row>
    <row r="934" spans="1:7" ht="18.75" customHeight="1">
      <c r="A934" s="68"/>
      <c r="D934" s="27"/>
      <c r="G934" s="27"/>
    </row>
    <row r="935" spans="1:7" ht="18.75" customHeight="1">
      <c r="A935" s="68"/>
      <c r="D935" s="27"/>
      <c r="G935" s="27"/>
    </row>
    <row r="936" spans="1:7" ht="18.75" customHeight="1">
      <c r="A936" s="68"/>
      <c r="D936" s="27"/>
      <c r="G936" s="27"/>
    </row>
    <row r="937" spans="1:7" ht="18.75" customHeight="1">
      <c r="A937" s="68"/>
      <c r="D937" s="27"/>
      <c r="G937" s="27"/>
    </row>
    <row r="938" spans="1:7" ht="18.75" customHeight="1">
      <c r="A938" s="68"/>
      <c r="D938" s="27"/>
      <c r="G938" s="27"/>
    </row>
    <row r="939" spans="1:7" ht="18.75" customHeight="1">
      <c r="A939" s="68"/>
      <c r="D939" s="27"/>
      <c r="G939" s="27"/>
    </row>
    <row r="940" spans="1:7" ht="18.75" customHeight="1">
      <c r="A940" s="68"/>
      <c r="D940" s="27"/>
      <c r="G940" s="27"/>
    </row>
    <row r="941" spans="1:7" ht="18.75" customHeight="1">
      <c r="A941" s="68"/>
      <c r="D941" s="27"/>
      <c r="G941" s="27"/>
    </row>
    <row r="942" spans="1:7" ht="18.75" customHeight="1">
      <c r="A942" s="68"/>
      <c r="D942" s="27"/>
      <c r="G942" s="27"/>
    </row>
    <row r="943" spans="1:7" ht="18.75" customHeight="1">
      <c r="A943" s="68"/>
      <c r="D943" s="27"/>
      <c r="G943" s="27"/>
    </row>
    <row r="944" spans="1:7" ht="18.75" customHeight="1">
      <c r="A944" s="68"/>
      <c r="D944" s="27"/>
      <c r="G944" s="27"/>
    </row>
    <row r="945" spans="1:7" ht="18.75" customHeight="1">
      <c r="A945" s="68"/>
      <c r="D945" s="27"/>
      <c r="G945" s="27"/>
    </row>
    <row r="946" spans="1:7" ht="18.75" customHeight="1">
      <c r="A946" s="68"/>
      <c r="D946" s="27"/>
      <c r="G946" s="27"/>
    </row>
    <row r="947" spans="1:7" ht="18.75" customHeight="1">
      <c r="A947" s="68"/>
      <c r="D947" s="27"/>
      <c r="G947" s="27"/>
    </row>
    <row r="948" spans="1:7" ht="18.75" customHeight="1">
      <c r="A948" s="68"/>
      <c r="D948" s="27"/>
      <c r="G948" s="27"/>
    </row>
    <row r="949" spans="1:7" ht="18.75" customHeight="1">
      <c r="A949" s="68"/>
      <c r="D949" s="27"/>
      <c r="G949" s="27"/>
    </row>
    <row r="950" spans="1:7" ht="18.75" customHeight="1">
      <c r="A950" s="68"/>
      <c r="D950" s="27"/>
      <c r="G950" s="27"/>
    </row>
    <row r="951" spans="1:7" ht="18.75" customHeight="1">
      <c r="A951" s="68"/>
      <c r="D951" s="27"/>
      <c r="G951" s="27"/>
    </row>
    <row r="952" spans="1:7" ht="18.75" customHeight="1">
      <c r="A952" s="68"/>
      <c r="D952" s="27"/>
      <c r="G952" s="27"/>
    </row>
    <row r="953" spans="1:7" ht="18.75" customHeight="1">
      <c r="A953" s="68"/>
      <c r="D953" s="27"/>
      <c r="G953" s="27"/>
    </row>
    <row r="954" spans="1:7" ht="18.75" customHeight="1">
      <c r="A954" s="68"/>
      <c r="D954" s="27"/>
      <c r="G954" s="27"/>
    </row>
    <row r="955" spans="1:7" ht="18.75" customHeight="1">
      <c r="A955" s="68"/>
      <c r="D955" s="27"/>
      <c r="G955" s="27"/>
    </row>
    <row r="956" spans="1:7" ht="18.75" customHeight="1">
      <c r="A956" s="68"/>
      <c r="D956" s="27"/>
      <c r="G956" s="27"/>
    </row>
    <row r="957" spans="1:7" ht="18.75" customHeight="1">
      <c r="A957" s="68"/>
      <c r="D957" s="27"/>
      <c r="G957" s="27"/>
    </row>
    <row r="958" spans="1:7" ht="18.75" customHeight="1">
      <c r="A958" s="68"/>
      <c r="D958" s="27"/>
      <c r="G958" s="27"/>
    </row>
    <row r="959" spans="1:7" ht="18.75" customHeight="1">
      <c r="A959" s="68"/>
      <c r="D959" s="27"/>
      <c r="G959" s="27"/>
    </row>
  </sheetData>
  <mergeCells count="133">
    <mergeCell ref="H72:J72"/>
    <mergeCell ref="H81:J81"/>
    <mergeCell ref="H85:J85"/>
    <mergeCell ref="H98:J98"/>
    <mergeCell ref="H102:J102"/>
    <mergeCell ref="B447:F447"/>
    <mergeCell ref="B12:F12"/>
    <mergeCell ref="H12:J12"/>
    <mergeCell ref="B16:F16"/>
    <mergeCell ref="H16:J16"/>
    <mergeCell ref="H33:J33"/>
    <mergeCell ref="H38:J38"/>
    <mergeCell ref="H43:J43"/>
    <mergeCell ref="H53:J53"/>
    <mergeCell ref="B53:F53"/>
    <mergeCell ref="B62:F62"/>
    <mergeCell ref="H62:J62"/>
    <mergeCell ref="B68:F68"/>
    <mergeCell ref="H68:J68"/>
    <mergeCell ref="B72:F72"/>
    <mergeCell ref="H367:J367"/>
    <mergeCell ref="B367:F367"/>
    <mergeCell ref="B372:F372"/>
    <mergeCell ref="H372:J372"/>
    <mergeCell ref="B377:F377"/>
    <mergeCell ref="H377:J377"/>
    <mergeCell ref="B335:F335"/>
    <mergeCell ref="B340:F340"/>
    <mergeCell ref="H314:J314"/>
    <mergeCell ref="H335:J335"/>
    <mergeCell ref="H340:J340"/>
    <mergeCell ref="B283:F283"/>
    <mergeCell ref="B302:F302"/>
    <mergeCell ref="B314:F314"/>
    <mergeCell ref="B355:F355"/>
    <mergeCell ref="H355:J355"/>
    <mergeCell ref="H278:J278"/>
    <mergeCell ref="H283:J283"/>
    <mergeCell ref="H302:J302"/>
    <mergeCell ref="B268:F268"/>
    <mergeCell ref="B273:F273"/>
    <mergeCell ref="H264:J264"/>
    <mergeCell ref="H268:J268"/>
    <mergeCell ref="H273:J273"/>
    <mergeCell ref="B250:F250"/>
    <mergeCell ref="B259:F259"/>
    <mergeCell ref="B264:F264"/>
    <mergeCell ref="B278:F278"/>
    <mergeCell ref="H243:J243"/>
    <mergeCell ref="H250:J250"/>
    <mergeCell ref="H259:J259"/>
    <mergeCell ref="B230:F230"/>
    <mergeCell ref="H230:I230"/>
    <mergeCell ref="B234:F234"/>
    <mergeCell ref="H226:J226"/>
    <mergeCell ref="H234:J234"/>
    <mergeCell ref="B211:F211"/>
    <mergeCell ref="B216:F216"/>
    <mergeCell ref="B226:F226"/>
    <mergeCell ref="B243:F243"/>
    <mergeCell ref="H207:J207"/>
    <mergeCell ref="H211:J211"/>
    <mergeCell ref="H216:J216"/>
    <mergeCell ref="B161:F161"/>
    <mergeCell ref="B181:F181"/>
    <mergeCell ref="H153:J153"/>
    <mergeCell ref="H161:J161"/>
    <mergeCell ref="H181:J181"/>
    <mergeCell ref="B143:F143"/>
    <mergeCell ref="B148:F148"/>
    <mergeCell ref="B153:F153"/>
    <mergeCell ref="B207:F207"/>
    <mergeCell ref="H127:J127"/>
    <mergeCell ref="H143:J143"/>
    <mergeCell ref="H148:J148"/>
    <mergeCell ref="B114:F114"/>
    <mergeCell ref="B121:F121"/>
    <mergeCell ref="H114:J114"/>
    <mergeCell ref="H121:J121"/>
    <mergeCell ref="B85:F85"/>
    <mergeCell ref="B98:F98"/>
    <mergeCell ref="B127:F127"/>
    <mergeCell ref="B38:F38"/>
    <mergeCell ref="B43:F43"/>
    <mergeCell ref="A2:B2"/>
    <mergeCell ref="A3:B3"/>
    <mergeCell ref="A4:B4"/>
    <mergeCell ref="A5:B5"/>
    <mergeCell ref="B33:F33"/>
    <mergeCell ref="B81:F81"/>
    <mergeCell ref="B102:F102"/>
    <mergeCell ref="C4:D4"/>
    <mergeCell ref="H443:J443"/>
    <mergeCell ref="H447:J447"/>
    <mergeCell ref="H452:J452"/>
    <mergeCell ref="H462:J462"/>
    <mergeCell ref="H470:J470"/>
    <mergeCell ref="H474:J474"/>
    <mergeCell ref="H478:J478"/>
    <mergeCell ref="H497:J497"/>
    <mergeCell ref="B452:F452"/>
    <mergeCell ref="B462:F462"/>
    <mergeCell ref="B470:F470"/>
    <mergeCell ref="B474:F474"/>
    <mergeCell ref="B478:F478"/>
    <mergeCell ref="B443:F443"/>
    <mergeCell ref="B395:F395"/>
    <mergeCell ref="H395:J395"/>
    <mergeCell ref="B407:F407"/>
    <mergeCell ref="H407:J407"/>
    <mergeCell ref="B418:F418"/>
    <mergeCell ref="H418:J418"/>
    <mergeCell ref="B423:F423"/>
    <mergeCell ref="H423:J423"/>
    <mergeCell ref="H439:J439"/>
    <mergeCell ref="B439:F439"/>
    <mergeCell ref="H501:J501"/>
    <mergeCell ref="H505:J505"/>
    <mergeCell ref="H513:J513"/>
    <mergeCell ref="H532:J532"/>
    <mergeCell ref="H542:J542"/>
    <mergeCell ref="H548:J548"/>
    <mergeCell ref="H552:J552"/>
    <mergeCell ref="H561:J561"/>
    <mergeCell ref="B497:F497"/>
    <mergeCell ref="B548:F548"/>
    <mergeCell ref="B552:F552"/>
    <mergeCell ref="B561:F561"/>
    <mergeCell ref="B513:F513"/>
    <mergeCell ref="B532:F532"/>
    <mergeCell ref="B542:F542"/>
    <mergeCell ref="B501:F501"/>
    <mergeCell ref="B505:F505"/>
  </mergeCells>
  <phoneticPr fontId="19"/>
  <pageMargins left="0.7" right="0.7" top="0.75" bottom="0.75" header="0" footer="0"/>
  <pageSetup paperSize="8" fitToWidth="0"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998"/>
  <sheetViews>
    <sheetView topLeftCell="A26" workbookViewId="0">
      <selection activeCell="H29" sqref="H29"/>
    </sheetView>
  </sheetViews>
  <sheetFormatPr defaultColWidth="14.42578125" defaultRowHeight="18.75"/>
  <cols>
    <col min="2" max="2" width="65.140625" customWidth="1"/>
    <col min="3" max="3" width="13.42578125" style="27" customWidth="1"/>
    <col min="4" max="4" width="7.140625" customWidth="1"/>
    <col min="5" max="5" width="7.5703125" customWidth="1"/>
    <col min="6" max="7" width="8.85546875" customWidth="1"/>
    <col min="8" max="8" width="22" bestFit="1" customWidth="1"/>
    <col min="9" max="27" width="8.85546875" customWidth="1"/>
  </cols>
  <sheetData>
    <row r="1" spans="1:9" ht="18" customHeight="1">
      <c r="E1" s="53"/>
    </row>
    <row r="2" spans="1:9" ht="18" customHeight="1">
      <c r="B2" s="3" t="s">
        <v>1113</v>
      </c>
      <c r="H2" s="121"/>
    </row>
    <row r="3" spans="1:9" ht="18" customHeight="1">
      <c r="A3" s="74" t="s">
        <v>1114</v>
      </c>
      <c r="B3" s="74" t="s">
        <v>441</v>
      </c>
      <c r="C3" s="75" t="s">
        <v>442</v>
      </c>
      <c r="D3" s="76" t="s">
        <v>443</v>
      </c>
      <c r="E3" s="76" t="s">
        <v>444</v>
      </c>
      <c r="F3" s="76" t="s">
        <v>159</v>
      </c>
      <c r="G3" s="546" t="s">
        <v>1115</v>
      </c>
      <c r="H3" s="545" t="s">
        <v>335</v>
      </c>
      <c r="I3" s="121"/>
    </row>
    <row r="4" spans="1:9" ht="18" customHeight="1">
      <c r="A4" s="102">
        <v>1</v>
      </c>
      <c r="B4" s="85" t="s">
        <v>1116</v>
      </c>
      <c r="C4" s="81">
        <v>110</v>
      </c>
      <c r="D4" s="85">
        <v>13</v>
      </c>
      <c r="E4" s="85" t="s">
        <v>342</v>
      </c>
      <c r="F4" s="81">
        <f t="shared" ref="F4:F30" si="0">C4*D4</f>
        <v>1430</v>
      </c>
      <c r="G4" s="85" t="s">
        <v>410</v>
      </c>
      <c r="H4" s="85"/>
    </row>
    <row r="5" spans="1:9" ht="18" customHeight="1">
      <c r="A5" s="52">
        <v>2</v>
      </c>
      <c r="B5" s="52" t="s">
        <v>1117</v>
      </c>
      <c r="C5" s="28">
        <v>1100</v>
      </c>
      <c r="D5" s="52">
        <v>3</v>
      </c>
      <c r="E5" s="52" t="s">
        <v>342</v>
      </c>
      <c r="F5" s="28">
        <f t="shared" si="0"/>
        <v>3300</v>
      </c>
      <c r="G5" s="52" t="s">
        <v>338</v>
      </c>
      <c r="H5" s="52"/>
    </row>
    <row r="6" spans="1:9" ht="18" customHeight="1">
      <c r="A6" s="52">
        <v>3</v>
      </c>
      <c r="B6" s="52" t="s">
        <v>1118</v>
      </c>
      <c r="C6" s="28">
        <v>4389</v>
      </c>
      <c r="D6" s="52">
        <v>1</v>
      </c>
      <c r="E6" s="52" t="s">
        <v>342</v>
      </c>
      <c r="F6" s="28">
        <f t="shared" si="0"/>
        <v>4389</v>
      </c>
      <c r="G6" s="52" t="s">
        <v>338</v>
      </c>
      <c r="H6" s="52"/>
    </row>
    <row r="7" spans="1:9" ht="18" customHeight="1">
      <c r="A7" s="52">
        <v>4</v>
      </c>
      <c r="B7" s="52" t="s">
        <v>1119</v>
      </c>
      <c r="C7" s="28">
        <v>110</v>
      </c>
      <c r="D7" s="52">
        <v>1</v>
      </c>
      <c r="E7" s="52" t="s">
        <v>342</v>
      </c>
      <c r="F7" s="28">
        <f t="shared" si="0"/>
        <v>110</v>
      </c>
      <c r="G7" s="52" t="s">
        <v>338</v>
      </c>
      <c r="H7" s="52"/>
    </row>
    <row r="8" spans="1:9" ht="18" customHeight="1">
      <c r="A8" s="52">
        <v>5</v>
      </c>
      <c r="B8" s="52" t="s">
        <v>1120</v>
      </c>
      <c r="C8" s="28">
        <v>110</v>
      </c>
      <c r="D8" s="52">
        <v>1</v>
      </c>
      <c r="E8" s="52" t="s">
        <v>342</v>
      </c>
      <c r="F8" s="28">
        <f t="shared" si="0"/>
        <v>110</v>
      </c>
      <c r="G8" s="52" t="s">
        <v>338</v>
      </c>
      <c r="H8" s="52"/>
    </row>
    <row r="9" spans="1:9" ht="18" customHeight="1">
      <c r="A9" s="52">
        <v>6</v>
      </c>
      <c r="B9" s="52" t="s">
        <v>1121</v>
      </c>
      <c r="C9" s="28">
        <v>599</v>
      </c>
      <c r="D9" s="52">
        <v>3</v>
      </c>
      <c r="E9" s="52" t="s">
        <v>1122</v>
      </c>
      <c r="F9" s="28">
        <f t="shared" si="0"/>
        <v>1797</v>
      </c>
      <c r="G9" s="52" t="s">
        <v>338</v>
      </c>
      <c r="H9" s="52"/>
    </row>
    <row r="10" spans="1:9" ht="18" customHeight="1">
      <c r="A10" s="52">
        <v>7</v>
      </c>
      <c r="B10" s="52" t="s">
        <v>1123</v>
      </c>
      <c r="C10" s="28">
        <v>1880</v>
      </c>
      <c r="D10" s="52">
        <v>1</v>
      </c>
      <c r="E10" s="52" t="s">
        <v>342</v>
      </c>
      <c r="F10" s="28">
        <f t="shared" si="0"/>
        <v>1880</v>
      </c>
      <c r="G10" s="52" t="s">
        <v>338</v>
      </c>
      <c r="H10" s="52"/>
    </row>
    <row r="11" spans="1:9" ht="18" customHeight="1">
      <c r="A11" s="52">
        <v>8</v>
      </c>
      <c r="B11" s="52" t="s">
        <v>1124</v>
      </c>
      <c r="C11" s="28">
        <v>548</v>
      </c>
      <c r="D11" s="52">
        <v>2</v>
      </c>
      <c r="E11" s="52" t="s">
        <v>342</v>
      </c>
      <c r="F11" s="28">
        <f t="shared" si="0"/>
        <v>1096</v>
      </c>
      <c r="G11" s="52" t="s">
        <v>338</v>
      </c>
      <c r="H11" s="52"/>
    </row>
    <row r="12" spans="1:9" ht="18" customHeight="1">
      <c r="A12" s="52">
        <v>9</v>
      </c>
      <c r="B12" s="52" t="s">
        <v>1125</v>
      </c>
      <c r="C12" s="28">
        <v>406</v>
      </c>
      <c r="D12" s="52">
        <v>3</v>
      </c>
      <c r="E12" s="52" t="s">
        <v>342</v>
      </c>
      <c r="F12" s="28">
        <f t="shared" si="0"/>
        <v>1218</v>
      </c>
      <c r="G12" s="52" t="s">
        <v>338</v>
      </c>
      <c r="H12" s="52"/>
    </row>
    <row r="13" spans="1:9" ht="18" customHeight="1">
      <c r="A13" s="52">
        <v>10</v>
      </c>
      <c r="B13" s="52" t="s">
        <v>1126</v>
      </c>
      <c r="C13" s="28">
        <v>550</v>
      </c>
      <c r="D13" s="52">
        <v>1</v>
      </c>
      <c r="E13" s="52" t="s">
        <v>342</v>
      </c>
      <c r="F13" s="28">
        <f t="shared" si="0"/>
        <v>550</v>
      </c>
      <c r="G13" s="52" t="s">
        <v>338</v>
      </c>
      <c r="H13" s="52"/>
    </row>
    <row r="14" spans="1:9" ht="18" customHeight="1">
      <c r="A14" s="52">
        <v>11</v>
      </c>
      <c r="B14" s="77" t="s">
        <v>1127</v>
      </c>
      <c r="C14" s="28">
        <v>285</v>
      </c>
      <c r="D14" s="52">
        <v>3</v>
      </c>
      <c r="E14" s="52" t="s">
        <v>342</v>
      </c>
      <c r="F14" s="28">
        <f t="shared" si="0"/>
        <v>855</v>
      </c>
      <c r="G14" s="52" t="s">
        <v>338</v>
      </c>
      <c r="H14" s="52"/>
    </row>
    <row r="15" spans="1:9" ht="18" customHeight="1">
      <c r="A15" s="52">
        <v>12</v>
      </c>
      <c r="B15" s="52" t="s">
        <v>683</v>
      </c>
      <c r="C15" s="28">
        <v>495</v>
      </c>
      <c r="D15" s="52">
        <v>1</v>
      </c>
      <c r="E15" s="52" t="s">
        <v>635</v>
      </c>
      <c r="F15" s="28">
        <f t="shared" si="0"/>
        <v>495</v>
      </c>
      <c r="G15" s="52" t="s">
        <v>338</v>
      </c>
      <c r="H15" s="52"/>
    </row>
    <row r="16" spans="1:9" ht="18" customHeight="1">
      <c r="A16" s="52">
        <v>13</v>
      </c>
      <c r="B16" s="52" t="s">
        <v>1128</v>
      </c>
      <c r="C16" s="28">
        <v>1280</v>
      </c>
      <c r="D16" s="52">
        <v>1</v>
      </c>
      <c r="E16" s="52" t="s">
        <v>342</v>
      </c>
      <c r="F16" s="28">
        <f t="shared" si="0"/>
        <v>1280</v>
      </c>
      <c r="G16" s="52" t="s">
        <v>338</v>
      </c>
      <c r="H16" s="52"/>
    </row>
    <row r="17" spans="1:8" ht="18" customHeight="1">
      <c r="A17" s="52">
        <v>14</v>
      </c>
      <c r="B17" s="52" t="s">
        <v>1129</v>
      </c>
      <c r="C17" s="28">
        <v>548</v>
      </c>
      <c r="D17" s="52">
        <v>3</v>
      </c>
      <c r="E17" s="52" t="s">
        <v>1122</v>
      </c>
      <c r="F17" s="28">
        <f t="shared" si="0"/>
        <v>1644</v>
      </c>
      <c r="G17" s="52" t="s">
        <v>338</v>
      </c>
      <c r="H17" s="52"/>
    </row>
    <row r="18" spans="1:8" ht="18" customHeight="1">
      <c r="A18" s="52">
        <v>15</v>
      </c>
      <c r="B18" s="52" t="s">
        <v>1130</v>
      </c>
      <c r="C18" s="28">
        <v>1780</v>
      </c>
      <c r="D18" s="52">
        <v>2</v>
      </c>
      <c r="E18" s="52" t="s">
        <v>1122</v>
      </c>
      <c r="F18" s="28">
        <f t="shared" si="0"/>
        <v>3560</v>
      </c>
      <c r="G18" s="52" t="s">
        <v>338</v>
      </c>
      <c r="H18" s="52"/>
    </row>
    <row r="19" spans="1:8" ht="18" customHeight="1">
      <c r="A19" s="52">
        <v>16</v>
      </c>
      <c r="B19" s="52" t="s">
        <v>1131</v>
      </c>
      <c r="C19" s="28">
        <v>110</v>
      </c>
      <c r="D19" s="52">
        <v>1</v>
      </c>
      <c r="E19" s="52" t="s">
        <v>1122</v>
      </c>
      <c r="F19" s="28">
        <f t="shared" si="0"/>
        <v>110</v>
      </c>
      <c r="G19" s="52" t="s">
        <v>338</v>
      </c>
      <c r="H19" s="52"/>
    </row>
    <row r="20" spans="1:8" ht="18" customHeight="1">
      <c r="A20" s="52">
        <v>17</v>
      </c>
      <c r="B20" s="52" t="s">
        <v>1132</v>
      </c>
      <c r="C20" s="28">
        <v>110</v>
      </c>
      <c r="D20" s="52">
        <v>5</v>
      </c>
      <c r="E20" s="52" t="s">
        <v>1122</v>
      </c>
      <c r="F20" s="28">
        <f t="shared" si="0"/>
        <v>550</v>
      </c>
      <c r="G20" s="52" t="s">
        <v>338</v>
      </c>
      <c r="H20" s="52"/>
    </row>
    <row r="21" spans="1:8" ht="18" customHeight="1">
      <c r="A21" s="52">
        <v>18</v>
      </c>
      <c r="B21" s="52" t="s">
        <v>1133</v>
      </c>
      <c r="C21" s="28">
        <v>110</v>
      </c>
      <c r="D21" s="52">
        <v>1</v>
      </c>
      <c r="E21" s="52" t="s">
        <v>1122</v>
      </c>
      <c r="F21" s="28">
        <f t="shared" si="0"/>
        <v>110</v>
      </c>
      <c r="G21" s="52" t="s">
        <v>338</v>
      </c>
      <c r="H21" s="52"/>
    </row>
    <row r="22" spans="1:8" ht="18" customHeight="1">
      <c r="A22" s="52">
        <v>19</v>
      </c>
      <c r="B22" s="52" t="s">
        <v>1134</v>
      </c>
      <c r="C22" s="28">
        <v>110</v>
      </c>
      <c r="D22" s="52">
        <v>1</v>
      </c>
      <c r="E22" s="52" t="s">
        <v>1122</v>
      </c>
      <c r="F22" s="28">
        <f t="shared" si="0"/>
        <v>110</v>
      </c>
      <c r="G22" s="52" t="s">
        <v>338</v>
      </c>
      <c r="H22" s="52"/>
    </row>
    <row r="23" spans="1:8" ht="18" customHeight="1">
      <c r="A23" s="52">
        <v>20</v>
      </c>
      <c r="B23" s="52" t="s">
        <v>1135</v>
      </c>
      <c r="C23" s="28">
        <v>110</v>
      </c>
      <c r="D23" s="52">
        <v>1</v>
      </c>
      <c r="E23" s="52" t="s">
        <v>1122</v>
      </c>
      <c r="F23" s="28">
        <f t="shared" si="0"/>
        <v>110</v>
      </c>
      <c r="G23" s="52" t="s">
        <v>338</v>
      </c>
      <c r="H23" s="52"/>
    </row>
    <row r="24" spans="1:8" ht="18" customHeight="1">
      <c r="A24" s="52">
        <v>21</v>
      </c>
      <c r="B24" s="52" t="s">
        <v>1136</v>
      </c>
      <c r="C24" s="28">
        <v>110</v>
      </c>
      <c r="D24" s="52">
        <v>3</v>
      </c>
      <c r="E24" s="52" t="s">
        <v>1122</v>
      </c>
      <c r="F24" s="28">
        <f t="shared" si="0"/>
        <v>330</v>
      </c>
      <c r="G24" s="52" t="s">
        <v>338</v>
      </c>
      <c r="H24" s="52"/>
    </row>
    <row r="25" spans="1:8" ht="18" customHeight="1">
      <c r="A25" s="52">
        <v>22</v>
      </c>
      <c r="B25" s="52" t="s">
        <v>1137</v>
      </c>
      <c r="C25" s="28">
        <v>110</v>
      </c>
      <c r="D25" s="52">
        <v>1</v>
      </c>
      <c r="E25" s="52" t="s">
        <v>1122</v>
      </c>
      <c r="F25" s="28">
        <f t="shared" si="0"/>
        <v>110</v>
      </c>
      <c r="G25" s="52" t="s">
        <v>338</v>
      </c>
      <c r="H25" s="52"/>
    </row>
    <row r="26" spans="1:8" ht="18" customHeight="1">
      <c r="A26" s="52">
        <v>23</v>
      </c>
      <c r="B26" s="52" t="s">
        <v>1138</v>
      </c>
      <c r="C26" s="28">
        <v>110</v>
      </c>
      <c r="D26" s="52">
        <v>4</v>
      </c>
      <c r="E26" s="52" t="s">
        <v>1122</v>
      </c>
      <c r="F26" s="28">
        <f t="shared" si="0"/>
        <v>440</v>
      </c>
      <c r="G26" s="52" t="s">
        <v>338</v>
      </c>
      <c r="H26" s="52"/>
    </row>
    <row r="27" spans="1:8" ht="18" customHeight="1">
      <c r="A27" s="52">
        <v>24</v>
      </c>
      <c r="B27" s="52" t="s">
        <v>1139</v>
      </c>
      <c r="C27" s="28">
        <v>110</v>
      </c>
      <c r="D27" s="52">
        <v>6</v>
      </c>
      <c r="E27" s="52" t="s">
        <v>1122</v>
      </c>
      <c r="F27" s="28">
        <f t="shared" si="0"/>
        <v>660</v>
      </c>
      <c r="G27" s="52" t="s">
        <v>338</v>
      </c>
      <c r="H27" s="52"/>
    </row>
    <row r="28" spans="1:8" ht="18" customHeight="1">
      <c r="A28" s="52">
        <v>25</v>
      </c>
      <c r="B28" s="52" t="s">
        <v>1140</v>
      </c>
      <c r="C28" s="28">
        <v>110</v>
      </c>
      <c r="D28" s="52">
        <v>2</v>
      </c>
      <c r="E28" s="52" t="s">
        <v>1122</v>
      </c>
      <c r="F28" s="28">
        <f t="shared" si="0"/>
        <v>220</v>
      </c>
      <c r="G28" s="52" t="s">
        <v>338</v>
      </c>
      <c r="H28" s="52"/>
    </row>
    <row r="29" spans="1:8" ht="18" customHeight="1">
      <c r="A29" s="52">
        <v>26</v>
      </c>
      <c r="B29" s="52" t="s">
        <v>1141</v>
      </c>
      <c r="C29" s="28">
        <v>245</v>
      </c>
      <c r="D29" s="52">
        <v>2</v>
      </c>
      <c r="E29" s="52" t="s">
        <v>1122</v>
      </c>
      <c r="F29" s="28">
        <f>C29*D29</f>
        <v>490</v>
      </c>
      <c r="G29" s="52" t="s">
        <v>338</v>
      </c>
      <c r="H29" s="52" t="s">
        <v>1142</v>
      </c>
    </row>
    <row r="30" spans="1:8" ht="18" customHeight="1">
      <c r="A30" s="52">
        <v>27</v>
      </c>
      <c r="B30" s="52" t="s">
        <v>683</v>
      </c>
      <c r="C30" s="28">
        <v>880</v>
      </c>
      <c r="D30" s="52">
        <v>1</v>
      </c>
      <c r="E30" s="52" t="s">
        <v>635</v>
      </c>
      <c r="F30" s="28">
        <f t="shared" si="0"/>
        <v>880</v>
      </c>
      <c r="G30" s="52" t="s">
        <v>338</v>
      </c>
      <c r="H30" s="52"/>
    </row>
    <row r="31" spans="1:8" ht="18" customHeight="1">
      <c r="E31" s="52" t="s">
        <v>164</v>
      </c>
      <c r="F31" s="28">
        <f>SUM(F4:F30)</f>
        <v>27834</v>
      </c>
    </row>
    <row r="32" spans="1:8"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sheetData>
  <phoneticPr fontId="19"/>
  <pageMargins left="0.7" right="0.7" top="0.75" bottom="0.75" header="0" footer="0"/>
  <pageSetup paperSize="9" orientation="portrait"/>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ebf745d-e51e-41ef-a1f1-27fce0363cfd">
      <Terms xmlns="http://schemas.microsoft.com/office/infopath/2007/PartnerControls"/>
    </lcf76f155ced4ddcb4097134ff3c332f>
    <TaxCatchAll xmlns="741f8599-2caa-4da6-a5b0-7d6ff7a9f30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F946816FFA87146BE6EDC5DF7A85DF5" ma:contentTypeVersion="20" ma:contentTypeDescription="新しいドキュメントを作成します。" ma:contentTypeScope="" ma:versionID="5298d653bf4914241b20c58dd6aaac08">
  <xsd:schema xmlns:xsd="http://www.w3.org/2001/XMLSchema" xmlns:xs="http://www.w3.org/2001/XMLSchema" xmlns:p="http://schemas.microsoft.com/office/2006/metadata/properties" xmlns:ns2="cebf745d-e51e-41ef-a1f1-27fce0363cfd" xmlns:ns3="741f8599-2caa-4da6-a5b0-7d6ff7a9f30b" targetNamespace="http://schemas.microsoft.com/office/2006/metadata/properties" ma:root="true" ma:fieldsID="ac3cd9cc15d7e6891187b1b046d0166a" ns2:_="" ns3:_="">
    <xsd:import namespace="cebf745d-e51e-41ef-a1f1-27fce0363cfd"/>
    <xsd:import namespace="741f8599-2caa-4da6-a5b0-7d6ff7a9f3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Location"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f745d-e51e-41ef-a1f1-27fce0363c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f566ec5-32a6-4ec1-8c14-5dab5ced459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1f8599-2caa-4da6-a5b0-7d6ff7a9f30b"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b090ee5-1db8-4ebd-a56f-cce81bd03d54}" ma:internalName="TaxCatchAll" ma:showField="CatchAllData" ma:web="741f8599-2caa-4da6-a5b0-7d6ff7a9f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92F5AA-310B-42CA-A268-E381176EC12B}"/>
</file>

<file path=customXml/itemProps2.xml><?xml version="1.0" encoding="utf-8"?>
<ds:datastoreItem xmlns:ds="http://schemas.openxmlformats.org/officeDocument/2006/customXml" ds:itemID="{74EB2AB4-1A97-4262-AEA5-D0CA2EF86E68}"/>
</file>

<file path=customXml/itemProps3.xml><?xml version="1.0" encoding="utf-8"?>
<ds:datastoreItem xmlns:ds="http://schemas.openxmlformats.org/officeDocument/2006/customXml" ds:itemID="{5F3B5090-27C3-4760-A4B3-8544B393A33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s2111445@u.tsukuba.ac.jp</dc:creator>
  <cp:keywords/>
  <dc:description/>
  <cp:lastModifiedBy/>
  <cp:revision/>
  <dcterms:created xsi:type="dcterms:W3CDTF">2020-05-19T05:47:29Z</dcterms:created>
  <dcterms:modified xsi:type="dcterms:W3CDTF">2026-01-20T23:30:44Z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0x0101008F946816FFA87146BE6EDC5DF7A85DF5</vt:lpwstr>
  </property>
  <property fmtid="{D5CDD505-2E9C-101B-9397-08002B2CF9AE}" pid="3" name="MediaServiceImageTags">
    <vt:lpwstr/>
  </property>
</Properties>
</file>