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365tsukuba-my.sharepoint.com/personal/s2511802_u_tsukuba_ac_jp/Documents/学園祭実行委員会/01_シフ担/実計/本番/二次意見聴取会提出用/"/>
    </mc:Choice>
  </mc:AlternateContent>
  <xr:revisionPtr revIDLastSave="84" documentId="8_{C4647785-9E1E-4D83-B3E7-AD62EC671EA3}" xr6:coauthVersionLast="47" xr6:coauthVersionMax="47" xr10:uidLastSave="{2DC3D88D-CDA0-4562-8BF6-754A7544E5F0}"/>
  <bookViews>
    <workbookView xWindow="-108" yWindow="-108" windowWidth="23256" windowHeight="13896" firstSheet="3" activeTab="8" xr2:uid="{6DA09B28-B04A-4A63-BEBF-95066F5EEF31}"/>
  </bookViews>
  <sheets>
    <sheet name="表紙" sheetId="1" r:id="rId1"/>
    <sheet name="目次" sheetId="2" r:id="rId2"/>
    <sheet name="1.二次予算クロス集計" sheetId="3" r:id="rId3"/>
    <sheet name="2.一次予算クロス集計" sheetId="4" r:id="rId4"/>
    <sheet name="3.前年度決算クロス集計" sheetId="5" r:id="rId5"/>
    <sheet name="4.一次予算との比較" sheetId="6" r:id="rId6"/>
    <sheet name="5.前年度決算との比較" sheetId="7" r:id="rId7"/>
    <sheet name="6.二次予算詳細収入の部" sheetId="8" r:id="rId8"/>
    <sheet name="7.二次予算詳細支出の部" sheetId="9" r:id="rId9"/>
    <sheet name="8.雨天時変更"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32" i="9" l="1"/>
  <c r="G56" i="9"/>
  <c r="G57" i="9" s="1"/>
  <c r="C32" i="3" s="1"/>
  <c r="L32" i="3" s="1"/>
  <c r="G211" i="9"/>
  <c r="G275" i="9"/>
  <c r="G274" i="9"/>
  <c r="G257" i="9"/>
  <c r="G202" i="9"/>
  <c r="G96" i="9"/>
  <c r="E27" i="3" s="1"/>
  <c r="E42" i="3" s="1"/>
  <c r="C4" i="3"/>
  <c r="G200" i="9"/>
  <c r="G199" i="9"/>
  <c r="G394" i="9"/>
  <c r="G393" i="9"/>
  <c r="G192" i="9"/>
  <c r="G262" i="9"/>
  <c r="G454" i="9"/>
  <c r="G521" i="9"/>
  <c r="G498" i="9"/>
  <c r="G30" i="9"/>
  <c r="F4" i="3"/>
  <c r="L4" i="3" s="1"/>
  <c r="G231" i="9"/>
  <c r="G12" i="8"/>
  <c r="G12" i="3" s="1"/>
  <c r="G318" i="9"/>
  <c r="G272" i="9"/>
  <c r="D110" i="8"/>
  <c r="J15" i="8"/>
  <c r="J15" i="3" s="1"/>
  <c r="G52" i="9"/>
  <c r="G51" i="9"/>
  <c r="G45" i="9"/>
  <c r="G46" i="9"/>
  <c r="G47" i="9"/>
  <c r="G44" i="9"/>
  <c r="G43" i="9"/>
  <c r="G42" i="9"/>
  <c r="G38" i="9"/>
  <c r="G39" i="9" s="1"/>
  <c r="G260" i="9"/>
  <c r="C3" i="3"/>
  <c r="L3" i="3" s="1"/>
  <c r="E11" i="8"/>
  <c r="E11" i="3" s="1"/>
  <c r="L11" i="3" s="1"/>
  <c r="D99" i="8"/>
  <c r="D100" i="8"/>
  <c r="D101" i="8"/>
  <c r="D102" i="8"/>
  <c r="D103" i="8"/>
  <c r="D104" i="8"/>
  <c r="D105" i="8"/>
  <c r="D106" i="8"/>
  <c r="D107" i="8"/>
  <c r="D108" i="8"/>
  <c r="D109" i="8"/>
  <c r="D98" i="8"/>
  <c r="B111" i="8"/>
  <c r="C43" i="6"/>
  <c r="C42" i="6"/>
  <c r="C41" i="6"/>
  <c r="C39" i="6"/>
  <c r="C38" i="6"/>
  <c r="C37" i="6"/>
  <c r="C36" i="6"/>
  <c r="J31" i="3"/>
  <c r="J46" i="3" s="1"/>
  <c r="G560" i="9"/>
  <c r="G559" i="9"/>
  <c r="G558" i="9"/>
  <c r="G557" i="9"/>
  <c r="G556" i="9"/>
  <c r="G555" i="9"/>
  <c r="G551" i="9"/>
  <c r="G550" i="9"/>
  <c r="G547" i="9"/>
  <c r="G542" i="9"/>
  <c r="G543" i="9" s="1"/>
  <c r="K26" i="3" s="1"/>
  <c r="K41" i="3" s="1"/>
  <c r="G538" i="9"/>
  <c r="G539" i="9" s="1"/>
  <c r="G534" i="9"/>
  <c r="G533" i="9"/>
  <c r="G532" i="9"/>
  <c r="G531" i="9"/>
  <c r="G530" i="9"/>
  <c r="G529" i="9"/>
  <c r="G528" i="9"/>
  <c r="G527" i="9"/>
  <c r="G526" i="9"/>
  <c r="G525" i="9"/>
  <c r="G524" i="9"/>
  <c r="G523" i="9"/>
  <c r="G522" i="9"/>
  <c r="G514" i="9"/>
  <c r="G515" i="9" s="1"/>
  <c r="G510" i="9"/>
  <c r="G511" i="9" s="1"/>
  <c r="G506" i="9"/>
  <c r="G505" i="9"/>
  <c r="G507" i="9" s="1"/>
  <c r="K23" i="3" s="1"/>
  <c r="K38" i="3" s="1"/>
  <c r="G501" i="9"/>
  <c r="G500" i="9"/>
  <c r="G499" i="9"/>
  <c r="G491" i="9"/>
  <c r="G490" i="9"/>
  <c r="G489" i="9"/>
  <c r="G488" i="9"/>
  <c r="G487" i="9"/>
  <c r="G486" i="9"/>
  <c r="G482" i="9"/>
  <c r="G481" i="9"/>
  <c r="G477" i="9"/>
  <c r="G478" i="9" s="1"/>
  <c r="G473" i="9"/>
  <c r="G472" i="9"/>
  <c r="G471" i="9"/>
  <c r="G470" i="9"/>
  <c r="G469" i="9"/>
  <c r="G468" i="9"/>
  <c r="G467" i="9"/>
  <c r="G466" i="9"/>
  <c r="G465" i="9"/>
  <c r="G464" i="9"/>
  <c r="G463" i="9"/>
  <c r="G462" i="9"/>
  <c r="G461" i="9"/>
  <c r="G460" i="9"/>
  <c r="G459" i="9"/>
  <c r="G458" i="9"/>
  <c r="G457" i="9"/>
  <c r="G456" i="9"/>
  <c r="G455" i="9"/>
  <c r="G453" i="9"/>
  <c r="G452" i="9"/>
  <c r="G451" i="9"/>
  <c r="G450" i="9"/>
  <c r="G443" i="9"/>
  <c r="G442" i="9"/>
  <c r="G441" i="9"/>
  <c r="G437" i="9"/>
  <c r="G438" i="9" s="1"/>
  <c r="G433" i="9"/>
  <c r="G434" i="9" s="1"/>
  <c r="K29" i="3" s="1"/>
  <c r="K44" i="3" s="1"/>
  <c r="G429" i="9"/>
  <c r="G428" i="9"/>
  <c r="G427" i="9"/>
  <c r="G423" i="9"/>
  <c r="G424" i="9" s="1"/>
  <c r="K25" i="3" s="1"/>
  <c r="K40" i="3" s="1"/>
  <c r="G419" i="9"/>
  <c r="G418" i="9"/>
  <c r="G417" i="9"/>
  <c r="G416" i="9"/>
  <c r="G412" i="9"/>
  <c r="G411" i="9"/>
  <c r="G410" i="9"/>
  <c r="G409" i="9"/>
  <c r="G408" i="9"/>
  <c r="G400" i="9"/>
  <c r="G399" i="9"/>
  <c r="G398" i="9"/>
  <c r="G392" i="9"/>
  <c r="G391" i="9"/>
  <c r="G390" i="9"/>
  <c r="G389" i="9"/>
  <c r="G388" i="9"/>
  <c r="G387" i="9"/>
  <c r="G383" i="9"/>
  <c r="G382" i="9"/>
  <c r="G381" i="9"/>
  <c r="G380" i="9"/>
  <c r="G379" i="9"/>
  <c r="G378" i="9"/>
  <c r="G377" i="9"/>
  <c r="G376" i="9"/>
  <c r="G372" i="9"/>
  <c r="G371" i="9"/>
  <c r="G370" i="9"/>
  <c r="G369" i="9"/>
  <c r="G368" i="9"/>
  <c r="G367" i="9"/>
  <c r="G366" i="9"/>
  <c r="G365" i="9"/>
  <c r="G364" i="9"/>
  <c r="G363" i="9"/>
  <c r="G362" i="9"/>
  <c r="G361" i="9"/>
  <c r="G360" i="9"/>
  <c r="G359" i="9"/>
  <c r="G355" i="9"/>
  <c r="G354" i="9"/>
  <c r="G350" i="9"/>
  <c r="G349" i="9"/>
  <c r="G345" i="9"/>
  <c r="G344" i="9"/>
  <c r="G343" i="9"/>
  <c r="G342" i="9"/>
  <c r="G335" i="9"/>
  <c r="G334" i="9"/>
  <c r="G333" i="9"/>
  <c r="G332" i="9"/>
  <c r="G331" i="9"/>
  <c r="G330" i="9"/>
  <c r="G329" i="9"/>
  <c r="G328" i="9"/>
  <c r="G327" i="9"/>
  <c r="G326" i="9"/>
  <c r="G325" i="9"/>
  <c r="G324" i="9"/>
  <c r="G323" i="9"/>
  <c r="G322" i="9"/>
  <c r="G317" i="9"/>
  <c r="G316" i="9"/>
  <c r="G315" i="9"/>
  <c r="G314" i="9"/>
  <c r="G310" i="9"/>
  <c r="G309" i="9"/>
  <c r="G308" i="9"/>
  <c r="G307" i="9"/>
  <c r="G306" i="9"/>
  <c r="G305" i="9"/>
  <c r="G304" i="9"/>
  <c r="G303" i="9"/>
  <c r="G302" i="9"/>
  <c r="G301" i="9"/>
  <c r="G300" i="9"/>
  <c r="G299" i="9"/>
  <c r="G298" i="9"/>
  <c r="G297" i="9"/>
  <c r="G296" i="9"/>
  <c r="G295" i="9"/>
  <c r="G294" i="9"/>
  <c r="G293" i="9"/>
  <c r="G292" i="9"/>
  <c r="G291" i="9"/>
  <c r="G290" i="9"/>
  <c r="G289" i="9"/>
  <c r="G288" i="9"/>
  <c r="G287" i="9"/>
  <c r="G283" i="9"/>
  <c r="G282" i="9"/>
  <c r="G281" i="9"/>
  <c r="G280" i="9"/>
  <c r="G279" i="9"/>
  <c r="G278" i="9"/>
  <c r="G277" i="9"/>
  <c r="G276" i="9"/>
  <c r="G273" i="9"/>
  <c r="G271" i="9"/>
  <c r="G267" i="9"/>
  <c r="G266" i="9"/>
  <c r="G265" i="9"/>
  <c r="G264" i="9"/>
  <c r="G263" i="9"/>
  <c r="G261" i="9"/>
  <c r="G259" i="9"/>
  <c r="G258" i="9"/>
  <c r="G256" i="9"/>
  <c r="G255" i="9"/>
  <c r="G254" i="9"/>
  <c r="G253" i="9"/>
  <c r="G252" i="9"/>
  <c r="G251" i="9"/>
  <c r="G250" i="9"/>
  <c r="G249" i="9"/>
  <c r="G248" i="9"/>
  <c r="G247" i="9"/>
  <c r="G246" i="9"/>
  <c r="G245" i="9"/>
  <c r="G244" i="9"/>
  <c r="G243" i="9"/>
  <c r="G242" i="9"/>
  <c r="G241" i="9"/>
  <c r="G240" i="9"/>
  <c r="G239" i="9"/>
  <c r="G230" i="9"/>
  <c r="G226" i="9"/>
  <c r="G225" i="9"/>
  <c r="G224" i="9"/>
  <c r="G220" i="9"/>
  <c r="G221" i="9" s="1"/>
  <c r="H25" i="3" s="1"/>
  <c r="H40" i="3" s="1"/>
  <c r="G216" i="9"/>
  <c r="G215" i="9"/>
  <c r="G210" i="9"/>
  <c r="G209" i="9"/>
  <c r="G201" i="9"/>
  <c r="G198" i="9"/>
  <c r="G194" i="9"/>
  <c r="G193" i="9"/>
  <c r="G191" i="9"/>
  <c r="G187" i="9"/>
  <c r="G188" i="9" s="1"/>
  <c r="G27" i="3" s="1"/>
  <c r="G42" i="3" s="1"/>
  <c r="G183" i="9"/>
  <c r="G182" i="9"/>
  <c r="G181" i="9"/>
  <c r="G177" i="9"/>
  <c r="G176" i="9"/>
  <c r="G175" i="9"/>
  <c r="G174" i="9"/>
  <c r="G170" i="9"/>
  <c r="G169" i="9"/>
  <c r="G168" i="9"/>
  <c r="G164" i="9"/>
  <c r="G163" i="9"/>
  <c r="G162" i="9"/>
  <c r="G161" i="9"/>
  <c r="G160" i="9"/>
  <c r="G159" i="9"/>
  <c r="G158" i="9"/>
  <c r="G157" i="9"/>
  <c r="G156" i="9"/>
  <c r="G155" i="9"/>
  <c r="G154" i="9"/>
  <c r="G153" i="9"/>
  <c r="G152" i="9"/>
  <c r="G145" i="9"/>
  <c r="G144" i="9"/>
  <c r="G143" i="9"/>
  <c r="G142" i="9"/>
  <c r="G141" i="9"/>
  <c r="G140" i="9"/>
  <c r="G139" i="9"/>
  <c r="G135" i="9"/>
  <c r="G136" i="9" s="1"/>
  <c r="F30" i="3" s="1"/>
  <c r="F45" i="3" s="1"/>
  <c r="G131" i="9"/>
  <c r="G130" i="9"/>
  <c r="G126" i="9"/>
  <c r="G127" i="9" s="1"/>
  <c r="G119" i="9"/>
  <c r="G118" i="9"/>
  <c r="G120" i="9" s="1"/>
  <c r="E31" i="3" s="1"/>
  <c r="E46" i="3" s="1"/>
  <c r="G114" i="9"/>
  <c r="G113" i="9"/>
  <c r="G112" i="9"/>
  <c r="G111" i="9"/>
  <c r="G110" i="9"/>
  <c r="G109" i="9"/>
  <c r="G108" i="9"/>
  <c r="G104" i="9"/>
  <c r="G103" i="9"/>
  <c r="G102" i="9"/>
  <c r="G101" i="9"/>
  <c r="G100" i="9"/>
  <c r="G99" i="9"/>
  <c r="G91" i="9"/>
  <c r="G90" i="9"/>
  <c r="G89" i="9"/>
  <c r="G88" i="9"/>
  <c r="G87" i="9"/>
  <c r="G86" i="9"/>
  <c r="G85" i="9"/>
  <c r="G84" i="9"/>
  <c r="G83" i="9"/>
  <c r="G82" i="9"/>
  <c r="G81" i="9"/>
  <c r="G80" i="9"/>
  <c r="G76" i="9"/>
  <c r="G77" i="9" s="1"/>
  <c r="E25" i="3" s="1"/>
  <c r="E40" i="3" s="1"/>
  <c r="G72" i="9"/>
  <c r="G71" i="9"/>
  <c r="G70" i="9"/>
  <c r="G69" i="9"/>
  <c r="G68" i="9"/>
  <c r="G64" i="9"/>
  <c r="G63" i="9"/>
  <c r="G31" i="9"/>
  <c r="G26" i="9"/>
  <c r="G25" i="9"/>
  <c r="G24" i="9"/>
  <c r="G20" i="9"/>
  <c r="G19" i="9"/>
  <c r="G18" i="9"/>
  <c r="G17" i="9"/>
  <c r="G16" i="9"/>
  <c r="G15" i="9"/>
  <c r="G14" i="9"/>
  <c r="G13" i="9"/>
  <c r="G12" i="9"/>
  <c r="G11" i="9"/>
  <c r="G10" i="9"/>
  <c r="G9" i="9"/>
  <c r="G8" i="9"/>
  <c r="G7" i="9"/>
  <c r="G3" i="9"/>
  <c r="G4" i="9" s="1"/>
  <c r="C45" i="7"/>
  <c r="C46" i="7"/>
  <c r="D46" i="7" s="1"/>
  <c r="C44" i="7"/>
  <c r="C43" i="7"/>
  <c r="C42" i="7"/>
  <c r="C41" i="7"/>
  <c r="C40" i="7"/>
  <c r="C39" i="7"/>
  <c r="C38" i="7"/>
  <c r="C37" i="7"/>
  <c r="C36" i="7"/>
  <c r="C16" i="7"/>
  <c r="C15" i="7"/>
  <c r="C14" i="7"/>
  <c r="C13" i="7"/>
  <c r="C12" i="7"/>
  <c r="C11" i="7"/>
  <c r="C10" i="7"/>
  <c r="C9" i="7"/>
  <c r="C8" i="7"/>
  <c r="C7" i="7"/>
  <c r="C6" i="7"/>
  <c r="C5" i="7"/>
  <c r="C4" i="7"/>
  <c r="C3" i="7"/>
  <c r="B16" i="7"/>
  <c r="D16" i="7" s="1"/>
  <c r="C16" i="6"/>
  <c r="C15" i="6"/>
  <c r="C14" i="6"/>
  <c r="C13" i="6"/>
  <c r="C12" i="6"/>
  <c r="C11" i="6"/>
  <c r="C10" i="6"/>
  <c r="C9" i="6"/>
  <c r="C8" i="6"/>
  <c r="C7" i="6"/>
  <c r="C6" i="6"/>
  <c r="C5" i="6"/>
  <c r="C4" i="6"/>
  <c r="C3" i="6"/>
  <c r="B16" i="6"/>
  <c r="L32" i="5"/>
  <c r="K16" i="3"/>
  <c r="L16" i="3" s="1"/>
  <c r="K14" i="3"/>
  <c r="C9" i="3"/>
  <c r="C8" i="3"/>
  <c r="L8" i="3" s="1"/>
  <c r="F99" i="8"/>
  <c r="G99" i="8" s="1"/>
  <c r="F100" i="8"/>
  <c r="G100" i="8" s="1"/>
  <c r="F101" i="8"/>
  <c r="G101" i="8" s="1"/>
  <c r="F102" i="8"/>
  <c r="G102" i="8" s="1"/>
  <c r="F103" i="8"/>
  <c r="G103" i="8" s="1"/>
  <c r="F104" i="8"/>
  <c r="G104" i="8" s="1"/>
  <c r="F105" i="8"/>
  <c r="G105" i="8" s="1"/>
  <c r="F106" i="8"/>
  <c r="G106" i="8" s="1"/>
  <c r="F107" i="8"/>
  <c r="G107" i="8" s="1"/>
  <c r="F110" i="8"/>
  <c r="G110" i="8" s="1"/>
  <c r="F98" i="8"/>
  <c r="G98" i="8" s="1"/>
  <c r="E109" i="8"/>
  <c r="F109" i="8" s="1"/>
  <c r="G109" i="8" s="1"/>
  <c r="E108" i="8"/>
  <c r="F108" i="8" s="1"/>
  <c r="G108" i="8" s="1"/>
  <c r="F7" i="8"/>
  <c r="F7" i="3" s="1"/>
  <c r="L7" i="3" s="1"/>
  <c r="F6" i="8"/>
  <c r="F6" i="3" s="1"/>
  <c r="C5" i="8"/>
  <c r="C5" i="3" s="1"/>
  <c r="D128" i="8"/>
  <c r="D127" i="8"/>
  <c r="D126" i="8"/>
  <c r="D129" i="8" s="1"/>
  <c r="K13" i="8" s="1"/>
  <c r="B129" i="8"/>
  <c r="B94" i="8"/>
  <c r="D18" i="8"/>
  <c r="H18" i="8"/>
  <c r="I18" i="8"/>
  <c r="J18" i="8"/>
  <c r="B18" i="8"/>
  <c r="L4" i="8"/>
  <c r="L6" i="8"/>
  <c r="L8" i="8"/>
  <c r="L9" i="8"/>
  <c r="L14" i="8"/>
  <c r="L15" i="8"/>
  <c r="L16" i="8"/>
  <c r="L17" i="8"/>
  <c r="K34" i="5"/>
  <c r="J34" i="5"/>
  <c r="I34" i="5"/>
  <c r="H34" i="5"/>
  <c r="G34" i="5"/>
  <c r="F34" i="5"/>
  <c r="E34" i="5"/>
  <c r="D34" i="5"/>
  <c r="C34" i="5"/>
  <c r="B34" i="5"/>
  <c r="L33" i="5"/>
  <c r="L31" i="5"/>
  <c r="L30" i="5"/>
  <c r="L29" i="5"/>
  <c r="L28" i="5"/>
  <c r="L27" i="5"/>
  <c r="L26" i="5"/>
  <c r="L25" i="5"/>
  <c r="L24" i="5"/>
  <c r="L23" i="5"/>
  <c r="L22" i="5"/>
  <c r="K18" i="5"/>
  <c r="J18" i="5"/>
  <c r="I18" i="5"/>
  <c r="H18" i="5"/>
  <c r="G18" i="5"/>
  <c r="F18" i="5"/>
  <c r="E18" i="5"/>
  <c r="D18" i="5"/>
  <c r="C18" i="5"/>
  <c r="B18" i="5"/>
  <c r="L17" i="5"/>
  <c r="L16" i="5"/>
  <c r="L15" i="5"/>
  <c r="L14" i="5"/>
  <c r="L13" i="5"/>
  <c r="L12" i="5"/>
  <c r="L11" i="5"/>
  <c r="L10" i="5"/>
  <c r="L9" i="5"/>
  <c r="L8" i="5"/>
  <c r="L7" i="5"/>
  <c r="L6" i="5"/>
  <c r="L5" i="5"/>
  <c r="L4" i="5"/>
  <c r="L3" i="5"/>
  <c r="K48" i="4"/>
  <c r="J48" i="4"/>
  <c r="I48" i="4"/>
  <c r="H48" i="4"/>
  <c r="G48" i="4"/>
  <c r="F48" i="4"/>
  <c r="E48" i="4"/>
  <c r="D48" i="4"/>
  <c r="C48" i="4"/>
  <c r="B48" i="4"/>
  <c r="L47" i="4"/>
  <c r="L46" i="4"/>
  <c r="L45" i="4"/>
  <c r="L44" i="4"/>
  <c r="L43" i="4"/>
  <c r="L42" i="4"/>
  <c r="L41" i="4"/>
  <c r="L40" i="4"/>
  <c r="L39" i="4"/>
  <c r="L38" i="4"/>
  <c r="L37" i="4"/>
  <c r="K33" i="4"/>
  <c r="J33" i="4"/>
  <c r="I33" i="4"/>
  <c r="H33" i="4"/>
  <c r="G33" i="4"/>
  <c r="F33" i="4"/>
  <c r="E33" i="4"/>
  <c r="D33" i="4"/>
  <c r="C33" i="4"/>
  <c r="B33" i="4"/>
  <c r="L32" i="4"/>
  <c r="L31" i="4"/>
  <c r="C45" i="6" s="1"/>
  <c r="L30" i="4"/>
  <c r="C44" i="6" s="1"/>
  <c r="L29" i="4"/>
  <c r="L28" i="4"/>
  <c r="L27" i="4"/>
  <c r="L26" i="4"/>
  <c r="C40" i="6" s="1"/>
  <c r="L25" i="4"/>
  <c r="L24" i="4"/>
  <c r="L23" i="4"/>
  <c r="L22" i="4"/>
  <c r="K18" i="4"/>
  <c r="J18" i="4"/>
  <c r="I18" i="4"/>
  <c r="H18" i="4"/>
  <c r="G18" i="4"/>
  <c r="F18" i="4"/>
  <c r="E18" i="4"/>
  <c r="D18" i="4"/>
  <c r="C18" i="4"/>
  <c r="B18" i="4"/>
  <c r="L17" i="4"/>
  <c r="L16" i="4"/>
  <c r="L15" i="4"/>
  <c r="L14" i="4"/>
  <c r="L13" i="4"/>
  <c r="L12" i="4"/>
  <c r="L11" i="4"/>
  <c r="L10" i="4"/>
  <c r="L9" i="4"/>
  <c r="L8" i="4"/>
  <c r="L7" i="4"/>
  <c r="L6" i="4"/>
  <c r="L5" i="4"/>
  <c r="L4" i="4"/>
  <c r="L3" i="4"/>
  <c r="D48" i="3"/>
  <c r="D33" i="3"/>
  <c r="L9" i="3"/>
  <c r="L14" i="3"/>
  <c r="L17" i="3"/>
  <c r="I18" i="3"/>
  <c r="H18" i="3"/>
  <c r="D18" i="3"/>
  <c r="B18" i="3"/>
  <c r="G203" i="9" l="1"/>
  <c r="G346" i="9"/>
  <c r="J22" i="3" s="1"/>
  <c r="G212" i="9"/>
  <c r="G552" i="9"/>
  <c r="K30" i="3" s="1"/>
  <c r="K45" i="3" s="1"/>
  <c r="G227" i="9"/>
  <c r="H26" i="3" s="1"/>
  <c r="H41" i="3" s="1"/>
  <c r="G483" i="9"/>
  <c r="G171" i="9"/>
  <c r="G24" i="3" s="1"/>
  <c r="G39" i="3" s="1"/>
  <c r="G233" i="9"/>
  <c r="H30" i="3" s="1"/>
  <c r="H45" i="3" s="1"/>
  <c r="G351" i="9"/>
  <c r="J24" i="3" s="1"/>
  <c r="G146" i="9"/>
  <c r="F31" i="3" s="1"/>
  <c r="F46" i="3" s="1"/>
  <c r="G356" i="9"/>
  <c r="J25" i="3" s="1"/>
  <c r="J40" i="3" s="1"/>
  <c r="G184" i="9"/>
  <c r="G26" i="3" s="1"/>
  <c r="G41" i="3" s="1"/>
  <c r="G444" i="9"/>
  <c r="G395" i="9"/>
  <c r="J30" i="3" s="1"/>
  <c r="J45" i="3" s="1"/>
  <c r="G217" i="9"/>
  <c r="H23" i="3" s="1"/>
  <c r="H38" i="3" s="1"/>
  <c r="G178" i="9"/>
  <c r="G25" i="3" s="1"/>
  <c r="G40" i="3" s="1"/>
  <c r="G319" i="9"/>
  <c r="I30" i="3" s="1"/>
  <c r="I45" i="3" s="1"/>
  <c r="G492" i="9"/>
  <c r="G73" i="9"/>
  <c r="E23" i="3" s="1"/>
  <c r="E38" i="3" s="1"/>
  <c r="G31" i="3"/>
  <c r="G46" i="3" s="1"/>
  <c r="G336" i="9"/>
  <c r="I31" i="3" s="1"/>
  <c r="I46" i="3" s="1"/>
  <c r="G32" i="9"/>
  <c r="B31" i="3" s="1"/>
  <c r="B46" i="3" s="1"/>
  <c r="G384" i="9"/>
  <c r="J27" i="3" s="1"/>
  <c r="J42" i="3" s="1"/>
  <c r="G21" i="9"/>
  <c r="B25" i="3" s="1"/>
  <c r="B40" i="3" s="1"/>
  <c r="G502" i="9"/>
  <c r="G517" i="9" s="1"/>
  <c r="G420" i="9"/>
  <c r="K24" i="3" s="1"/>
  <c r="K39" i="3" s="1"/>
  <c r="G48" i="9"/>
  <c r="D16" i="6"/>
  <c r="B3" i="6"/>
  <c r="D3" i="6" s="1"/>
  <c r="B3" i="7"/>
  <c r="D3" i="7" s="1"/>
  <c r="G53" i="9"/>
  <c r="C30" i="3" s="1"/>
  <c r="C45" i="3" s="1"/>
  <c r="G561" i="9"/>
  <c r="G373" i="9"/>
  <c r="G165" i="9"/>
  <c r="G22" i="3" s="1"/>
  <c r="G132" i="9"/>
  <c r="G105" i="9"/>
  <c r="E28" i="3" s="1"/>
  <c r="G65" i="9"/>
  <c r="G195" i="9"/>
  <c r="G284" i="9"/>
  <c r="I23" i="3" s="1"/>
  <c r="I38" i="3" s="1"/>
  <c r="G115" i="9"/>
  <c r="E30" i="3" s="1"/>
  <c r="E45" i="3" s="1"/>
  <c r="G92" i="9"/>
  <c r="E26" i="3" s="1"/>
  <c r="G413" i="9"/>
  <c r="G311" i="9"/>
  <c r="I25" i="3" s="1"/>
  <c r="D111" i="8"/>
  <c r="E10" i="8" s="1"/>
  <c r="J18" i="3"/>
  <c r="L15" i="3"/>
  <c r="E10" i="3"/>
  <c r="L10" i="8"/>
  <c r="B15" i="7"/>
  <c r="D15" i="7" s="1"/>
  <c r="B15" i="6"/>
  <c r="D15" i="6" s="1"/>
  <c r="B7" i="7"/>
  <c r="D7" i="7" s="1"/>
  <c r="B7" i="6"/>
  <c r="D7" i="6" s="1"/>
  <c r="G18" i="3"/>
  <c r="L12" i="3"/>
  <c r="B6" i="6"/>
  <c r="D6" i="6" s="1"/>
  <c r="B6" i="7"/>
  <c r="D6" i="7" s="1"/>
  <c r="K13" i="3"/>
  <c r="L13" i="8"/>
  <c r="K18" i="8"/>
  <c r="B8" i="7"/>
  <c r="D8" i="7" s="1"/>
  <c r="B8" i="6"/>
  <c r="D8" i="6" s="1"/>
  <c r="B13" i="7"/>
  <c r="D13" i="7" s="1"/>
  <c r="B13" i="6"/>
  <c r="D13" i="6" s="1"/>
  <c r="B14" i="7"/>
  <c r="D14" i="7" s="1"/>
  <c r="B14" i="6"/>
  <c r="D14" i="6" s="1"/>
  <c r="G111" i="8"/>
  <c r="G535" i="9"/>
  <c r="G27" i="9"/>
  <c r="G268" i="9"/>
  <c r="C22" i="3"/>
  <c r="J37" i="3"/>
  <c r="C47" i="3"/>
  <c r="L47" i="3" s="1"/>
  <c r="H22" i="3"/>
  <c r="B10" i="7"/>
  <c r="D10" i="7" s="1"/>
  <c r="B10" i="6"/>
  <c r="D10" i="6" s="1"/>
  <c r="E18" i="8"/>
  <c r="L11" i="8"/>
  <c r="G430" i="9"/>
  <c r="G474" i="9"/>
  <c r="F22" i="3"/>
  <c r="B23" i="3"/>
  <c r="L34" i="5"/>
  <c r="L18" i="5"/>
  <c r="L48" i="4"/>
  <c r="L33" i="4"/>
  <c r="L18" i="4"/>
  <c r="L6" i="3"/>
  <c r="F18" i="3"/>
  <c r="L5" i="3"/>
  <c r="C18" i="3"/>
  <c r="G18" i="8"/>
  <c r="L12" i="8"/>
  <c r="F18" i="8"/>
  <c r="L7" i="8"/>
  <c r="C18" i="8"/>
  <c r="L5" i="8"/>
  <c r="L3" i="8"/>
  <c r="G235" i="9" l="1"/>
  <c r="F24" i="3"/>
  <c r="G148" i="9"/>
  <c r="E43" i="3"/>
  <c r="L43" i="3" s="1"/>
  <c r="L28" i="3"/>
  <c r="K31" i="3"/>
  <c r="K46" i="3" s="1"/>
  <c r="L46" i="3" s="1"/>
  <c r="C29" i="3"/>
  <c r="C33" i="3" s="1"/>
  <c r="G59" i="9"/>
  <c r="G563" i="9"/>
  <c r="J26" i="3"/>
  <c r="G403" i="9"/>
  <c r="G122" i="9"/>
  <c r="E22" i="3"/>
  <c r="G30" i="3"/>
  <c r="G205" i="9"/>
  <c r="E41" i="3"/>
  <c r="I40" i="3"/>
  <c r="L40" i="3" s="1"/>
  <c r="L25" i="3"/>
  <c r="J39" i="3"/>
  <c r="F37" i="3"/>
  <c r="B30" i="3"/>
  <c r="G34" i="9"/>
  <c r="C37" i="3"/>
  <c r="H37" i="3"/>
  <c r="H48" i="3" s="1"/>
  <c r="H33" i="3"/>
  <c r="L18" i="8"/>
  <c r="E18" i="3"/>
  <c r="L10" i="3"/>
  <c r="K18" i="3"/>
  <c r="L13" i="3"/>
  <c r="B12" i="6" s="1"/>
  <c r="D12" i="6" s="1"/>
  <c r="B11" i="6"/>
  <c r="D11" i="6" s="1"/>
  <c r="B11" i="7"/>
  <c r="D11" i="7" s="1"/>
  <c r="B12" i="7"/>
  <c r="D12" i="7" s="1"/>
  <c r="B5" i="7"/>
  <c r="D5" i="7" s="1"/>
  <c r="B5" i="6"/>
  <c r="D5" i="6" s="1"/>
  <c r="B4" i="7"/>
  <c r="D4" i="7" s="1"/>
  <c r="B4" i="6"/>
  <c r="D4" i="6" s="1"/>
  <c r="I22" i="3"/>
  <c r="G338" i="9"/>
  <c r="G446" i="9"/>
  <c r="K27" i="3"/>
  <c r="G494" i="9"/>
  <c r="K22" i="3"/>
  <c r="G37" i="3"/>
  <c r="L23" i="3"/>
  <c r="B38" i="3"/>
  <c r="F33" i="3" l="1"/>
  <c r="F39" i="3"/>
  <c r="L24" i="3"/>
  <c r="L31" i="3"/>
  <c r="B42" i="6"/>
  <c r="D42" i="6" s="1"/>
  <c r="B42" i="7"/>
  <c r="D42" i="7" s="1"/>
  <c r="L29" i="3"/>
  <c r="C44" i="3"/>
  <c r="J41" i="3"/>
  <c r="L26" i="3"/>
  <c r="J33" i="3"/>
  <c r="E37" i="3"/>
  <c r="E48" i="3" s="1"/>
  <c r="E33" i="3"/>
  <c r="G45" i="3"/>
  <c r="G48" i="3" s="1"/>
  <c r="G33" i="3"/>
  <c r="B39" i="7"/>
  <c r="D39" i="7" s="1"/>
  <c r="B39" i="6"/>
  <c r="D39" i="6" s="1"/>
  <c r="B45" i="3"/>
  <c r="L30" i="3"/>
  <c r="B33" i="3"/>
  <c r="G565" i="9"/>
  <c r="G567" i="9" s="1"/>
  <c r="L18" i="3"/>
  <c r="B9" i="7"/>
  <c r="D9" i="7" s="1"/>
  <c r="B9" i="6"/>
  <c r="D9" i="6" s="1"/>
  <c r="I33" i="3"/>
  <c r="L22" i="3"/>
  <c r="I37" i="3"/>
  <c r="L27" i="3"/>
  <c r="K42" i="3"/>
  <c r="L42" i="3" s="1"/>
  <c r="K33" i="3"/>
  <c r="K37" i="3"/>
  <c r="B37" i="6"/>
  <c r="D37" i="6" s="1"/>
  <c r="B37" i="7"/>
  <c r="D37" i="7" s="1"/>
  <c r="L38" i="3"/>
  <c r="B45" i="7" l="1"/>
  <c r="D45" i="7" s="1"/>
  <c r="B45" i="6"/>
  <c r="D45" i="6" s="1"/>
  <c r="L39" i="3"/>
  <c r="F48" i="3"/>
  <c r="B38" i="7"/>
  <c r="D38" i="7" s="1"/>
  <c r="B38" i="6"/>
  <c r="D38" i="6" s="1"/>
  <c r="L44" i="3"/>
  <c r="C48" i="3"/>
  <c r="B43" i="6"/>
  <c r="D43" i="6" s="1"/>
  <c r="B43" i="7"/>
  <c r="D43" i="7" s="1"/>
  <c r="J48" i="3"/>
  <c r="L41" i="3"/>
  <c r="B40" i="7"/>
  <c r="D40" i="7" s="1"/>
  <c r="B40" i="6"/>
  <c r="D40" i="6" s="1"/>
  <c r="B44" i="7"/>
  <c r="D44" i="7" s="1"/>
  <c r="B44" i="6"/>
  <c r="D44" i="6" s="1"/>
  <c r="L45" i="3"/>
  <c r="B48" i="3"/>
  <c r="K48" i="3"/>
  <c r="B36" i="7"/>
  <c r="D36" i="7" s="1"/>
  <c r="B36" i="6"/>
  <c r="D36" i="6" s="1"/>
  <c r="L37" i="3"/>
  <c r="I48" i="3"/>
  <c r="B41" i="6"/>
  <c r="D41" i="6" s="1"/>
  <c r="B41" i="7"/>
  <c r="D41" i="7" s="1"/>
  <c r="L33" i="3"/>
  <c r="L48" i="3" l="1"/>
</calcChain>
</file>

<file path=xl/sharedStrings.xml><?xml version="1.0" encoding="utf-8"?>
<sst xmlns="http://schemas.openxmlformats.org/spreadsheetml/2006/main" count="2678" uniqueCount="914">
  <si>
    <t>第52回筑波大学学園祭「雙峰祭」</t>
    <rPh sb="0" eb="1">
      <t>ダイ</t>
    </rPh>
    <rPh sb="3" eb="4">
      <t>カイ</t>
    </rPh>
    <rPh sb="4" eb="8">
      <t>ツクバダイガク</t>
    </rPh>
    <rPh sb="8" eb="11">
      <t>ガクエンサイ</t>
    </rPh>
    <rPh sb="12" eb="15">
      <t>ソウホウサイ</t>
    </rPh>
    <phoneticPr fontId="1"/>
  </si>
  <si>
    <t>二次予算</t>
    <rPh sb="0" eb="2">
      <t>ニジ</t>
    </rPh>
    <rPh sb="2" eb="4">
      <t>ヨサン</t>
    </rPh>
    <phoneticPr fontId="1"/>
  </si>
  <si>
    <t>財務局 予算担当　小川 優羽</t>
    <rPh sb="0" eb="3">
      <t>ザイムキョク</t>
    </rPh>
    <rPh sb="4" eb="8">
      <t>ヨサンタントウ</t>
    </rPh>
    <rPh sb="9" eb="11">
      <t>オガワ</t>
    </rPh>
    <rPh sb="12" eb="13">
      <t>ユウ</t>
    </rPh>
    <rPh sb="13" eb="14">
      <t>ウ</t>
    </rPh>
    <phoneticPr fontId="1"/>
  </si>
  <si>
    <t>1.二次予算クロス集計</t>
    <rPh sb="2" eb="6">
      <t>ニジヨサン</t>
    </rPh>
    <rPh sb="9" eb="11">
      <t>シュウケイ</t>
    </rPh>
    <phoneticPr fontId="1"/>
  </si>
  <si>
    <t>1.1収入の部</t>
    <rPh sb="3" eb="5">
      <t>シュウニュウ</t>
    </rPh>
    <rPh sb="6" eb="7">
      <t>ブ</t>
    </rPh>
    <phoneticPr fontId="1"/>
  </si>
  <si>
    <t>1.2支出の部(晴天時)</t>
    <rPh sb="3" eb="5">
      <t>シシュツ</t>
    </rPh>
    <rPh sb="6" eb="7">
      <t>ブ</t>
    </rPh>
    <rPh sb="8" eb="11">
      <t>セイテンジ</t>
    </rPh>
    <phoneticPr fontId="1"/>
  </si>
  <si>
    <t>1.3支出の部(雨天時)</t>
    <rPh sb="3" eb="5">
      <t>シシュツ</t>
    </rPh>
    <rPh sb="6" eb="7">
      <t>ブ</t>
    </rPh>
    <rPh sb="8" eb="11">
      <t>ウテンジ</t>
    </rPh>
    <phoneticPr fontId="1"/>
  </si>
  <si>
    <t>2.一次予算クロス集計</t>
    <rPh sb="2" eb="6">
      <t>イチジヨサン</t>
    </rPh>
    <rPh sb="9" eb="11">
      <t>シュウケイ</t>
    </rPh>
    <phoneticPr fontId="1"/>
  </si>
  <si>
    <t>2.1収入の部</t>
    <rPh sb="3" eb="5">
      <t>シュウニュウ</t>
    </rPh>
    <rPh sb="6" eb="7">
      <t>ブ</t>
    </rPh>
    <phoneticPr fontId="1"/>
  </si>
  <si>
    <t>2.2支出の部(晴天時)</t>
    <rPh sb="3" eb="5">
      <t>シシュツ</t>
    </rPh>
    <rPh sb="6" eb="7">
      <t>ブ</t>
    </rPh>
    <rPh sb="8" eb="11">
      <t>セイテンジ</t>
    </rPh>
    <phoneticPr fontId="1"/>
  </si>
  <si>
    <t>2.3支出の部(雨天時)</t>
    <rPh sb="3" eb="5">
      <t>シシュツ</t>
    </rPh>
    <rPh sb="6" eb="7">
      <t>ブ</t>
    </rPh>
    <rPh sb="8" eb="11">
      <t>ウテンジ</t>
    </rPh>
    <phoneticPr fontId="1"/>
  </si>
  <si>
    <t>3.前年度決算クロス集計</t>
    <rPh sb="2" eb="5">
      <t>ゼンネンド</t>
    </rPh>
    <rPh sb="5" eb="7">
      <t>ケッサン</t>
    </rPh>
    <rPh sb="10" eb="12">
      <t>シュウケイ</t>
    </rPh>
    <phoneticPr fontId="1"/>
  </si>
  <si>
    <t>3.1収入の部</t>
    <rPh sb="3" eb="5">
      <t>シュウニュウ</t>
    </rPh>
    <rPh sb="6" eb="7">
      <t>ブ</t>
    </rPh>
    <phoneticPr fontId="1"/>
  </si>
  <si>
    <t>3.2支出の部</t>
    <rPh sb="3" eb="5">
      <t>シシュツ</t>
    </rPh>
    <rPh sb="6" eb="7">
      <t>ブ</t>
    </rPh>
    <phoneticPr fontId="1"/>
  </si>
  <si>
    <t>4.一次予算との比較</t>
    <rPh sb="2" eb="6">
      <t>イチジヨサン</t>
    </rPh>
    <rPh sb="8" eb="10">
      <t>ヒカク</t>
    </rPh>
    <phoneticPr fontId="1"/>
  </si>
  <si>
    <t>4.1収入の部</t>
    <rPh sb="3" eb="5">
      <t>シュウニュウ</t>
    </rPh>
    <rPh sb="6" eb="7">
      <t>ブ</t>
    </rPh>
    <phoneticPr fontId="1"/>
  </si>
  <si>
    <t>4.2支出の部</t>
    <rPh sb="3" eb="5">
      <t>シシュツ</t>
    </rPh>
    <rPh sb="6" eb="7">
      <t>ブ</t>
    </rPh>
    <phoneticPr fontId="1"/>
  </si>
  <si>
    <t>5.前年度決算との比較</t>
    <rPh sb="2" eb="7">
      <t>ゼンネンドケッサン</t>
    </rPh>
    <rPh sb="9" eb="11">
      <t>ヒカク</t>
    </rPh>
    <phoneticPr fontId="1"/>
  </si>
  <si>
    <t>5.1収入の部</t>
    <rPh sb="3" eb="5">
      <t>シュウニュウ</t>
    </rPh>
    <rPh sb="6" eb="7">
      <t>ブ</t>
    </rPh>
    <phoneticPr fontId="1"/>
  </si>
  <si>
    <t>5.2支出の部</t>
    <rPh sb="3" eb="5">
      <t>シシュツ</t>
    </rPh>
    <rPh sb="6" eb="7">
      <t>ブ</t>
    </rPh>
    <phoneticPr fontId="1"/>
  </si>
  <si>
    <t>6.二次予算詳細収入の部</t>
    <rPh sb="2" eb="8">
      <t>ニジヨサンショウサイ</t>
    </rPh>
    <rPh sb="8" eb="10">
      <t>シュウニュウ</t>
    </rPh>
    <rPh sb="11" eb="12">
      <t>ブ</t>
    </rPh>
    <phoneticPr fontId="1"/>
  </si>
  <si>
    <t>7.二次予算詳細支出の部</t>
    <rPh sb="2" eb="8">
      <t>ニジヨサンショウサイ</t>
    </rPh>
    <rPh sb="8" eb="10">
      <t>シシュツ</t>
    </rPh>
    <rPh sb="11" eb="12">
      <t>ブ</t>
    </rPh>
    <phoneticPr fontId="1"/>
  </si>
  <si>
    <t>8.雨天時変更</t>
    <rPh sb="2" eb="5">
      <t>ウテンジ</t>
    </rPh>
    <rPh sb="5" eb="7">
      <t>ヘンコウ</t>
    </rPh>
    <phoneticPr fontId="1"/>
  </si>
  <si>
    <t>科目</t>
  </si>
  <si>
    <t>委員長団</t>
  </si>
  <si>
    <t>財務局</t>
  </si>
  <si>
    <t>総務局</t>
  </si>
  <si>
    <t>広報宣伝局</t>
  </si>
  <si>
    <t>渉外局</t>
  </si>
  <si>
    <t>推進局</t>
  </si>
  <si>
    <t>総合計画局</t>
  </si>
  <si>
    <t>情報メディアシステム局</t>
    <rPh sb="10" eb="11">
      <t>キョク</t>
    </rPh>
    <phoneticPr fontId="1"/>
  </si>
  <si>
    <t>ステージ管理局</t>
  </si>
  <si>
    <t>本部企画局</t>
  </si>
  <si>
    <t>全体</t>
  </si>
  <si>
    <t>繰入金</t>
  </si>
  <si>
    <t>利息</t>
  </si>
  <si>
    <t>学園祭学生分担金</t>
  </si>
  <si>
    <t>構成員援助金</t>
    <phoneticPr fontId="1"/>
  </si>
  <si>
    <t>協賛金</t>
  </si>
  <si>
    <t>筑波大学紫峰会基金</t>
  </si>
  <si>
    <t>茗渓会援助金</t>
  </si>
  <si>
    <t>雙峰祭公式グッズ販売</t>
  </si>
  <si>
    <t>雙峰祭公式パンフレット販売</t>
    <phoneticPr fontId="1"/>
  </si>
  <si>
    <t>調理企画からの集金</t>
    <rPh sb="7" eb="9">
      <t>シュウキン</t>
    </rPh>
    <phoneticPr fontId="1"/>
  </si>
  <si>
    <t>アーティスト招致企画チケット販売</t>
    <rPh sb="14" eb="16">
      <t>ハンバイ</t>
    </rPh>
    <phoneticPr fontId="1"/>
  </si>
  <si>
    <t>謎解き脱出ゲーム参加費</t>
    <phoneticPr fontId="1"/>
  </si>
  <si>
    <t>ステージ出演料</t>
  </si>
  <si>
    <t>プロモーション協力費</t>
  </si>
  <si>
    <t>雑収入</t>
  </si>
  <si>
    <t>合計</t>
  </si>
  <si>
    <t>1.2支出の部 (晴天時)</t>
    <rPh sb="3" eb="5">
      <t>シシュツ</t>
    </rPh>
    <rPh sb="6" eb="7">
      <t>ブ</t>
    </rPh>
    <rPh sb="9" eb="12">
      <t>セイテンジ</t>
    </rPh>
    <phoneticPr fontId="1"/>
  </si>
  <si>
    <t>消耗品器具費</t>
    <phoneticPr fontId="1"/>
  </si>
  <si>
    <t>通信運搬費</t>
  </si>
  <si>
    <t>交通費</t>
  </si>
  <si>
    <t>賃借料</t>
  </si>
  <si>
    <t>外注費</t>
  </si>
  <si>
    <t>謝礼費</t>
  </si>
  <si>
    <t>広告宣伝費</t>
  </si>
  <si>
    <t>支払保険料</t>
  </si>
  <si>
    <t>支払手数料</t>
  </si>
  <si>
    <t>雑費</t>
  </si>
  <si>
    <t>予備費</t>
  </si>
  <si>
    <t>雑損益</t>
    <rPh sb="0" eb="3">
      <t>ザツソンエキ</t>
    </rPh>
    <phoneticPr fontId="1"/>
  </si>
  <si>
    <t>科目</t>
    <rPh sb="0" eb="2">
      <t>カモク</t>
    </rPh>
    <phoneticPr fontId="1"/>
  </si>
  <si>
    <t>二次予算</t>
    <rPh sb="0" eb="4">
      <t>ニジヨサン</t>
    </rPh>
    <phoneticPr fontId="1"/>
  </si>
  <si>
    <t>一次予算</t>
    <rPh sb="0" eb="2">
      <t>イチジ</t>
    </rPh>
    <rPh sb="2" eb="4">
      <t>ヨサン</t>
    </rPh>
    <phoneticPr fontId="1"/>
  </si>
  <si>
    <t>(二次予算)－(一次予算)</t>
    <rPh sb="1" eb="5">
      <t>ニジヨサン</t>
    </rPh>
    <rPh sb="8" eb="12">
      <t>イチジヨサン</t>
    </rPh>
    <phoneticPr fontId="1"/>
  </si>
  <si>
    <t>収入の部比較詳細</t>
  </si>
  <si>
    <t>増額</t>
    <rPh sb="0" eb="2">
      <t>ゾウガク</t>
    </rPh>
    <phoneticPr fontId="1"/>
  </si>
  <si>
    <t>預金額が増加したため</t>
    <rPh sb="0" eb="3">
      <t>ヨキンガク</t>
    </rPh>
    <rPh sb="4" eb="6">
      <t>ゾウカ</t>
    </rPh>
    <phoneticPr fontId="1"/>
  </si>
  <si>
    <t>同額</t>
    <rPh sb="0" eb="2">
      <t>ドウガク</t>
    </rPh>
    <phoneticPr fontId="1"/>
  </si>
  <si>
    <t>一次予算と同様の計算で算出しているため</t>
    <rPh sb="0" eb="4">
      <t>イチジヨサン</t>
    </rPh>
    <rPh sb="5" eb="7">
      <t>ドウヨウ</t>
    </rPh>
    <rPh sb="8" eb="10">
      <t>ケイサン</t>
    </rPh>
    <rPh sb="11" eb="13">
      <t>サンシュツ</t>
    </rPh>
    <phoneticPr fontId="1"/>
  </si>
  <si>
    <t>構成員援助金</t>
  </si>
  <si>
    <t>減額</t>
    <rPh sb="0" eb="2">
      <t>ゲンガク</t>
    </rPh>
    <phoneticPr fontId="1"/>
  </si>
  <si>
    <t>一次予算時点での想定と異なり現時点での状況を踏まえたため</t>
    <rPh sb="0" eb="4">
      <t>イチジヨサン</t>
    </rPh>
    <rPh sb="4" eb="6">
      <t>ジテン</t>
    </rPh>
    <rPh sb="8" eb="10">
      <t>ソウテイ</t>
    </rPh>
    <rPh sb="11" eb="12">
      <t>コト</t>
    </rPh>
    <rPh sb="14" eb="17">
      <t>ゲンジテン</t>
    </rPh>
    <rPh sb="19" eb="21">
      <t>ジョウキョウ</t>
    </rPh>
    <rPh sb="22" eb="23">
      <t>フ</t>
    </rPh>
    <phoneticPr fontId="1"/>
  </si>
  <si>
    <t>一次予算と同様</t>
    <rPh sb="0" eb="4">
      <t>イチジヨサン</t>
    </rPh>
    <rPh sb="5" eb="7">
      <t>ドウヨウ</t>
    </rPh>
    <phoneticPr fontId="1"/>
  </si>
  <si>
    <t>価格、販売数に変更がないため</t>
    <rPh sb="0" eb="2">
      <t>カカク</t>
    </rPh>
    <rPh sb="3" eb="6">
      <t>ハンバイスウ</t>
    </rPh>
    <rPh sb="7" eb="9">
      <t>ヘンコウ</t>
    </rPh>
    <phoneticPr fontId="1"/>
  </si>
  <si>
    <t>企画が確定し、集金額が確定したため</t>
    <rPh sb="0" eb="2">
      <t>キカク</t>
    </rPh>
    <rPh sb="3" eb="5">
      <t>カクテイ</t>
    </rPh>
    <rPh sb="7" eb="10">
      <t>シュウキンガク</t>
    </rPh>
    <rPh sb="11" eb="13">
      <t>カクテイ</t>
    </rPh>
    <phoneticPr fontId="1"/>
  </si>
  <si>
    <t>予想売上枚数を変更したため</t>
    <rPh sb="0" eb="4">
      <t>ヨソウウリアゲ</t>
    </rPh>
    <rPh sb="4" eb="6">
      <t>マイスウ</t>
    </rPh>
    <rPh sb="7" eb="9">
      <t>ヘンコウ</t>
    </rPh>
    <phoneticPr fontId="1"/>
  </si>
  <si>
    <t>集金する団体数やそのステージの種類が予測と異なったため</t>
    <rPh sb="0" eb="2">
      <t>シュウキン</t>
    </rPh>
    <rPh sb="4" eb="7">
      <t>ダンタイスウ</t>
    </rPh>
    <rPh sb="15" eb="17">
      <t>シュルイ</t>
    </rPh>
    <rPh sb="18" eb="20">
      <t>ヨソク</t>
    </rPh>
    <rPh sb="21" eb="22">
      <t>コト</t>
    </rPh>
    <phoneticPr fontId="1"/>
  </si>
  <si>
    <t>収入予測に変更がないため</t>
    <rPh sb="0" eb="4">
      <t>シュウニュウヨソク</t>
    </rPh>
    <rPh sb="5" eb="7">
      <t>ヘンコウ</t>
    </rPh>
    <phoneticPr fontId="1"/>
  </si>
  <si>
    <t>支出の部比較詳細</t>
  </si>
  <si>
    <t>消耗品器具費</t>
  </si>
  <si>
    <t>一次予算と比較して契約するadobeライセンス数が減少したため</t>
    <rPh sb="0" eb="4">
      <t>イチジヨサン</t>
    </rPh>
    <rPh sb="5" eb="7">
      <t>ヒカク</t>
    </rPh>
    <rPh sb="9" eb="11">
      <t>ケイヤク</t>
    </rPh>
    <rPh sb="23" eb="24">
      <t>スウ</t>
    </rPh>
    <rPh sb="25" eb="27">
      <t>ゲンショウ</t>
    </rPh>
    <phoneticPr fontId="1"/>
  </si>
  <si>
    <t>Tsukuba Trendsの人数が確定し、一次予算時点よりも減少したため</t>
    <rPh sb="15" eb="17">
      <t>ニンズウ</t>
    </rPh>
    <rPh sb="18" eb="20">
      <t>カクテイ</t>
    </rPh>
    <rPh sb="22" eb="24">
      <t>イチジ</t>
    </rPh>
    <rPh sb="24" eb="26">
      <t>ヨサン</t>
    </rPh>
    <rPh sb="26" eb="28">
      <t>ジテン</t>
    </rPh>
    <rPh sb="31" eb="33">
      <t>ゲンショウ</t>
    </rPh>
    <phoneticPr fontId="1"/>
  </si>
  <si>
    <t>Tsukuba Trendsで使用する衣装やスタジオの協賛が得られたため</t>
    <rPh sb="15" eb="17">
      <t>シヨウ</t>
    </rPh>
    <rPh sb="19" eb="21">
      <t>イショウ</t>
    </rPh>
    <rPh sb="27" eb="29">
      <t>キョウサン</t>
    </rPh>
    <rPh sb="30" eb="31">
      <t>エ</t>
    </rPh>
    <phoneticPr fontId="1"/>
  </si>
  <si>
    <t>一次予算時点から値上げしているものがあるため</t>
    <rPh sb="0" eb="2">
      <t>イチジ</t>
    </rPh>
    <rPh sb="2" eb="4">
      <t>ヨサン</t>
    </rPh>
    <rPh sb="4" eb="6">
      <t>ジテン</t>
    </rPh>
    <rPh sb="8" eb="10">
      <t>ネア</t>
    </rPh>
    <phoneticPr fontId="1"/>
  </si>
  <si>
    <t>業者への食事提供の数が増加したため</t>
    <rPh sb="0" eb="2">
      <t>ギョウシャ</t>
    </rPh>
    <rPh sb="4" eb="8">
      <t>ショクジテイキョウ</t>
    </rPh>
    <rPh sb="9" eb="10">
      <t>カズ</t>
    </rPh>
    <rPh sb="11" eb="13">
      <t>ゾウカ</t>
    </rPh>
    <phoneticPr fontId="1"/>
  </si>
  <si>
    <t>雙峰祭公式パンフレットやリーフレットの印刷費が減少したため</t>
    <rPh sb="0" eb="3">
      <t>ソウホウサイ</t>
    </rPh>
    <rPh sb="3" eb="5">
      <t>コウシキ</t>
    </rPh>
    <rPh sb="19" eb="22">
      <t>インサツヒ</t>
    </rPh>
    <rPh sb="23" eb="25">
      <t>ゲンショウ</t>
    </rPh>
    <phoneticPr fontId="1"/>
  </si>
  <si>
    <t>契約する保険に変更がないため</t>
    <rPh sb="0" eb="2">
      <t>ケイヤク</t>
    </rPh>
    <rPh sb="4" eb="6">
      <t>ホケン</t>
    </rPh>
    <rPh sb="7" eb="9">
      <t>ヘンコウ</t>
    </rPh>
    <phoneticPr fontId="1"/>
  </si>
  <si>
    <t>1回にかかる振込手数料が減少したため</t>
    <rPh sb="1" eb="2">
      <t>カイ</t>
    </rPh>
    <rPh sb="6" eb="11">
      <t>フリコミテスウリョウ</t>
    </rPh>
    <rPh sb="12" eb="14">
      <t>ゲンショウ</t>
    </rPh>
    <phoneticPr fontId="1"/>
  </si>
  <si>
    <t>実験予備費などに変動があったため</t>
    <rPh sb="0" eb="5">
      <t>ジッケンヨビヒ</t>
    </rPh>
    <rPh sb="8" eb="10">
      <t>ヘンドウ</t>
    </rPh>
    <phoneticPr fontId="1"/>
  </si>
  <si>
    <t>2026年度予算</t>
    <phoneticPr fontId="1"/>
  </si>
  <si>
    <t>2025年度決算</t>
    <rPh sb="4" eb="6">
      <t>ネンド</t>
    </rPh>
    <rPh sb="6" eb="8">
      <t>ケッサン</t>
    </rPh>
    <phoneticPr fontId="1"/>
  </si>
  <si>
    <t>(2026年度予算)－(2025年度決算)</t>
    <rPh sb="5" eb="7">
      <t>ネンド</t>
    </rPh>
    <rPh sb="7" eb="9">
      <t>ヨサン</t>
    </rPh>
    <rPh sb="16" eb="18">
      <t>ネンド</t>
    </rPh>
    <rPh sb="18" eb="20">
      <t>ケッサン</t>
    </rPh>
    <phoneticPr fontId="1"/>
  </si>
  <si>
    <t>調理企画からの集金</t>
    <rPh sb="7" eb="9">
      <t xml:space="preserve">シュウキン </t>
    </rPh>
    <phoneticPr fontId="1"/>
  </si>
  <si>
    <t>アーティスト招致企画チケット販売</t>
    <rPh sb="14" eb="16">
      <t xml:space="preserve">ハンバイ </t>
    </rPh>
    <phoneticPr fontId="1"/>
  </si>
  <si>
    <t>2025年度は集金率が91％だったが、予算では90％で仮定しているため</t>
    <rPh sb="4" eb="6">
      <t>ネンド</t>
    </rPh>
    <rPh sb="7" eb="10">
      <t>シュウキンリツ</t>
    </rPh>
    <rPh sb="19" eb="21">
      <t>ヨサン</t>
    </rPh>
    <rPh sb="27" eb="29">
      <t>カテイ</t>
    </rPh>
    <phoneticPr fontId="1"/>
  </si>
  <si>
    <t>2025年度よりも広報に力を入れているため</t>
    <rPh sb="4" eb="6">
      <t>ネンド</t>
    </rPh>
    <rPh sb="9" eb="11">
      <t>コウホウ</t>
    </rPh>
    <rPh sb="12" eb="13">
      <t>チカラ</t>
    </rPh>
    <rPh sb="14" eb="15">
      <t>イ</t>
    </rPh>
    <phoneticPr fontId="1"/>
  </si>
  <si>
    <t>クラウドファンディングを行わないため</t>
    <rPh sb="12" eb="13">
      <t>オコナ</t>
    </rPh>
    <phoneticPr fontId="1"/>
  </si>
  <si>
    <t>2025年度と同様</t>
    <rPh sb="4" eb="6">
      <t>ネンド</t>
    </rPh>
    <rPh sb="7" eb="9">
      <t>ドウヨウ</t>
    </rPh>
    <phoneticPr fontId="1"/>
  </si>
  <si>
    <t>2025年度と比べて種類や数を増やすため</t>
    <rPh sb="4" eb="6">
      <t>ネンド</t>
    </rPh>
    <rPh sb="7" eb="8">
      <t>クラ</t>
    </rPh>
    <rPh sb="10" eb="12">
      <t>シュルイ</t>
    </rPh>
    <rPh sb="13" eb="14">
      <t>カズ</t>
    </rPh>
    <rPh sb="15" eb="16">
      <t>フ</t>
    </rPh>
    <phoneticPr fontId="1"/>
  </si>
  <si>
    <t>2025年度から部数を減らすため</t>
    <rPh sb="4" eb="6">
      <t>ネンド</t>
    </rPh>
    <rPh sb="8" eb="10">
      <t>ブスウ</t>
    </rPh>
    <rPh sb="11" eb="12">
      <t>ヘ</t>
    </rPh>
    <phoneticPr fontId="1"/>
  </si>
  <si>
    <t>2025年度よりも売上が増加することが見込まれるため</t>
    <rPh sb="4" eb="6">
      <t>ネンド</t>
    </rPh>
    <rPh sb="9" eb="11">
      <t>ウリアゲ</t>
    </rPh>
    <rPh sb="12" eb="14">
      <t>ゾウカ</t>
    </rPh>
    <rPh sb="19" eb="21">
      <t>ミコ</t>
    </rPh>
    <phoneticPr fontId="1"/>
  </si>
  <si>
    <t>2025年度よりも少ない人数の参加者数で予想しているため</t>
    <rPh sb="4" eb="6">
      <t>ネンド</t>
    </rPh>
    <rPh sb="9" eb="10">
      <t xml:space="preserve">スクナイ </t>
    </rPh>
    <rPh sb="12" eb="14">
      <t xml:space="preserve">ニンズウデ </t>
    </rPh>
    <rPh sb="15" eb="19">
      <t xml:space="preserve">サンカシャスウデ </t>
    </rPh>
    <rPh sb="20" eb="22">
      <t xml:space="preserve">ヨソウ </t>
    </rPh>
    <phoneticPr fontId="1"/>
  </si>
  <si>
    <t>増額</t>
  </si>
  <si>
    <t>出演料を値上げしたため</t>
  </si>
  <si>
    <t>協賛数が減少したため</t>
    <rPh sb="0" eb="3">
      <t>キョウサンスウ</t>
    </rPh>
    <rPh sb="4" eb="6">
      <t>ゲンショウ</t>
    </rPh>
    <phoneticPr fontId="1"/>
  </si>
  <si>
    <t>毎年見込めるものではないため</t>
    <rPh sb="0" eb="4">
      <t>マイトシミコ</t>
    </rPh>
    <phoneticPr fontId="1"/>
  </si>
  <si>
    <t>2026年度予算</t>
    <rPh sb="4" eb="6">
      <t>ネンド</t>
    </rPh>
    <rPh sb="6" eb="8">
      <t>ヨサン</t>
    </rPh>
    <phoneticPr fontId="1"/>
  </si>
  <si>
    <t>(2026年度予算)－(2025年度決算)</t>
    <rPh sb="5" eb="9">
      <t>ネンドヨサン</t>
    </rPh>
    <rPh sb="16" eb="18">
      <t>ネンド</t>
    </rPh>
    <rPh sb="18" eb="20">
      <t>ケッサン</t>
    </rPh>
    <phoneticPr fontId="1"/>
  </si>
  <si>
    <t>破損等の理由により購入物品が多いため</t>
    <rPh sb="0" eb="3">
      <t>ハソントウ</t>
    </rPh>
    <rPh sb="4" eb="6">
      <t>リユウ</t>
    </rPh>
    <rPh sb="9" eb="13">
      <t>コウニュウブッピン</t>
    </rPh>
    <rPh sb="14" eb="15">
      <t>オオ</t>
    </rPh>
    <phoneticPr fontId="1"/>
  </si>
  <si>
    <t>契約するadobeライセンス数が増加したため</t>
    <rPh sb="0" eb="2">
      <t>ケイヤク</t>
    </rPh>
    <rPh sb="14" eb="15">
      <t>スウ</t>
    </rPh>
    <rPh sb="16" eb="18">
      <t>ゾウカ</t>
    </rPh>
    <phoneticPr fontId="1"/>
  </si>
  <si>
    <t>レンタカーの借用数が増加したため</t>
    <rPh sb="6" eb="8">
      <t>シャクヨウ</t>
    </rPh>
    <rPh sb="8" eb="9">
      <t>カズ</t>
    </rPh>
    <rPh sb="10" eb="12">
      <t>ゾウカ</t>
    </rPh>
    <phoneticPr fontId="1"/>
  </si>
  <si>
    <t>賃借する物品数が増えたため</t>
    <rPh sb="0" eb="2">
      <t>チンシャク</t>
    </rPh>
    <rPh sb="4" eb="7">
      <t>ブッピンスウ</t>
    </rPh>
    <rPh sb="8" eb="9">
      <t>フ</t>
    </rPh>
    <phoneticPr fontId="1"/>
  </si>
  <si>
    <t>2025年度に比べて学園祭の規模を拡大するため</t>
    <rPh sb="4" eb="6">
      <t>ネンド</t>
    </rPh>
    <rPh sb="7" eb="8">
      <t>クラ</t>
    </rPh>
    <rPh sb="10" eb="13">
      <t>ガクエンサイ</t>
    </rPh>
    <rPh sb="14" eb="16">
      <t>キボ</t>
    </rPh>
    <rPh sb="17" eb="19">
      <t>カクダイ</t>
    </rPh>
    <phoneticPr fontId="1"/>
  </si>
  <si>
    <t>アーティスト招致企画の規模縮小のため</t>
    <rPh sb="6" eb="10">
      <t>ショウチキカク</t>
    </rPh>
    <rPh sb="11" eb="15">
      <t>キボシュクショウ</t>
    </rPh>
    <phoneticPr fontId="1"/>
  </si>
  <si>
    <t>2025年度に比べて雙峰祭オフィシャルポスターの印刷部数を減らすため</t>
    <rPh sb="4" eb="6">
      <t>ネンド</t>
    </rPh>
    <rPh sb="7" eb="8">
      <t>クラ</t>
    </rPh>
    <rPh sb="10" eb="13">
      <t>ソウホウサイ</t>
    </rPh>
    <rPh sb="24" eb="28">
      <t>インサツブスウ</t>
    </rPh>
    <rPh sb="29" eb="30">
      <t>ヘ</t>
    </rPh>
    <phoneticPr fontId="1"/>
  </si>
  <si>
    <t>契約する保険の種類が増加するため</t>
    <rPh sb="0" eb="2">
      <t>ケイヤク</t>
    </rPh>
    <rPh sb="4" eb="6">
      <t>ホケン</t>
    </rPh>
    <rPh sb="7" eb="9">
      <t>シュルイ</t>
    </rPh>
    <rPh sb="10" eb="12">
      <t>ゾウカ</t>
    </rPh>
    <phoneticPr fontId="1"/>
  </si>
  <si>
    <t>未確定分を含むため</t>
    <rPh sb="0" eb="4">
      <t>ミカクテイブン</t>
    </rPh>
    <rPh sb="5" eb="6">
      <t>フク</t>
    </rPh>
    <phoneticPr fontId="1"/>
  </si>
  <si>
    <t>６.収入の部</t>
    <rPh sb="2" eb="4">
      <t>シュウニュウ</t>
    </rPh>
    <rPh sb="5" eb="6">
      <t>ブ</t>
    </rPh>
    <phoneticPr fontId="1"/>
  </si>
  <si>
    <t>情報メディアシステム局</t>
  </si>
  <si>
    <t>利息</t>
    <rPh sb="0" eb="2">
      <t>リソク</t>
    </rPh>
    <phoneticPr fontId="1"/>
  </si>
  <si>
    <t>過去の決済資料、現在の金利から予測。</t>
    <rPh sb="0" eb="2">
      <t>カコ</t>
    </rPh>
    <rPh sb="3" eb="7">
      <t>ケッサイシリョウ</t>
    </rPh>
    <rPh sb="8" eb="10">
      <t>ゲンザイ</t>
    </rPh>
    <rPh sb="11" eb="13">
      <t>キンリ</t>
    </rPh>
    <rPh sb="15" eb="17">
      <t>ヨソク</t>
    </rPh>
    <phoneticPr fontId="1"/>
  </si>
  <si>
    <t>学園祭学生分担金</t>
    <rPh sb="0" eb="8">
      <t>ガクエンサイガクセイブンタンキン</t>
    </rPh>
    <phoneticPr fontId="1"/>
  </si>
  <si>
    <t>学群新入生及び編入生から集金する。</t>
    <rPh sb="0" eb="5">
      <t>ガクグンシンニュウセイ</t>
    </rPh>
    <rPh sb="5" eb="6">
      <t>オヨ</t>
    </rPh>
    <rPh sb="7" eb="10">
      <t>ヘンニュウセイ</t>
    </rPh>
    <rPh sb="12" eb="14">
      <t>シュウキン</t>
    </rPh>
    <phoneticPr fontId="1"/>
  </si>
  <si>
    <t>構成員援助金</t>
    <rPh sb="0" eb="6">
      <t>コウセイインエンジョキン</t>
    </rPh>
    <phoneticPr fontId="1"/>
  </si>
  <si>
    <t>大学の先生方、大学職員の方からの寄付金</t>
    <rPh sb="0" eb="2">
      <t>ダイガク</t>
    </rPh>
    <rPh sb="3" eb="6">
      <t>センセイガタ</t>
    </rPh>
    <rPh sb="7" eb="11">
      <t>ダイガクショクイン</t>
    </rPh>
    <rPh sb="12" eb="13">
      <t>カタ</t>
    </rPh>
    <rPh sb="16" eb="19">
      <t>キフキン</t>
    </rPh>
    <phoneticPr fontId="1"/>
  </si>
  <si>
    <t>協賛金</t>
    <rPh sb="0" eb="3">
      <t>キョウサンキン</t>
    </rPh>
    <phoneticPr fontId="1"/>
  </si>
  <si>
    <t>一般協賛として雙峰祭公式パンフレット協賛、雙峰祭公式Web協賛、CM協賛、ステージ協賛、企団連協賛、ステ組協賛、雙峰祭公式SNS協賛、雙峰祭オフィシャルポスター協賛、配信バナー協賛、登録型協賛、ブース協賛を実施する。また、特殊協賛として構成員援助金、個人協賛を実施する。</t>
    <rPh sb="0" eb="4">
      <t>イッパンキョウサン</t>
    </rPh>
    <rPh sb="7" eb="12">
      <t>ソウホウサイコウシキ</t>
    </rPh>
    <rPh sb="18" eb="20">
      <t>キョウサン</t>
    </rPh>
    <rPh sb="21" eb="24">
      <t>ソウホウサイ</t>
    </rPh>
    <rPh sb="24" eb="26">
      <t>コウシキ</t>
    </rPh>
    <rPh sb="29" eb="31">
      <t>キョウサン</t>
    </rPh>
    <rPh sb="34" eb="36">
      <t>キョウサン</t>
    </rPh>
    <rPh sb="41" eb="43">
      <t>キョウサン</t>
    </rPh>
    <rPh sb="44" eb="45">
      <t>キ</t>
    </rPh>
    <rPh sb="45" eb="46">
      <t>ダン</t>
    </rPh>
    <rPh sb="46" eb="47">
      <t>レン</t>
    </rPh>
    <rPh sb="47" eb="49">
      <t>キョウサン</t>
    </rPh>
    <rPh sb="52" eb="53">
      <t>グミ</t>
    </rPh>
    <rPh sb="53" eb="55">
      <t>キョウサン</t>
    </rPh>
    <rPh sb="56" eb="59">
      <t>ソウホウサイ</t>
    </rPh>
    <rPh sb="59" eb="61">
      <t>コウシキ</t>
    </rPh>
    <rPh sb="64" eb="66">
      <t>キョウサン</t>
    </rPh>
    <rPh sb="67" eb="70">
      <t>ソウホウサイ</t>
    </rPh>
    <rPh sb="80" eb="82">
      <t>キョウサン</t>
    </rPh>
    <rPh sb="83" eb="85">
      <t>ハイシン</t>
    </rPh>
    <rPh sb="88" eb="90">
      <t>キョウサン</t>
    </rPh>
    <rPh sb="91" eb="94">
      <t>トウロクガタ</t>
    </rPh>
    <rPh sb="94" eb="96">
      <t>キョウサン</t>
    </rPh>
    <rPh sb="100" eb="102">
      <t>キョウサン</t>
    </rPh>
    <rPh sb="103" eb="105">
      <t>ジッシ</t>
    </rPh>
    <rPh sb="111" eb="115">
      <t>トクシュキョウサン</t>
    </rPh>
    <rPh sb="118" eb="121">
      <t>コウセイイン</t>
    </rPh>
    <rPh sb="121" eb="124">
      <t>エンジョキン</t>
    </rPh>
    <rPh sb="125" eb="129">
      <t>コジンキョウサン</t>
    </rPh>
    <rPh sb="130" eb="132">
      <t>ジッシ</t>
    </rPh>
    <phoneticPr fontId="1"/>
  </si>
  <si>
    <t>１.一般協賛</t>
    <rPh sb="2" eb="6">
      <t>イッパンキョウサン</t>
    </rPh>
    <phoneticPr fontId="1"/>
  </si>
  <si>
    <t>2026年度と同様もしくはそれに近い形態で開催された直近3回の学園祭における協賛金の平均をとる。</t>
    <rPh sb="4" eb="6">
      <t>ネンド</t>
    </rPh>
    <rPh sb="7" eb="9">
      <t>ドウヨウ</t>
    </rPh>
    <rPh sb="21" eb="23">
      <t>カイサイ</t>
    </rPh>
    <rPh sb="26" eb="28">
      <t>チョッキン</t>
    </rPh>
    <rPh sb="29" eb="30">
      <t>カイ</t>
    </rPh>
    <rPh sb="31" eb="34">
      <t>ガクエンサイ</t>
    </rPh>
    <rPh sb="38" eb="41">
      <t>キョウサンキン</t>
    </rPh>
    <rPh sb="42" eb="44">
      <t>ヘイキン</t>
    </rPh>
    <phoneticPr fontId="1"/>
  </si>
  <si>
    <t>新型コロナウイルス感染症拡大による社会状況の変化も落ち着き、学園祭の開催状況も安定してきたことから2023年度と2024年度には平均協賛金は数値を変更せず平均協賛金を算出する。(一般協賛に限る)</t>
    <rPh sb="64" eb="69">
      <t>ヘイキンキョウサンキン</t>
    </rPh>
    <phoneticPr fontId="1"/>
  </si>
  <si>
    <t>　1)雙峰祭公式パンフレット協賛</t>
    <phoneticPr fontId="1"/>
  </si>
  <si>
    <t>雙峰祭公式パンフレットに社名・企業ロゴ等を掲示する対価として協賛金を得る。</t>
  </si>
  <si>
    <t>雙峰祭公式パンフレットの発行部数によって金額設定を変動させる可能性がある。</t>
  </si>
  <si>
    <t>　2)雙峰祭公式Web協賛</t>
    <phoneticPr fontId="1"/>
  </si>
  <si>
    <t>雙峰祭公式Webサイトに社名・企業ロゴ等の広告を掲示する対価として協賛金を得る。</t>
  </si>
  <si>
    <t>　3)CM協賛</t>
    <phoneticPr fontId="1"/>
  </si>
  <si>
    <t>本祭当日、雙峰祭公式生配信Webサイトで配信するUNITEDステージの配信に企業CMを挿入して放映する対価として協賛金を得る。</t>
    <rPh sb="0" eb="2">
      <t>ホンサイ</t>
    </rPh>
    <phoneticPr fontId="1"/>
  </si>
  <si>
    <t>　4)ステージ協賛</t>
    <phoneticPr fontId="1"/>
  </si>
  <si>
    <t>本祭当日、UNITEDステージや大学会館に社名・企業ロゴ等の広告パネルを掲示する対価として協賛金を得る。</t>
    <rPh sb="0" eb="2">
      <t>ホンサイ</t>
    </rPh>
    <phoneticPr fontId="1"/>
  </si>
  <si>
    <t>　5)企団連協賛</t>
    <phoneticPr fontId="1"/>
  </si>
  <si>
    <t>企画団体責任者連絡集会(企団連)において、企団連に参加する出席者に対して企業のパンフレット等を配布する対価として協賛金を得る。</t>
    <rPh sb="21" eb="22">
      <t>キ</t>
    </rPh>
    <rPh sb="22" eb="23">
      <t>ダン</t>
    </rPh>
    <rPh sb="23" eb="24">
      <t>レン</t>
    </rPh>
    <rPh sb="25" eb="27">
      <t>サンカ</t>
    </rPh>
    <phoneticPr fontId="1"/>
  </si>
  <si>
    <t>　6)ステ組協賛</t>
    <phoneticPr fontId="1"/>
  </si>
  <si>
    <t xml:space="preserve">ステージ組合(ステ組)において、ステ組に参加する出席者に対して企団連協賛と同様の方法で協賛金を得る。 </t>
    <rPh sb="18" eb="19">
      <t>グミ</t>
    </rPh>
    <rPh sb="24" eb="27">
      <t xml:space="preserve">シュッセキシャ </t>
    </rPh>
    <phoneticPr fontId="1"/>
  </si>
  <si>
    <t>　7)雙峰祭公式SNS協賛</t>
    <phoneticPr fontId="1"/>
  </si>
  <si>
    <t>学実委が運営する公式SNS(X、及びInstagram)において企業の情報を投稿することの対価として協賛金を得る。</t>
    <phoneticPr fontId="1"/>
  </si>
  <si>
    <t>　8)雙峰祭オフィシャルポスター協賛</t>
    <phoneticPr fontId="1"/>
  </si>
  <si>
    <t>雙峰祭オフィシャルポスターに企業の情報を掲載する。ポスターは10月上旬から学園祭までの間、筑波大学構内や関係校、ご協力いただいている周辺のお店、つくば駅、流山おおたかの森駅、新御徒町駅に掲示する予定。</t>
    <rPh sb="37" eb="40">
      <t>ガクエンサイ</t>
    </rPh>
    <rPh sb="77" eb="79">
      <t>ナガレヤマ</t>
    </rPh>
    <rPh sb="84" eb="85">
      <t>モリ</t>
    </rPh>
    <rPh sb="85" eb="86">
      <t>エキ</t>
    </rPh>
    <rPh sb="87" eb="91">
      <t>シンオカチマチ</t>
    </rPh>
    <rPh sb="91" eb="92">
      <t>エキ</t>
    </rPh>
    <phoneticPr fontId="1"/>
  </si>
  <si>
    <t>　9)配信バナー協賛</t>
    <phoneticPr fontId="1"/>
  </si>
  <si>
    <t>雙峰祭公式生配信WebサイトでUNITEDステージの企画を配信中に、ご協賛いただいた企業様のロゴをバナーとして挿入する。</t>
    <phoneticPr fontId="1"/>
  </si>
  <si>
    <t>　10)登録型協賛</t>
    <phoneticPr fontId="1"/>
  </si>
  <si>
    <t>企業等が展開するサービスに学実委が登録する対価として協賛金を得る。得られる協賛金額は企業の提示による。</t>
  </si>
  <si>
    <t>　11)ブース協賛</t>
    <phoneticPr fontId="1"/>
  </si>
  <si>
    <t xml:space="preserve">屋内または屋外の場所を用意し企業にブースを企画していただく。 </t>
  </si>
  <si>
    <t>屋外ブースに関しては、雨天時には一部返金対応を行う可能性がある。</t>
  </si>
  <si>
    <t>　2.特殊協賛</t>
    <phoneticPr fontId="1"/>
  </si>
  <si>
    <t>　1)構成員援助金</t>
    <phoneticPr fontId="1"/>
  </si>
  <si>
    <t>筑波大学内の教職員から協賛金を得る。</t>
    <phoneticPr fontId="1"/>
  </si>
  <si>
    <t>　2)個人協賛</t>
    <phoneticPr fontId="1"/>
  </si>
  <si>
    <t>筑波大学内外の個人から協賛金を得る。</t>
    <phoneticPr fontId="1"/>
  </si>
  <si>
    <t>2026年度の渉外局の収入予測詳細は以下のとおりである。</t>
    <rPh sb="4" eb="6">
      <t>ネンド</t>
    </rPh>
    <rPh sb="7" eb="10">
      <t>ショウガイキョク</t>
    </rPh>
    <rPh sb="11" eb="17">
      <t>シュウニュウヨソクショウサイ</t>
    </rPh>
    <rPh sb="18" eb="20">
      <t>イカ</t>
    </rPh>
    <phoneticPr fontId="1"/>
  </si>
  <si>
    <t>協賛形態</t>
    <rPh sb="0" eb="4">
      <t>キョウサンケイタイ</t>
    </rPh>
    <phoneticPr fontId="1"/>
  </si>
  <si>
    <t>予想収入金額</t>
    <rPh sb="0" eb="6">
      <t>ヨソウシュウニュウキンガク</t>
    </rPh>
    <phoneticPr fontId="1"/>
  </si>
  <si>
    <t>雙峰祭公式パンフレット協賛</t>
    <rPh sb="0" eb="5">
      <t>ソウホウサイコウシキ</t>
    </rPh>
    <rPh sb="11" eb="13">
      <t>キョウサン</t>
    </rPh>
    <phoneticPr fontId="1"/>
  </si>
  <si>
    <t>雙峰祭公式Web協賛</t>
    <rPh sb="0" eb="5">
      <t>ソウホウサイコウシキ</t>
    </rPh>
    <rPh sb="8" eb="10">
      <t>キョウサン</t>
    </rPh>
    <phoneticPr fontId="1"/>
  </si>
  <si>
    <t>CM協賛</t>
    <rPh sb="2" eb="4">
      <t>キョウサン</t>
    </rPh>
    <phoneticPr fontId="1"/>
  </si>
  <si>
    <t>ステージ協賛</t>
    <rPh sb="4" eb="6">
      <t>キョウサン</t>
    </rPh>
    <phoneticPr fontId="1"/>
  </si>
  <si>
    <t>企団連協賛・ステ組協賛</t>
    <rPh sb="0" eb="1">
      <t>キ</t>
    </rPh>
    <rPh sb="1" eb="2">
      <t>ダン</t>
    </rPh>
    <rPh sb="2" eb="3">
      <t>レン</t>
    </rPh>
    <rPh sb="3" eb="5">
      <t>キョウサン</t>
    </rPh>
    <rPh sb="8" eb="9">
      <t>グミ</t>
    </rPh>
    <rPh sb="9" eb="11">
      <t>キョウサン</t>
    </rPh>
    <phoneticPr fontId="1"/>
  </si>
  <si>
    <t>雙峰祭公式SNS協賛</t>
    <rPh sb="0" eb="3">
      <t>ソウホウサイ</t>
    </rPh>
    <rPh sb="3" eb="5">
      <t>コウシキ</t>
    </rPh>
    <rPh sb="8" eb="10">
      <t>キョウサン</t>
    </rPh>
    <phoneticPr fontId="1"/>
  </si>
  <si>
    <t>雙峰祭オフィシャルポスター協賛</t>
    <rPh sb="0" eb="3">
      <t>ソウホウサイ</t>
    </rPh>
    <rPh sb="13" eb="15">
      <t>キョウサン</t>
    </rPh>
    <phoneticPr fontId="1"/>
  </si>
  <si>
    <t>配信バナー協賛</t>
    <rPh sb="0" eb="2">
      <t>ハイシン</t>
    </rPh>
    <rPh sb="5" eb="7">
      <t>キョウサン</t>
    </rPh>
    <phoneticPr fontId="1"/>
  </si>
  <si>
    <t>ブース協賛</t>
    <rPh sb="3" eb="5">
      <t>キョウサン</t>
    </rPh>
    <phoneticPr fontId="1"/>
  </si>
  <si>
    <t>その他</t>
    <rPh sb="2" eb="3">
      <t>タ</t>
    </rPh>
    <phoneticPr fontId="1"/>
  </si>
  <si>
    <t>個人協賛</t>
    <rPh sb="0" eb="4">
      <t>コジンキョウサン</t>
    </rPh>
    <phoneticPr fontId="1"/>
  </si>
  <si>
    <t>合計</t>
    <rPh sb="0" eb="2">
      <t>ゴウケイ</t>
    </rPh>
    <phoneticPr fontId="1"/>
  </si>
  <si>
    <t>雙峰祭公式グッズ販売</t>
    <rPh sb="0" eb="3">
      <t>ソウホウサイ</t>
    </rPh>
    <rPh sb="3" eb="5">
      <t>コウシキ</t>
    </rPh>
    <rPh sb="8" eb="10">
      <t>ハンバイ</t>
    </rPh>
    <phoneticPr fontId="1"/>
  </si>
  <si>
    <t>雙峰祭公式グッズ詳細</t>
    <rPh sb="0" eb="3">
      <t>ソウホウサイ</t>
    </rPh>
    <rPh sb="3" eb="5">
      <t>コウシキ</t>
    </rPh>
    <rPh sb="8" eb="10">
      <t>ショウサイ</t>
    </rPh>
    <phoneticPr fontId="1"/>
  </si>
  <si>
    <t>販売品名</t>
    <rPh sb="0" eb="2">
      <t>ハンバイ</t>
    </rPh>
    <rPh sb="2" eb="3">
      <t>ヒン</t>
    </rPh>
    <rPh sb="3" eb="4">
      <t>メイ</t>
    </rPh>
    <phoneticPr fontId="1"/>
  </si>
  <si>
    <t>売上予想数</t>
    <rPh sb="0" eb="2">
      <t>ウリアゲ</t>
    </rPh>
    <rPh sb="2" eb="5">
      <t>ヨソウスウ</t>
    </rPh>
    <phoneticPr fontId="1"/>
  </si>
  <si>
    <t>販売価格</t>
    <rPh sb="0" eb="4">
      <t>ハンバイカカク</t>
    </rPh>
    <phoneticPr fontId="1"/>
  </si>
  <si>
    <t>予想売上価格合計</t>
    <rPh sb="0" eb="2">
      <t>ヨソウ</t>
    </rPh>
    <rPh sb="2" eb="4">
      <t>ウリアゲ</t>
    </rPh>
    <rPh sb="4" eb="6">
      <t>カカク</t>
    </rPh>
    <rPh sb="6" eb="8">
      <t>ゴウケイ</t>
    </rPh>
    <phoneticPr fontId="1"/>
  </si>
  <si>
    <t>原価(/個)</t>
    <rPh sb="0" eb="2">
      <t>ゲンカ</t>
    </rPh>
    <rPh sb="4" eb="5">
      <t>コ</t>
    </rPh>
    <phoneticPr fontId="1"/>
  </si>
  <si>
    <t>利益(/個)</t>
    <rPh sb="0" eb="2">
      <t>リエキ</t>
    </rPh>
    <rPh sb="4" eb="5">
      <t>コ</t>
    </rPh>
    <phoneticPr fontId="1"/>
  </si>
  <si>
    <t>利益</t>
    <rPh sb="0" eb="2">
      <t>リエキ</t>
    </rPh>
    <phoneticPr fontId="1"/>
  </si>
  <si>
    <t>販売品名</t>
    <rPh sb="0" eb="4">
      <t>ハンバイヒンメイ</t>
    </rPh>
    <phoneticPr fontId="1"/>
  </si>
  <si>
    <t>販売内容</t>
    <rPh sb="0" eb="4">
      <t>ハンバイナイヨウ</t>
    </rPh>
    <phoneticPr fontId="1"/>
  </si>
  <si>
    <t>ステッカー</t>
    <phoneticPr fontId="1"/>
  </si>
  <si>
    <t>全セット</t>
    <rPh sb="0" eb="1">
      <t>ゼン</t>
    </rPh>
    <phoneticPr fontId="1"/>
  </si>
  <si>
    <t>ステッカー1種・缶バッジ1種・クリアファイル・キーホルダー・ぬいぐるみキーホルダー・トートバッグ・タオルハンカチ・パスケース・そぽたんの動く耳帽子・ぷくぷくシール</t>
    <phoneticPr fontId="1"/>
  </si>
  <si>
    <t>缶バッジ</t>
    <rPh sb="0" eb="1">
      <t>カン</t>
    </rPh>
    <phoneticPr fontId="1"/>
  </si>
  <si>
    <t>ステッカーA＆缶バッジA</t>
    <rPh sb="7" eb="8">
      <t>カン</t>
    </rPh>
    <phoneticPr fontId="1"/>
  </si>
  <si>
    <t>ステッカー1種・缶バッジ1種</t>
    <phoneticPr fontId="1"/>
  </si>
  <si>
    <t>クリアファイル</t>
    <phoneticPr fontId="1"/>
  </si>
  <si>
    <t>ステッカーB＆缶バッジB</t>
    <rPh sb="7" eb="8">
      <t>カン</t>
    </rPh>
    <phoneticPr fontId="1"/>
  </si>
  <si>
    <t>アクリルキーホルダー</t>
    <phoneticPr fontId="1"/>
  </si>
  <si>
    <t>復刻ガチャ</t>
    <rPh sb="0" eb="2">
      <t>フッコク</t>
    </rPh>
    <phoneticPr fontId="1"/>
  </si>
  <si>
    <t>2025年ファイル・2025年ボールペン・2025年ノート・2024年ファイル・2024年付箋・2021年トートバッグ</t>
    <phoneticPr fontId="1"/>
  </si>
  <si>
    <t>そぽたんぬいぐるみキーホルダー</t>
    <phoneticPr fontId="1"/>
  </si>
  <si>
    <t>トートバッグ</t>
    <phoneticPr fontId="1"/>
  </si>
  <si>
    <t>タオルハンカチ</t>
    <phoneticPr fontId="1"/>
  </si>
  <si>
    <t>パスケース</t>
    <phoneticPr fontId="1"/>
  </si>
  <si>
    <t>そぽたんの動く耳帽子</t>
    <rPh sb="5" eb="6">
      <t>ウゴ</t>
    </rPh>
    <rPh sb="7" eb="8">
      <t>ミミ</t>
    </rPh>
    <rPh sb="8" eb="10">
      <t>ボウシ</t>
    </rPh>
    <phoneticPr fontId="1"/>
  </si>
  <si>
    <t>ぷくぷくシール</t>
    <phoneticPr fontId="1"/>
  </si>
  <si>
    <t>ステッカー＆缶バッジセットA・B</t>
    <phoneticPr fontId="1"/>
  </si>
  <si>
    <t>復刻ガチャ</t>
  </si>
  <si>
    <t>2025年度以前の商品を使用するため原価は0円とする。</t>
    <rPh sb="4" eb="5">
      <t>ネン</t>
    </rPh>
    <phoneticPr fontId="1"/>
  </si>
  <si>
    <t>1部200円として3,000部販売するとする。</t>
    <phoneticPr fontId="1"/>
  </si>
  <si>
    <t>調理企画からの集金</t>
    <rPh sb="0" eb="2">
      <t>チョウリ</t>
    </rPh>
    <rPh sb="2" eb="4">
      <t>キカク</t>
    </rPh>
    <rPh sb="7" eb="9">
      <t xml:space="preserve">シュウキン </t>
    </rPh>
    <phoneticPr fontId="1"/>
  </si>
  <si>
    <t>調理企画1団体ごとに5,000円を集金し、ガスボンベ1本あたり5,000円を集金する。(ガスボンベを1つ貸し出すごとにガスボンベの充填・検査代・新容器代・ゴムホース代がかかるため、合わせて5,000円と設定している)</t>
    <rPh sb="0" eb="2">
      <t>チョウリ</t>
    </rPh>
    <rPh sb="2" eb="4">
      <t>キカク</t>
    </rPh>
    <rPh sb="5" eb="7">
      <t>ダンタイ</t>
    </rPh>
    <rPh sb="15" eb="16">
      <t>エン</t>
    </rPh>
    <rPh sb="17" eb="19">
      <t>シュウキン</t>
    </rPh>
    <rPh sb="27" eb="28">
      <t>ホン</t>
    </rPh>
    <rPh sb="36" eb="37">
      <t>エン</t>
    </rPh>
    <rPh sb="38" eb="40">
      <t>シュウキン</t>
    </rPh>
    <rPh sb="52" eb="53">
      <t>カ</t>
    </rPh>
    <rPh sb="54" eb="55">
      <t>ダ</t>
    </rPh>
    <rPh sb="65" eb="67">
      <t>ジュウテン</t>
    </rPh>
    <rPh sb="68" eb="71">
      <t>ケンサダイ</t>
    </rPh>
    <rPh sb="72" eb="75">
      <t>シンヨウキ</t>
    </rPh>
    <rPh sb="75" eb="76">
      <t>ダイ</t>
    </rPh>
    <rPh sb="82" eb="83">
      <t>ダイ</t>
    </rPh>
    <rPh sb="90" eb="91">
      <t>ア</t>
    </rPh>
    <rPh sb="99" eb="100">
      <t>エン</t>
    </rPh>
    <rPh sb="101" eb="103">
      <t>セッテイ</t>
    </rPh>
    <phoneticPr fontId="1"/>
  </si>
  <si>
    <t>対象の調理企画団体数は116、ガスボンベ貸出数は210となるため、5,000*116+5,000*210=1,630,000を収入とする。</t>
    <rPh sb="0" eb="2">
      <t>タイショウ</t>
    </rPh>
    <rPh sb="3" eb="5">
      <t>チョウリ</t>
    </rPh>
    <rPh sb="5" eb="7">
      <t>キカク</t>
    </rPh>
    <rPh sb="7" eb="10">
      <t>ダンタイスウ</t>
    </rPh>
    <rPh sb="20" eb="23">
      <t>カシダシスウ</t>
    </rPh>
    <rPh sb="63" eb="65">
      <t>シュウニュウ</t>
    </rPh>
    <phoneticPr fontId="1"/>
  </si>
  <si>
    <t>アーティスト招致企画チケット販売</t>
    <rPh sb="6" eb="8">
      <t>ショウチ</t>
    </rPh>
    <rPh sb="8" eb="10">
      <t>キカク</t>
    </rPh>
    <rPh sb="14" eb="16">
      <t xml:space="preserve">ハンバイ </t>
    </rPh>
    <phoneticPr fontId="1"/>
  </si>
  <si>
    <t>アーティスト招致企画でチケットを販売する。</t>
    <rPh sb="6" eb="8">
      <t>ショウチ</t>
    </rPh>
    <rPh sb="8" eb="10">
      <t>キカク</t>
    </rPh>
    <rPh sb="16" eb="18">
      <t>ハンバイ</t>
    </rPh>
    <phoneticPr fontId="1"/>
  </si>
  <si>
    <t>チケット種類</t>
    <rPh sb="4" eb="6">
      <t>シュルイ</t>
    </rPh>
    <phoneticPr fontId="1"/>
  </si>
  <si>
    <t>予想販売枚数</t>
    <rPh sb="0" eb="2">
      <t>ヨソウ</t>
    </rPh>
    <rPh sb="2" eb="6">
      <t>ハンバイマイスウ</t>
    </rPh>
    <phoneticPr fontId="1"/>
  </si>
  <si>
    <t>予想売上価格合計</t>
    <rPh sb="0" eb="2">
      <t>ヨソウ</t>
    </rPh>
    <rPh sb="2" eb="6">
      <t>ウリアゲカカク</t>
    </rPh>
    <rPh sb="6" eb="8">
      <t>ゴウケイ</t>
    </rPh>
    <phoneticPr fontId="1"/>
  </si>
  <si>
    <t>筑波大生チケット</t>
    <rPh sb="0" eb="4">
      <t>ツクバダイセイ</t>
    </rPh>
    <phoneticPr fontId="1"/>
  </si>
  <si>
    <t>学生チケット</t>
    <rPh sb="0" eb="2">
      <t>ガクセイ</t>
    </rPh>
    <phoneticPr fontId="1"/>
  </si>
  <si>
    <t>一般チケット</t>
    <rPh sb="0" eb="2">
      <t>イッパン</t>
    </rPh>
    <phoneticPr fontId="1"/>
  </si>
  <si>
    <t>1Aステージの収容人数を280～300、チケット販売枚数を250と仮定し、593,500円と予測する。</t>
    <rPh sb="7" eb="11">
      <t>シュウヨウニンズウ</t>
    </rPh>
    <rPh sb="24" eb="28">
      <t>ハンバイマイスウ</t>
    </rPh>
    <rPh sb="33" eb="35">
      <t>カテイ</t>
    </rPh>
    <rPh sb="44" eb="45">
      <t>エン</t>
    </rPh>
    <rPh sb="46" eb="48">
      <t>ヨソク</t>
    </rPh>
    <phoneticPr fontId="1"/>
  </si>
  <si>
    <t>謎解き脱出ゲーム参加費</t>
    <rPh sb="0" eb="2">
      <t>ナゾト</t>
    </rPh>
    <rPh sb="3" eb="5">
      <t>ダッシュツ</t>
    </rPh>
    <rPh sb="8" eb="11">
      <t>サンカヒ</t>
    </rPh>
    <phoneticPr fontId="1"/>
  </si>
  <si>
    <t>謎解き脱出ゲームへの参加者から200円ずつ参加費を集金する。</t>
    <rPh sb="0" eb="2">
      <t>ナゾト</t>
    </rPh>
    <rPh sb="3" eb="5">
      <t>ダッシュツ</t>
    </rPh>
    <rPh sb="10" eb="13">
      <t>サンカシャ</t>
    </rPh>
    <rPh sb="18" eb="19">
      <t>エン</t>
    </rPh>
    <rPh sb="21" eb="24">
      <t>サンカヒ</t>
    </rPh>
    <rPh sb="25" eb="27">
      <t>シュウキン</t>
    </rPh>
    <phoneticPr fontId="1"/>
  </si>
  <si>
    <t>参加者を800人と仮定し、200*800=160,000と予測する。</t>
    <rPh sb="0" eb="3">
      <t>サンカシャ</t>
    </rPh>
    <rPh sb="7" eb="8">
      <t>ニン</t>
    </rPh>
    <rPh sb="9" eb="11">
      <t>カテイ</t>
    </rPh>
    <rPh sb="29" eb="31">
      <t>ヨソク</t>
    </rPh>
    <phoneticPr fontId="1"/>
  </si>
  <si>
    <t>ステージ出演料</t>
    <rPh sb="4" eb="7">
      <t>シュツエンリョウ</t>
    </rPh>
    <phoneticPr fontId="1"/>
  </si>
  <si>
    <t>ステージに出演する団体から出演料を集金する。</t>
    <rPh sb="5" eb="7">
      <t>シュツエン</t>
    </rPh>
    <rPh sb="9" eb="11">
      <t>ダンタイ</t>
    </rPh>
    <rPh sb="13" eb="16">
      <t>シュツエンリョウ</t>
    </rPh>
    <rPh sb="17" eb="19">
      <t>シュウキン</t>
    </rPh>
    <phoneticPr fontId="1"/>
  </si>
  <si>
    <t>UNITEDステージは12,000円、その他のステージでは3,000円を集金する。</t>
    <rPh sb="17" eb="18">
      <t>エン</t>
    </rPh>
    <rPh sb="21" eb="22">
      <t>タ</t>
    </rPh>
    <rPh sb="34" eb="35">
      <t>エン</t>
    </rPh>
    <rPh sb="36" eb="38">
      <t>シュウキン</t>
    </rPh>
    <phoneticPr fontId="1"/>
  </si>
  <si>
    <t>UNITEDステージに出演する団体数は23、1Aステージに出演する団体数は14、大学会館ステージに出演する団体数は11となったので、12,000*23+3,000*(14+11)=351,000円を収入とする。</t>
    <rPh sb="11" eb="13">
      <t>シュツエン</t>
    </rPh>
    <rPh sb="15" eb="18">
      <t>ダンタイスウ</t>
    </rPh>
    <rPh sb="29" eb="31">
      <t>シュツエン</t>
    </rPh>
    <rPh sb="33" eb="36">
      <t>ダンタイスウ</t>
    </rPh>
    <rPh sb="40" eb="44">
      <t>ダイガクカイカン</t>
    </rPh>
    <rPh sb="49" eb="51">
      <t>シュツエン</t>
    </rPh>
    <rPh sb="53" eb="56">
      <t>ダンタイスウ</t>
    </rPh>
    <rPh sb="97" eb="98">
      <t>エン</t>
    </rPh>
    <rPh sb="99" eb="101">
      <t>シュウニュウ</t>
    </rPh>
    <phoneticPr fontId="1"/>
  </si>
  <si>
    <t>UNITEDステージの2025年度からの増収分3,000*23=69,000円は大学所有のステージの修理費として使用される。差額は諸経費として財務予算に繰り入れる。</t>
    <rPh sb="15" eb="17">
      <t>ネンド</t>
    </rPh>
    <rPh sb="20" eb="23">
      <t>ゾウシュウブン</t>
    </rPh>
    <rPh sb="38" eb="39">
      <t>エン</t>
    </rPh>
    <rPh sb="40" eb="44">
      <t>ダイガクショユウ</t>
    </rPh>
    <rPh sb="50" eb="53">
      <t>シュウリヒ</t>
    </rPh>
    <rPh sb="56" eb="58">
      <t>シヨウ</t>
    </rPh>
    <rPh sb="62" eb="64">
      <t>サガク</t>
    </rPh>
    <rPh sb="65" eb="68">
      <t>ショケイヒ</t>
    </rPh>
    <rPh sb="71" eb="75">
      <t>ザイムヨサン</t>
    </rPh>
    <rPh sb="76" eb="77">
      <t>ク</t>
    </rPh>
    <rPh sb="78" eb="79">
      <t>イ</t>
    </rPh>
    <phoneticPr fontId="1"/>
  </si>
  <si>
    <t>この場合、大学の会計上に学実委から大学へステージの修理費としてかかった金額分の役務を寄附したものとして記録される。</t>
    <rPh sb="2" eb="4">
      <t>バアイ</t>
    </rPh>
    <rPh sb="5" eb="7">
      <t>ダイガク</t>
    </rPh>
    <rPh sb="8" eb="11">
      <t>カイケイジョウ</t>
    </rPh>
    <rPh sb="12" eb="15">
      <t>ガクジツイ</t>
    </rPh>
    <rPh sb="17" eb="19">
      <t>ダイガク</t>
    </rPh>
    <rPh sb="25" eb="28">
      <t>シュウリヒ</t>
    </rPh>
    <rPh sb="35" eb="38">
      <t>キンガクブン</t>
    </rPh>
    <rPh sb="39" eb="40">
      <t>ヤク</t>
    </rPh>
    <rPh sb="40" eb="41">
      <t>ム</t>
    </rPh>
    <rPh sb="42" eb="44">
      <t>キフ</t>
    </rPh>
    <rPh sb="51" eb="53">
      <t>キロク</t>
    </rPh>
    <phoneticPr fontId="1"/>
  </si>
  <si>
    <t>プロモーション協力費</t>
    <rPh sb="7" eb="10">
      <t>キョウリョクヒ</t>
    </rPh>
    <phoneticPr fontId="1"/>
  </si>
  <si>
    <t>2025年度開催したTSUKUBA COLLECTIONを開催するにあたって、ファイナリストに企業を宣伝していただく対価として協賛金を得た。</t>
    <rPh sb="4" eb="6">
      <t>ネンド</t>
    </rPh>
    <rPh sb="6" eb="8">
      <t>カイサイ</t>
    </rPh>
    <rPh sb="29" eb="31">
      <t>カイサイ</t>
    </rPh>
    <rPh sb="47" eb="49">
      <t>キギョウ</t>
    </rPh>
    <rPh sb="50" eb="52">
      <t>センデン</t>
    </rPh>
    <rPh sb="58" eb="60">
      <t>タイカ</t>
    </rPh>
    <rPh sb="63" eb="66">
      <t>キョウサンキン</t>
    </rPh>
    <rPh sb="67" eb="68">
      <t>エ</t>
    </rPh>
    <phoneticPr fontId="1"/>
  </si>
  <si>
    <t>支払いが年度を跨ぐため、2025年度のものが今年度の収入となっている。</t>
    <rPh sb="0" eb="2">
      <t>シハラ</t>
    </rPh>
    <rPh sb="4" eb="6">
      <t>ネンド</t>
    </rPh>
    <rPh sb="7" eb="8">
      <t>マタ</t>
    </rPh>
    <rPh sb="16" eb="18">
      <t>ネンド</t>
    </rPh>
    <rPh sb="22" eb="25">
      <t>コンネンド</t>
    </rPh>
    <rPh sb="26" eb="28">
      <t>シュウニュウ</t>
    </rPh>
    <phoneticPr fontId="1"/>
  </si>
  <si>
    <t>雑収入</t>
    <rPh sb="0" eb="3">
      <t>ザツシュウニュウ</t>
    </rPh>
    <phoneticPr fontId="1"/>
  </si>
  <si>
    <t>決算において未記入であった、2025年度以前の収入。</t>
    <rPh sb="0" eb="2">
      <t>ケッサン</t>
    </rPh>
    <rPh sb="6" eb="9">
      <t>ミキニュウ</t>
    </rPh>
    <rPh sb="18" eb="20">
      <t>ネンド</t>
    </rPh>
    <rPh sb="20" eb="22">
      <t>イゼン</t>
    </rPh>
    <rPh sb="23" eb="25">
      <t>シュウニュウ</t>
    </rPh>
    <phoneticPr fontId="1"/>
  </si>
  <si>
    <t>委員長団</t>
    <rPh sb="0" eb="4">
      <t>イインチョウダン</t>
    </rPh>
    <phoneticPr fontId="1"/>
  </si>
  <si>
    <t>通し番号</t>
  </si>
  <si>
    <t>摘要</t>
  </si>
  <si>
    <t>単価</t>
  </si>
  <si>
    <t>数量</t>
  </si>
  <si>
    <t>単位</t>
  </si>
  <si>
    <t>合計金額</t>
  </si>
  <si>
    <t>購入予定月</t>
  </si>
  <si>
    <t>用途</t>
  </si>
  <si>
    <t>Aruba AP-535</t>
    <phoneticPr fontId="1"/>
  </si>
  <si>
    <t>個</t>
  </si>
  <si>
    <t>7月</t>
    <phoneticPr fontId="1"/>
  </si>
  <si>
    <t>共同利用棟D106,207の2箇所にアクセスポイントを設置するため。</t>
  </si>
  <si>
    <t>通信運搬費　小計</t>
  </si>
  <si>
    <t>無線機本体(品番：TCP-D561)</t>
  </si>
  <si>
    <t>台</t>
  </si>
  <si>
    <t>11月</t>
    <phoneticPr fontId="1"/>
  </si>
  <si>
    <t>本祭期間において連絡手段として使うため。</t>
    <rPh sb="0" eb="2">
      <t>ホンサイ</t>
    </rPh>
    <rPh sb="2" eb="4">
      <t>キカン</t>
    </rPh>
    <rPh sb="3" eb="4">
      <t>ガッキ</t>
    </rPh>
    <phoneticPr fontId="1"/>
  </si>
  <si>
    <t>耳挿し式イヤホンマイク</t>
  </si>
  <si>
    <t>11月</t>
  </si>
  <si>
    <t>連結式充電器(最大6連結)</t>
  </si>
  <si>
    <t>無線機の充電に使うため。</t>
  </si>
  <si>
    <t>連結式充電器アダプター</t>
  </si>
  <si>
    <t>本</t>
  </si>
  <si>
    <t>予備イヤホンマイク(耳挿し式)</t>
  </si>
  <si>
    <t>使用していたものが故障したときの代わりとして使うため。</t>
  </si>
  <si>
    <t>予備バッテリー</t>
  </si>
  <si>
    <t>電源タップ(6個口)</t>
  </si>
  <si>
    <t>学園祭運営研修会において連絡手段として使うため。</t>
  </si>
  <si>
    <t>本</t>
    <phoneticPr fontId="1"/>
  </si>
  <si>
    <t>SoftBank 601HW 20GB +追加バッテリー【2泊3日レンタル】</t>
    <phoneticPr fontId="1"/>
  </si>
  <si>
    <t>台×3日</t>
  </si>
  <si>
    <t>10月</t>
  </si>
  <si>
    <t>本部・案内所の円滑な運営のため。</t>
  </si>
  <si>
    <t>賃借料　小計</t>
  </si>
  <si>
    <t>Wi-Fiレンタルどっとこむ SoftBank E5785 受取手数料</t>
    <phoneticPr fontId="1"/>
  </si>
  <si>
    <t>Wi-Fiを受け取り・返却するため。</t>
  </si>
  <si>
    <t>振込手数料</t>
  </si>
  <si>
    <t>回</t>
  </si>
  <si>
    <t>無線機のレンタル料を振り込むため。</t>
  </si>
  <si>
    <t>7月</t>
  </si>
  <si>
    <t>Aruba AP-535の代金を振り込むため。</t>
  </si>
  <si>
    <t>支払手数料　小計</t>
  </si>
  <si>
    <t>送料</t>
  </si>
  <si>
    <t>9月</t>
  </si>
  <si>
    <t>無線機を返却するため。</t>
  </si>
  <si>
    <t>ラベル</t>
  </si>
  <si>
    <t>枚</t>
  </si>
  <si>
    <t>借用する無線機にラベルを貼るため。</t>
  </si>
  <si>
    <t>雑費　小計</t>
  </si>
  <si>
    <t>委員長団　合計</t>
    <rPh sb="0" eb="4">
      <t>イインチョウダン</t>
    </rPh>
    <phoneticPr fontId="1"/>
  </si>
  <si>
    <t>財務局</t>
    <rPh sb="0" eb="3">
      <t>ザイムキョク</t>
    </rPh>
    <phoneticPr fontId="1"/>
  </si>
  <si>
    <t>番号</t>
  </si>
  <si>
    <t>購入予定月</t>
    <rPh sb="0" eb="5">
      <t>コウニュウヨテイツキ</t>
    </rPh>
    <phoneticPr fontId="1"/>
  </si>
  <si>
    <t>決済端末購入費</t>
    <rPh sb="0" eb="4">
      <t>ケッサイタンマツ</t>
    </rPh>
    <rPh sb="4" eb="7">
      <t>コウニュウヒ</t>
    </rPh>
    <phoneticPr fontId="1"/>
  </si>
  <si>
    <t>セット</t>
    <phoneticPr fontId="1"/>
  </si>
  <si>
    <t>パンフレットやグッズなどの購入をスムーズにするため。</t>
  </si>
  <si>
    <t>消耗品器具費　小計</t>
  </si>
  <si>
    <t>施設管理者賠償責任保険</t>
    <rPh sb="2" eb="5">
      <t xml:space="preserve">カンリシャ </t>
    </rPh>
    <phoneticPr fontId="1"/>
  </si>
  <si>
    <t>回</t>
    <rPh sb="0" eb="1">
      <t>カイ</t>
    </rPh>
    <phoneticPr fontId="1"/>
  </si>
  <si>
    <t>筑波大学周辺の歩道橋に設置する、学実委所有の横断幕を対象とする保険のため。</t>
    <phoneticPr fontId="1"/>
  </si>
  <si>
    <t>来場者やその所持品に対し学実委側の不手際によって発生した賠償責任を対象とする保険のため。</t>
    <phoneticPr fontId="1"/>
  </si>
  <si>
    <t>生産物賠償責任保険</t>
  </si>
  <si>
    <t>学園祭で販売された飲食物が原因で発生した賠償責任を対象とする保険のため。</t>
    <phoneticPr fontId="1"/>
  </si>
  <si>
    <t>動産総合保険</t>
    <rPh sb="2" eb="4">
      <t xml:space="preserve">ソウゴウ </t>
    </rPh>
    <phoneticPr fontId="1"/>
  </si>
  <si>
    <t>企画団体が学実委から借用した機材等を破損させた場合の賠償または学実委が運営に必要な機材 等を破損させた場合の補償を受けるための保険のため。</t>
    <phoneticPr fontId="1"/>
  </si>
  <si>
    <t>普通傷害保険</t>
  </si>
  <si>
    <t>ステージ出演者及び、準備日、本祭当日、片付け日の業務に参加する学実委、学実委業務協力者のうち運営中に発生した傷病者を対象とする保険のため。</t>
    <rPh sb="14" eb="16">
      <t>ホンサイ</t>
    </rPh>
    <rPh sb="16" eb="18">
      <t>トウジツ</t>
    </rPh>
    <phoneticPr fontId="1"/>
  </si>
  <si>
    <t>興行中止保険</t>
  </si>
  <si>
    <t>「アーティスト招致企画」が中止となり、チケット代を返金する場合、それに関連する損失を補填するための保険のため。</t>
    <phoneticPr fontId="1"/>
  </si>
  <si>
    <t>支払保険料　小計</t>
  </si>
  <si>
    <t xml:space="preserve">硬貨取扱料金 </t>
  </si>
  <si>
    <t xml:space="preserve">回 </t>
  </si>
  <si>
    <t xml:space="preserve">11月 </t>
  </si>
  <si>
    <t>パンフレット等の売上金を口座に収めるため。</t>
  </si>
  <si>
    <t>決済手数料</t>
  </si>
  <si>
    <t>キャッシュレス決済利用時の決済手数料を支払うため。</t>
  </si>
  <si>
    <t>当期繰越金</t>
  </si>
  <si>
    <t>12月</t>
  </si>
  <si>
    <t>来年度の学園祭の為に繰越金を用意する必要があるため。</t>
  </si>
  <si>
    <t>予備費　小計</t>
  </si>
  <si>
    <t>財務局　合計</t>
  </si>
  <si>
    <t>広報宣伝局</t>
    <rPh sb="0" eb="5">
      <t>コウホウセンデンキョク</t>
    </rPh>
    <phoneticPr fontId="1"/>
  </si>
  <si>
    <t>A3カラーボード</t>
  </si>
  <si>
    <t>5月</t>
  </si>
  <si>
    <t>そぽたん展で使用するため。</t>
  </si>
  <si>
    <t>横断幕・懸垂幕日付シール</t>
  </si>
  <si>
    <t>学園祭の周知のため。</t>
  </si>
  <si>
    <t>消耗品器具費　小計</t>
    <rPh sb="0" eb="3">
      <t>ショウモウヒン</t>
    </rPh>
    <rPh sb="3" eb="6">
      <t>キグヒ</t>
    </rPh>
    <phoneticPr fontId="1"/>
  </si>
  <si>
    <t>科目</t>
    <phoneticPr fontId="1"/>
  </si>
  <si>
    <t>学生・教職員向け Creative Cloud コンプリートプラン(12か月分)</t>
    <phoneticPr fontId="1"/>
  </si>
  <si>
    <t>ライセンス</t>
  </si>
  <si>
    <t>6月</t>
  </si>
  <si>
    <t>名刺・ポスター・パンフレット等デザイン全般で使用するため。</t>
  </si>
  <si>
    <t>学生・教職員向け Creative Cloud コンプリートプラン(7か月分)</t>
    <phoneticPr fontId="1"/>
  </si>
  <si>
    <t>6月~12月</t>
    <rPh sb="5" eb="6">
      <t xml:space="preserve">ガツ </t>
    </rPh>
    <phoneticPr fontId="1"/>
  </si>
  <si>
    <t>学生・教職員向け Creative Cloud コンプリートプラン(5か月分)</t>
    <phoneticPr fontId="1"/>
  </si>
  <si>
    <t>7月~11月</t>
    <rPh sb="5" eb="6">
      <t xml:space="preserve">ガツ </t>
    </rPh>
    <phoneticPr fontId="1"/>
  </si>
  <si>
    <t>Adobe Creative Cloud コンプリートプラン　解約手数料</t>
  </si>
  <si>
    <t>通信運搬費　小計</t>
    <rPh sb="0" eb="5">
      <t>ツウシンウンパンヒ</t>
    </rPh>
    <phoneticPr fontId="1"/>
  </si>
  <si>
    <t>Wi-FiレンタルどっとこむSoftbank E5785 無制限</t>
  </si>
  <si>
    <t>グッズ販売所でのレジ使用のため。</t>
  </si>
  <si>
    <t>賃借料　小計</t>
    <rPh sb="0" eb="3">
      <t>チンシャクリョウ</t>
    </rPh>
    <phoneticPr fontId="1"/>
  </si>
  <si>
    <t>ステッカー</t>
  </si>
  <si>
    <t>販売のため。</t>
  </si>
  <si>
    <t>缶バッジ</t>
  </si>
  <si>
    <t>クリアファイル</t>
  </si>
  <si>
    <t>販売・協賛の返礼品のため。</t>
  </si>
  <si>
    <t>タオルハンカチ</t>
  </si>
  <si>
    <t>パスケース</t>
  </si>
  <si>
    <t>そぽたんの動く耳帽子</t>
  </si>
  <si>
    <t>販売のため。なお、売れた分のみ代金を支払うため合計が減少する可能性がある。</t>
  </si>
  <si>
    <t>ぷくぷくシール</t>
  </si>
  <si>
    <t>ホログラムステッカー</t>
  </si>
  <si>
    <t>協賛の返礼品のため。</t>
  </si>
  <si>
    <t>サンプル試作</t>
  </si>
  <si>
    <t>販売する製品の規格、デザインとの互換性を確認するため。</t>
  </si>
  <si>
    <t>外注費　小計</t>
    <rPh sb="0" eb="3">
      <t>ガイチュウヒ</t>
    </rPh>
    <rPh sb="4" eb="6">
      <t>ショウケイ</t>
    </rPh>
    <phoneticPr fontId="1"/>
  </si>
  <si>
    <t>テーマ考案者への謝礼</t>
  </si>
  <si>
    <t>枚</t>
    <rPh sb="0" eb="1">
      <t>マイ</t>
    </rPh>
    <phoneticPr fontId="1"/>
  </si>
  <si>
    <t>テーマ考案者へ図書カードを進呈するため。</t>
  </si>
  <si>
    <t>謝礼費　小計</t>
    <rPh sb="0" eb="3">
      <t>シャレイヒ</t>
    </rPh>
    <phoneticPr fontId="1"/>
  </si>
  <si>
    <t>A2オフィシャルポスター</t>
  </si>
  <si>
    <t>部</t>
  </si>
  <si>
    <t>8月</t>
  </si>
  <si>
    <t>学外への学園祭開催の周知のため。</t>
  </si>
  <si>
    <t>A4オフィシャルポスター</t>
  </si>
  <si>
    <t>B2オフィシャルポスター</t>
  </si>
  <si>
    <t>駅ポスター掲示費</t>
  </si>
  <si>
    <t>10月</t>
    <rPh sb="2" eb="3">
      <t>ガツ</t>
    </rPh>
    <phoneticPr fontId="1"/>
  </si>
  <si>
    <t>オフィシャルパンフレット印刷費</t>
  </si>
  <si>
    <t>学園祭来場者に企画・場所等の周知をするため。</t>
  </si>
  <si>
    <t>リーフレット印刷費</t>
  </si>
  <si>
    <t>広告宣伝費　小計</t>
    <rPh sb="0" eb="5">
      <t>コウコクセンデンヒ</t>
    </rPh>
    <phoneticPr fontId="1"/>
  </si>
  <si>
    <t>パンフレット印刷費用の振込手数料</t>
  </si>
  <si>
    <t>パンフレット印刷費の支払いのため。</t>
    <rPh sb="6" eb="9">
      <t>インサツヒ</t>
    </rPh>
    <rPh sb="10" eb="12">
      <t>シハラ</t>
    </rPh>
    <phoneticPr fontId="1"/>
  </si>
  <si>
    <t>オフィシャルポスター振込手数料</t>
  </si>
  <si>
    <t>オフィシャルポスターの支払いのため。(電信払込み)</t>
    <rPh sb="11" eb="13">
      <t>シハラ</t>
    </rPh>
    <rPh sb="19" eb="21">
      <t>デンシン</t>
    </rPh>
    <rPh sb="21" eb="22">
      <t>ハラ</t>
    </rPh>
    <rPh sb="22" eb="23">
      <t>コ</t>
    </rPh>
    <phoneticPr fontId="1"/>
  </si>
  <si>
    <t>駅ポスター掲示費振込手数料</t>
  </si>
  <si>
    <t>駅ポスター掲示費用の支払いのため。</t>
    <rPh sb="0" eb="1">
      <t>エキ</t>
    </rPh>
    <rPh sb="5" eb="7">
      <t>ケイジ</t>
    </rPh>
    <rPh sb="7" eb="9">
      <t>ヒヨウ</t>
    </rPh>
    <rPh sb="10" eb="12">
      <t>シハラ</t>
    </rPh>
    <phoneticPr fontId="1"/>
  </si>
  <si>
    <t>グッズ振込手数料</t>
    <phoneticPr fontId="1"/>
  </si>
  <si>
    <t>7月、11月</t>
  </si>
  <si>
    <t>グッズの支払いのため。</t>
    <rPh sb="4" eb="6">
      <t>シハラ</t>
    </rPh>
    <phoneticPr fontId="1"/>
  </si>
  <si>
    <t>スタッフウェア振込手数料</t>
    <phoneticPr fontId="1"/>
  </si>
  <si>
    <t>10月</t>
    <phoneticPr fontId="1"/>
  </si>
  <si>
    <t>スタッフウェアの支払いのため。</t>
    <rPh sb="8" eb="10">
      <t>シハラ</t>
    </rPh>
    <phoneticPr fontId="1"/>
  </si>
  <si>
    <t>Wi-FiレンタルどっとこむSoftbank E5785 無制限 受取手数料</t>
  </si>
  <si>
    <t>回</t>
    <phoneticPr fontId="1"/>
  </si>
  <si>
    <t>Wi-Fiを受け取るため。</t>
    <rPh sb="6" eb="7">
      <t>ウ</t>
    </rPh>
    <rPh sb="8" eb="9">
      <t>ト</t>
    </rPh>
    <phoneticPr fontId="1"/>
  </si>
  <si>
    <t>Wi-FiレンタルどっとこむSoftbank E5785 無制限 返却手数料</t>
  </si>
  <si>
    <t>Wi-Fiを返却するため。</t>
    <rPh sb="6" eb="8">
      <t>ヘンキャク</t>
    </rPh>
    <phoneticPr fontId="1"/>
  </si>
  <si>
    <t>支払手数料　小計</t>
    <rPh sb="0" eb="5">
      <t>シハライテスウリョウ</t>
    </rPh>
    <phoneticPr fontId="1"/>
  </si>
  <si>
    <t>雑費</t>
    <phoneticPr fontId="1"/>
  </si>
  <si>
    <t>駅ポスター送付費</t>
  </si>
  <si>
    <t>駅ポスターを掲示する際に、ポスターを会社へ送付するため。</t>
  </si>
  <si>
    <t>関係校へのポスター送付費(定形外郵便物50ｇ)</t>
  </si>
  <si>
    <t>各学校にオフィシャルポスターを送付するため。</t>
  </si>
  <si>
    <t>雑費　小計</t>
    <rPh sb="0" eb="2">
      <t>ザッピ</t>
    </rPh>
    <phoneticPr fontId="1"/>
  </si>
  <si>
    <t>広報宣伝局　合計</t>
  </si>
  <si>
    <t>渉外局</t>
    <rPh sb="0" eb="3">
      <t>ショウガイキョク</t>
    </rPh>
    <phoneticPr fontId="1"/>
  </si>
  <si>
    <t xml:space="preserve">デビカ 図書館ブックフィルム 特注サイズ(お徳用25m巻)UVカット素材 52cm幅 040566 </t>
    <phoneticPr fontId="1"/>
  </si>
  <si>
    <t>8月、9月</t>
  </si>
  <si>
    <t>ステージ看板の表面を保護するのに必要なため。</t>
  </si>
  <si>
    <t>協賛活動のための交通費</t>
  </si>
  <si>
    <t>5月~11月</t>
  </si>
  <si>
    <t>東京近郊への一般協賛に係る協賛企業訪問、物品協賛に係る協賛品受け取りのため。</t>
  </si>
  <si>
    <t>2月</t>
  </si>
  <si>
    <t>協賛活動である就活イベントへの参加のため。</t>
    <rPh sb="0" eb="4">
      <t>キョウサンカツドウ</t>
    </rPh>
    <rPh sb="7" eb="9">
      <t>シュウカツ</t>
    </rPh>
    <rPh sb="15" eb="17">
      <t>サンカ</t>
    </rPh>
    <phoneticPr fontId="1"/>
  </si>
  <si>
    <t>交通費　小計</t>
  </si>
  <si>
    <t>渉外局の口座からお金を移すため。</t>
  </si>
  <si>
    <t>協賛 お礼状・返礼品等送料(定形外・規格内・50g以内)</t>
    <phoneticPr fontId="1"/>
  </si>
  <si>
    <t>協賛者及び協賛企業にお礼文書・報告書・パンフレット・返礼品等を郵送するため。</t>
  </si>
  <si>
    <t>協賛 お礼状・返礼品等送料(定形外・規格内・100g以内)</t>
    <phoneticPr fontId="1"/>
  </si>
  <si>
    <t>協賛 お礼状・返礼品等送料(定形外・規格内・150g以内)</t>
    <phoneticPr fontId="1"/>
  </si>
  <si>
    <t>協賛 お礼状・返礼品等送料(定形外・規格内・250g以内)</t>
    <phoneticPr fontId="1"/>
  </si>
  <si>
    <t>協賛 お礼状・返礼品等送料(定形外・規格内・500g以内)</t>
    <phoneticPr fontId="1"/>
  </si>
  <si>
    <t>協賛 お礼状・返礼品等送料(定形外・規格外・100g以内)</t>
    <phoneticPr fontId="1"/>
  </si>
  <si>
    <t>協賛物品の受入のための送料</t>
  </si>
  <si>
    <t>8月~10月</t>
  </si>
  <si>
    <t>協賛いただいた物品を着払いで受け取るため。</t>
  </si>
  <si>
    <t>渉外局　合計</t>
  </si>
  <si>
    <t>推進局</t>
    <rPh sb="0" eb="3">
      <t>スイシンキョク</t>
    </rPh>
    <phoneticPr fontId="1"/>
  </si>
  <si>
    <t>消耗品器具</t>
    <rPh sb="0" eb="5">
      <t>ショウモウヒンキグ</t>
    </rPh>
    <phoneticPr fontId="1"/>
  </si>
  <si>
    <t>イベント集会テント(定番品)軒高200cm(6脚)</t>
  </si>
  <si>
    <t>張</t>
  </si>
  <si>
    <t>8月</t>
    <rPh sb="1" eb="2">
      <t>ガツ</t>
    </rPh>
    <phoneticPr fontId="1"/>
  </si>
  <si>
    <t>学園祭で企画や学実委内で貸し出すため・平常時に団体へ貸し出すため。</t>
    <rPh sb="7" eb="8">
      <t>ガク</t>
    </rPh>
    <phoneticPr fontId="1"/>
  </si>
  <si>
    <t>フレーム収納袋</t>
  </si>
  <si>
    <t>古くなってしまった袋と交換するため・テントを収納するため。</t>
  </si>
  <si>
    <t>5Kガスボンベ充填</t>
  </si>
  <si>
    <t>調理企画に必要なため。</t>
  </si>
  <si>
    <t>調理企画に必要なため。見積もりの結果、不要となる可能性がある。</t>
    <rPh sb="11" eb="13">
      <t xml:space="preserve">ミツモリノケッカ </t>
    </rPh>
    <rPh sb="19" eb="21">
      <t xml:space="preserve">フヨウトナル </t>
    </rPh>
    <rPh sb="24" eb="27">
      <t xml:space="preserve">カノウセイガアル </t>
    </rPh>
    <phoneticPr fontId="1"/>
  </si>
  <si>
    <t>5Kガスボンベ容器(交換)</t>
  </si>
  <si>
    <t>10KLPガス</t>
  </si>
  <si>
    <t>調整器(レギュレーター)</t>
  </si>
  <si>
    <t>ニップル</t>
  </si>
  <si>
    <t>ゴムホース(50m)</t>
  </si>
  <si>
    <t>巻</t>
  </si>
  <si>
    <t>1重巻きコンロ(小)</t>
  </si>
  <si>
    <t>2口コック</t>
  </si>
  <si>
    <t>シールテープ</t>
  </si>
  <si>
    <t>消火器回収費</t>
  </si>
  <si>
    <t>使用期限の切れた消火器を回収するため。</t>
  </si>
  <si>
    <t>明和グラビア 抗菌 ベタつき防止 静電気防止 機能付き 透明シート 120cm幅×0.45mm厚×20m巻</t>
  </si>
  <si>
    <t>仕込場の机を覆い、調理時の衛生状態を保つため。</t>
  </si>
  <si>
    <t xml:space="preserve">ガソリン代 </t>
  </si>
  <si>
    <t>L</t>
  </si>
  <si>
    <t xml:space="preserve">10月中旬 </t>
  </si>
  <si>
    <t xml:space="preserve">支援室からテントを借りる際、返す際に使用するため。15km/L*3L=45km </t>
  </si>
  <si>
    <t>消火器をつくば防災システムに持っていく際に使用するため。</t>
  </si>
  <si>
    <t>軽トラック借用料</t>
  </si>
  <si>
    <t>9月</t>
    <rPh sb="1" eb="2">
      <t>ガツ</t>
    </rPh>
    <phoneticPr fontId="1"/>
  </si>
  <si>
    <t>電子レンジレンタル費</t>
  </si>
  <si>
    <t>仕込場の環境改善のため。</t>
  </si>
  <si>
    <t>冷蔵庫レンタル費</t>
  </si>
  <si>
    <t>仮設水道レンタル費</t>
  </si>
  <si>
    <t>準備日前日</t>
  </si>
  <si>
    <t>調理企画が使用する仮設水道を設置するため。</t>
  </si>
  <si>
    <t>タイヤ修理費</t>
  </si>
  <si>
    <t>パンクしたリヤカータイヤの修理のため。</t>
  </si>
  <si>
    <t>仮設水道設置費</t>
  </si>
  <si>
    <t>外注費　小計</t>
  </si>
  <si>
    <t>調理講習会謝礼費</t>
  </si>
  <si>
    <t>調理講習会で保健所の方にお渡しする謝礼のため。</t>
  </si>
  <si>
    <t>謝礼費　小計</t>
  </si>
  <si>
    <t>レンタル代金振込手数料</t>
    <phoneticPr fontId="1"/>
  </si>
  <si>
    <t>10月下旬</t>
  </si>
  <si>
    <t>レンタル代金を業者に振り込むため。</t>
  </si>
  <si>
    <t>テント振込手数料</t>
    <rPh sb="3" eb="8">
      <t>フリコミテスウリョウ</t>
    </rPh>
    <phoneticPr fontId="1"/>
  </si>
  <si>
    <t>回</t>
    <rPh sb="0" eb="1">
      <t xml:space="preserve">カイ </t>
    </rPh>
    <phoneticPr fontId="1"/>
  </si>
  <si>
    <t>テントと収納袋の代金を振り込むため。</t>
    <rPh sb="4" eb="7">
      <t>シュウノウフクロ</t>
    </rPh>
    <rPh sb="8" eb="10">
      <t>ダイキン</t>
    </rPh>
    <rPh sb="11" eb="12">
      <t>フ</t>
    </rPh>
    <rPh sb="13" eb="14">
      <t>コ</t>
    </rPh>
    <phoneticPr fontId="1"/>
  </si>
  <si>
    <t>ガスボンベ(器具一式)代金振込手数料</t>
  </si>
  <si>
    <t>ガスボンベ代金を振り込むため。</t>
    <rPh sb="5" eb="7">
      <t>ダイキン</t>
    </rPh>
    <rPh sb="8" eb="9">
      <t>フ</t>
    </rPh>
    <rPh sb="10" eb="11">
      <t>コ</t>
    </rPh>
    <phoneticPr fontId="1"/>
  </si>
  <si>
    <t>検便費用振込手数料</t>
  </si>
  <si>
    <t>検便費用を振り込むため。</t>
  </si>
  <si>
    <t>レンタルする物品の配送料のため。</t>
  </si>
  <si>
    <t>コンロの送料のため。</t>
  </si>
  <si>
    <t>仮設水道運搬費</t>
  </si>
  <si>
    <t>調理企画が使用する仮設水道を運搬するため。</t>
  </si>
  <si>
    <t>年会費</t>
  </si>
  <si>
    <t>合同会社ろーこみから借りるため。</t>
    <rPh sb="0" eb="4">
      <t>ゴウドウカイシャ</t>
    </rPh>
    <phoneticPr fontId="1"/>
  </si>
  <si>
    <t>登録費用</t>
    <rPh sb="0" eb="4">
      <t xml:space="preserve">トウロクヒヨウ </t>
    </rPh>
    <phoneticPr fontId="1"/>
  </si>
  <si>
    <t>人</t>
    <rPh sb="0" eb="1">
      <t xml:space="preserve">ニン </t>
    </rPh>
    <phoneticPr fontId="1"/>
  </si>
  <si>
    <t>9月</t>
    <rPh sb="1" eb="2">
      <t xml:space="preserve">ガツ </t>
    </rPh>
    <phoneticPr fontId="1"/>
  </si>
  <si>
    <t>軽トラックの運転手を登録するため。</t>
    <rPh sb="0" eb="1">
      <t xml:space="preserve">カルイ </t>
    </rPh>
    <rPh sb="6" eb="8">
      <t xml:space="preserve">ウンテン </t>
    </rPh>
    <rPh sb="8" eb="9">
      <t xml:space="preserve">シュ </t>
    </rPh>
    <rPh sb="10" eb="12">
      <t xml:space="preserve">トウロクスルタメ </t>
    </rPh>
    <phoneticPr fontId="1"/>
  </si>
  <si>
    <t>推進局　合計</t>
  </si>
  <si>
    <t>総合計画局</t>
    <rPh sb="0" eb="2">
      <t>ソウゴウ</t>
    </rPh>
    <rPh sb="2" eb="4">
      <t>ケイカク</t>
    </rPh>
    <rPh sb="4" eb="5">
      <t>キョク</t>
    </rPh>
    <phoneticPr fontId="1"/>
  </si>
  <si>
    <t>消耗品器具費</t>
    <rPh sb="0" eb="6">
      <t>ショウモウヒンキグヒ</t>
    </rPh>
    <phoneticPr fontId="1"/>
  </si>
  <si>
    <t>会議テーブル</t>
    <rPh sb="0" eb="2">
      <t>カイギ</t>
    </rPh>
    <phoneticPr fontId="1"/>
  </si>
  <si>
    <t>個</t>
    <rPh sb="0" eb="1">
      <t>コ</t>
    </rPh>
    <phoneticPr fontId="1"/>
  </si>
  <si>
    <t>学園祭において企画団体・学実委内に貸し出すため。平時に団体へ貸し出すため。</t>
    <rPh sb="0" eb="3">
      <t>ガクエンサイ</t>
    </rPh>
    <rPh sb="7" eb="11">
      <t>キカクダンタイ</t>
    </rPh>
    <rPh sb="12" eb="13">
      <t>ガク</t>
    </rPh>
    <rPh sb="13" eb="15">
      <t>ジツイ</t>
    </rPh>
    <rPh sb="15" eb="16">
      <t>ナイ</t>
    </rPh>
    <rPh sb="17" eb="18">
      <t>カ</t>
    </rPh>
    <rPh sb="19" eb="20">
      <t>ダ</t>
    </rPh>
    <rPh sb="24" eb="26">
      <t>ヘイジ</t>
    </rPh>
    <rPh sb="27" eb="29">
      <t>ダンタイ</t>
    </rPh>
    <rPh sb="30" eb="31">
      <t>カ</t>
    </rPh>
    <rPh sb="32" eb="33">
      <t>ダ</t>
    </rPh>
    <phoneticPr fontId="1"/>
  </si>
  <si>
    <t>屋内外における電力の配線のため。</t>
    <rPh sb="0" eb="3">
      <t>オクナイガイ</t>
    </rPh>
    <rPh sb="7" eb="9">
      <t>デンリョク</t>
    </rPh>
    <rPh sb="10" eb="12">
      <t>ハイセン</t>
    </rPh>
    <phoneticPr fontId="1"/>
  </si>
  <si>
    <t>通信運搬費</t>
    <rPh sb="0" eb="5">
      <t>ツウシンウンパンヒ</t>
    </rPh>
    <phoneticPr fontId="1"/>
  </si>
  <si>
    <t>Adobe Illustrator(1か月\4,980×4か月分)</t>
    <phoneticPr fontId="1"/>
  </si>
  <si>
    <t xml:space="preserve">ライセンス </t>
  </si>
  <si>
    <t>7月~10月</t>
    <phoneticPr fontId="1"/>
  </si>
  <si>
    <t>Adobe Illustratorで案内看板を作成するため。</t>
  </si>
  <si>
    <t>ポスター郵送料</t>
    <phoneticPr fontId="1"/>
  </si>
  <si>
    <t>通</t>
  </si>
  <si>
    <t>関東鉄道バスに筑波大学循環バス車内に掲示するポスターを郵送するため。</t>
  </si>
  <si>
    <t>発電機レンタル料</t>
  </si>
  <si>
    <t>屋外大電力企画の電力供給のため。</t>
  </si>
  <si>
    <t>B3ポスター印刷費</t>
  </si>
  <si>
    <t>筑波大学循環バス車内に掲示するポスターを印刷するため。</t>
  </si>
  <si>
    <t>仮設電源工事費</t>
  </si>
  <si>
    <t>屋外の電力供給のため。</t>
  </si>
  <si>
    <t>仮設コンセント工事費</t>
  </si>
  <si>
    <t>屋内の電力の補助のため。</t>
  </si>
  <si>
    <t>仮設電源・コンセント工事費振込手数料</t>
  </si>
  <si>
    <t>仮設電源・コンセント工事費を振り込むため。</t>
  </si>
  <si>
    <t>会議テーブル送料</t>
    <rPh sb="0" eb="2">
      <t>カイギ</t>
    </rPh>
    <rPh sb="6" eb="8">
      <t>ソウリョウ</t>
    </rPh>
    <phoneticPr fontId="1"/>
  </si>
  <si>
    <t>会議テーブルの配送のため。</t>
    <rPh sb="0" eb="2">
      <t>カイギ</t>
    </rPh>
    <rPh sb="7" eb="9">
      <t>ハイソウ</t>
    </rPh>
    <phoneticPr fontId="1"/>
  </si>
  <si>
    <t>総合計画局　合計</t>
  </si>
  <si>
    <t>情報メディアシステム局</t>
    <rPh sb="0" eb="2">
      <t>ジョウホウ</t>
    </rPh>
    <rPh sb="10" eb="11">
      <t>キョク</t>
    </rPh>
    <phoneticPr fontId="1"/>
  </si>
  <si>
    <t>電源タップ</t>
  </si>
  <si>
    <t>使用機材に電源を供給するため。</t>
  </si>
  <si>
    <t>Intel Arc B580</t>
  </si>
  <si>
    <t>映像配信PCのパーツ交換のため。</t>
  </si>
  <si>
    <t>SATA SSD 1TB</t>
  </si>
  <si>
    <t>7月</t>
    <rPh sb="1" eb="2">
      <t>ガツ</t>
    </rPh>
    <phoneticPr fontId="1"/>
  </si>
  <si>
    <t>ネットワークストレージの構築のため。</t>
  </si>
  <si>
    <t>ケーブルプロテクター 30mmケーブル用</t>
  </si>
  <si>
    <t>ネットワーク映像伝送に利用する光ファイバーの保護のため。</t>
  </si>
  <si>
    <t>キャプチャーボード</t>
  </si>
  <si>
    <t>ネットワーク映像伝送を行うため。</t>
  </si>
  <si>
    <t>HDMIスプリッタ</t>
  </si>
  <si>
    <t>USB 有線LAN変換アダプター</t>
  </si>
  <si>
    <t>映像制作PCから本祭当日ストレージへ接続するため。</t>
    <rPh sb="8" eb="10">
      <t>ホンサイ</t>
    </rPh>
    <phoneticPr fontId="1"/>
  </si>
  <si>
    <t>TP-Link MC220L</t>
  </si>
  <si>
    <t>本祭当日利用予定の光ファイバーが使用できない場合の代替手段のため。</t>
    <rPh sb="0" eb="2">
      <t>ホンサイ</t>
    </rPh>
    <phoneticPr fontId="1"/>
  </si>
  <si>
    <t>RJ45 LANコネクタ Cat5e 100個</t>
  </si>
  <si>
    <t>本祭当日利用する光ファイバーを利用するため。</t>
    <rPh sb="0" eb="2">
      <t>ホンサイ</t>
    </rPh>
    <phoneticPr fontId="1"/>
  </si>
  <si>
    <t>ファイバー LC-SC</t>
  </si>
  <si>
    <t>本祭当日構築するネットワークへの接続のため。</t>
    <rPh sb="0" eb="2">
      <t>ホンサイ</t>
    </rPh>
    <phoneticPr fontId="1"/>
  </si>
  <si>
    <t>ファイバー LC-LC 屋外 30m</t>
  </si>
  <si>
    <t>ファイバー LC-SC 屋外 3m</t>
  </si>
  <si>
    <t>Seagate 3.5インチ HDD 8TB</t>
  </si>
  <si>
    <t>現在運用しているネットワークストレージの予備ディスクのため。</t>
  </si>
  <si>
    <t>CANARE(カナレ)/D5C03A-FW-SB</t>
    <phoneticPr fontId="1"/>
  </si>
  <si>
    <t>映像をケーブルで伝送するため。</t>
  </si>
  <si>
    <t>CANARE(カナレ)/HDM015AE Black HDMIケーブル</t>
    <phoneticPr fontId="1"/>
  </si>
  <si>
    <t>CANARE(カナレ)/HDM03AE Black HDMIケーブル</t>
    <phoneticPr fontId="1"/>
  </si>
  <si>
    <t>CANARE(カナレ)/EC05-B BLACK</t>
    <phoneticPr fontId="1"/>
  </si>
  <si>
    <t>音声をケーブルで伝送するため。</t>
  </si>
  <si>
    <t>CANARE(カナレ)/SPC03-B1-SA BLACK</t>
    <phoneticPr fontId="1"/>
  </si>
  <si>
    <t>個</t>
    <rPh sb="0" eb="1">
      <t xml:space="preserve">コ </t>
    </rPh>
    <phoneticPr fontId="1"/>
  </si>
  <si>
    <t>8月</t>
    <rPh sb="1" eb="2">
      <t xml:space="preserve">ガツ </t>
    </rPh>
    <phoneticPr fontId="1"/>
  </si>
  <si>
    <t>Blackmagic Design(ブラックマジックデザイン)/Micro Converter SDI to HDMI 3G PSU (パワーサプライつき)</t>
    <phoneticPr fontId="1"/>
  </si>
  <si>
    <t>映像伝送規格の変換のため。</t>
  </si>
  <si>
    <t>Libec カメラ用三脚 スライドプレート VLI-THXH-2</t>
  </si>
  <si>
    <t>カメラ三脚にカメラを固定するため。</t>
  </si>
  <si>
    <t>SanDisk Extreme Pro 256GB メモリーカード</t>
  </si>
  <si>
    <t>カメラ映像を記録するため。</t>
  </si>
  <si>
    <t>YAMAHA MG12XU アナログミキサー</t>
  </si>
  <si>
    <t>ステージ音声のミキシングのため。</t>
  </si>
  <si>
    <t>クランプ</t>
  </si>
  <si>
    <t>UNITEDステージ付近に設置するマイクを固定するため。</t>
  </si>
  <si>
    <t>ZOOM PCH-6 H6専用ケース</t>
  </si>
  <si>
    <t>ぶらり旅企画の機材の運搬のため。</t>
    <rPh sb="4" eb="6">
      <t>キカク</t>
    </rPh>
    <phoneticPr fontId="1"/>
  </si>
  <si>
    <t>ウルトラ microSDXC UHS-Iカード 128GB</t>
  </si>
  <si>
    <t>ぶらり旅企画の収録に使用のため。</t>
    <rPh sb="4" eb="6">
      <t>キカク</t>
    </rPh>
    <phoneticPr fontId="1"/>
  </si>
  <si>
    <t>audio technica ATH-M20x モニターヘッドホン</t>
  </si>
  <si>
    <t>ぶらり旅企画の音声収録に使用のため。</t>
    <rPh sb="4" eb="6">
      <t>キカク</t>
    </rPh>
    <phoneticPr fontId="1"/>
  </si>
  <si>
    <t>SDカードリーダー</t>
  </si>
  <si>
    <t>アース端子キャップ</t>
  </si>
  <si>
    <t>作業時の安全を確保するため。</t>
  </si>
  <si>
    <t>ドメイン更新費($11.51を2026年1月27日のレートで換算)</t>
  </si>
  <si>
    <t>1月</t>
    <phoneticPr fontId="1"/>
  </si>
  <si>
    <t>ドメイン維持のため。</t>
  </si>
  <si>
    <t>ドメイン更新費($11.51を2026年7月1日のレートで換算)</t>
    <phoneticPr fontId="1"/>
  </si>
  <si>
    <t>個</t>
    <phoneticPr fontId="1"/>
  </si>
  <si>
    <t>ドメイン維持のため。</t>
    <phoneticPr fontId="1"/>
  </si>
  <si>
    <t>Google Workspace Business Starter 6 ライセンス契約費</t>
  </si>
  <si>
    <t>ヶ月</t>
  </si>
  <si>
    <t>電子メールを送受信し、またオフィスツールを利用することにより、各種業務を円滑に行い、効率化を図るため。</t>
  </si>
  <si>
    <t>2月</t>
    <rPh sb="1" eb="2">
      <t xml:space="preserve">ガツ </t>
    </rPh>
    <phoneticPr fontId="1"/>
  </si>
  <si>
    <t>3月~12月</t>
    <rPh sb="1" eb="2">
      <t>ガツ</t>
    </rPh>
    <rPh sb="5" eb="6">
      <t>ガツ</t>
    </rPh>
    <phoneticPr fontId="1"/>
  </si>
  <si>
    <t>電子メール送信サービス利用契約費</t>
  </si>
  <si>
    <t>学実委から企画者への連絡や通知する手段として主に利用されている、学実委の電子申請システム(雙峰祭オンラインシステム)の開発のため。</t>
    <phoneticPr fontId="1"/>
  </si>
  <si>
    <t>8月~12月</t>
    <rPh sb="1" eb="2">
      <t>ガツ</t>
    </rPh>
    <rPh sb="5" eb="6">
      <t>ガツ</t>
    </rPh>
    <phoneticPr fontId="1"/>
  </si>
  <si>
    <t>学実委から企画者への連絡や通知する手段として主に利用されている、学実委の電子申請システム(雙峰祭オンラインシステム)の電子メール配信のため。</t>
    <phoneticPr fontId="1"/>
  </si>
  <si>
    <t>Cloudflare Workers($8.0を2026年8月14日のレートで換算)</t>
    <phoneticPr fontId="1"/>
  </si>
  <si>
    <t>簡易的なアプリケーションのホストのため。</t>
  </si>
  <si>
    <t>学生・教職員版Adobe Creative Cloud Proプラン(5ヶ月)</t>
  </si>
  <si>
    <t>高品質で安定性のある動画編集やデザインのため。</t>
  </si>
  <si>
    <t>学生・教職員版Adobe Creative Cloud Proプラン(3ヶ月)</t>
    <phoneticPr fontId="1"/>
  </si>
  <si>
    <t>9月~11月</t>
    <rPh sb="1" eb="2">
      <t>ガツ</t>
    </rPh>
    <rPh sb="5" eb="6">
      <t>ガツ</t>
    </rPh>
    <phoneticPr fontId="1"/>
  </si>
  <si>
    <t>学生・教職員版Adobe Creative Cloud Proプラン(5ヶ月分)解約金</t>
    <phoneticPr fontId="1"/>
  </si>
  <si>
    <t>学生・教職員版Adobe Creative Cloud Proプラン(3ヶ月分)解約金</t>
    <phoneticPr fontId="1"/>
  </si>
  <si>
    <t>Envato Elements 1ライセンス($33を8月14日のレートで換算)</t>
  </si>
  <si>
    <t>8月~11月</t>
    <rPh sb="1" eb="2">
      <t>ガツ</t>
    </rPh>
    <rPh sb="5" eb="6">
      <t>ガツ</t>
    </rPh>
    <phoneticPr fontId="1"/>
  </si>
  <si>
    <t>SONY UWP-D21(ピンマイク)レンタル 3セット</t>
  </si>
  <si>
    <t>日</t>
  </si>
  <si>
    <t>8月</t>
    <phoneticPr fontId="1"/>
  </si>
  <si>
    <t>ぶらり旅企画の音声収録の試験に使用のため。</t>
    <rPh sb="4" eb="6">
      <t>キカク</t>
    </rPh>
    <phoneticPr fontId="1"/>
  </si>
  <si>
    <t>ZOOM H6 essential(ICレコーダー)レンタル</t>
  </si>
  <si>
    <t>FRONTIER ゲーミングデスクトップパソコン FRGAG-B760/SG6/NTK レンタル</t>
  </si>
  <si>
    <t>本祭当日映像の高速かつ安定的な編集のため。</t>
    <rPh sb="0" eb="2">
      <t>ホンサイ</t>
    </rPh>
    <phoneticPr fontId="1"/>
  </si>
  <si>
    <t>Canon 4K PTZ リモートカメラ/コントローラー/CAT5e LANケーブル 50m/Libec リーベック RS-250D グランドスプレッダーセット レンタル</t>
    <phoneticPr fontId="1"/>
  </si>
  <si>
    <t>大学会館講堂ステージ及び1Aステージ配信のためのカメラ関連機材試験のため。</t>
  </si>
  <si>
    <t>SONY HXR-NX5R レンタル</t>
  </si>
  <si>
    <t>UNITEDステージ配信のためのカメラ試験のため。</t>
  </si>
  <si>
    <t>SONY PXW-Z90 レンタル</t>
  </si>
  <si>
    <t>Roland V60-HD レンタル</t>
  </si>
  <si>
    <t>UNITEDステージ配信のための映像機材試験のため。</t>
  </si>
  <si>
    <t>Atem mini extreme レンタル</t>
  </si>
  <si>
    <t>mouse G-Tune DG-I5G60 ゲーミングデスクトップパソコン DGI5G60W7ADCW101DEC レンタル 1式</t>
  </si>
  <si>
    <t>本番のステージの配信のため。</t>
  </si>
  <si>
    <t>Canon 4K PTZ リモートカメラ/コントローラー/CAT5e LANケーブル 50m/Libec リーベック RS-250D グランドスプレッダーセット レンタル 2式</t>
    <phoneticPr fontId="1"/>
  </si>
  <si>
    <t>本番の大学会館講堂ステージ及び1Aステージの配信のため。</t>
  </si>
  <si>
    <t>SONY HXR-NX5R レンタル 3式</t>
  </si>
  <si>
    <t>本番のUNITEDステージ配信のため。</t>
  </si>
  <si>
    <t>SONY PXW-Z90 レンタル 1式</t>
  </si>
  <si>
    <t>Panasonic カメラバッテリーAG-VBR89G レンタル2式</t>
  </si>
  <si>
    <t>Roland V60-HD レンタル 1式</t>
  </si>
  <si>
    <t>Atem mini extreme レンタル 1式</t>
  </si>
  <si>
    <t>プロジェクター EB-PU2010B 3日間</t>
  </si>
  <si>
    <t>セット</t>
  </si>
  <si>
    <t>夜祭においてUNITEDステージに映像を投影するため。</t>
    <phoneticPr fontId="1"/>
  </si>
  <si>
    <t>プロジェクターレンズ ELPLU02 3日間</t>
  </si>
  <si>
    <t>夜祭においてUNITEDステージに映像を投影するため。</t>
  </si>
  <si>
    <t>マイク SONY ECM-VG1 4日間</t>
  </si>
  <si>
    <t>マイク固定器具 BOYA-BYC04 4日間</t>
  </si>
  <si>
    <t>ワイヤレスインカム Hollyland Solidcom C1 Pro-6S 1式</t>
  </si>
  <si>
    <t>生配信オペレーションの意思疎通を円滑にするため。</t>
  </si>
  <si>
    <t>ワイヤレスインカム Hollyland Solidcom C1 2式</t>
  </si>
  <si>
    <t>Acer AlphaLine 23.8インチ SA241YAbmix フルHD レンタル 4日間</t>
  </si>
  <si>
    <t>生配信オペレーション及び動画編集等を行うため。</t>
  </si>
  <si>
    <t>プロジェクター機材等振り込みのため。</t>
  </si>
  <si>
    <t>3月</t>
    <rPh sb="1" eb="2">
      <t>ガツ</t>
    </rPh>
    <phoneticPr fontId="1"/>
  </si>
  <si>
    <t>2月、5月</t>
    <rPh sb="1" eb="2">
      <t>ガツ</t>
    </rPh>
    <phoneticPr fontId="1"/>
  </si>
  <si>
    <t>海外事務手数料(Envato Elements)(8月14日のレートで換算)</t>
    <phoneticPr fontId="1"/>
  </si>
  <si>
    <t>8月~11月</t>
    <phoneticPr fontId="1"/>
  </si>
  <si>
    <t>海外のサブスクリプションの契約4ヶ月分を月々支払いするため。</t>
  </si>
  <si>
    <t>振込手数料</t>
    <phoneticPr fontId="1"/>
  </si>
  <si>
    <t>クランプの振込のため。</t>
    <rPh sb="5" eb="7">
      <t>フリコミ</t>
    </rPh>
    <phoneticPr fontId="1"/>
  </si>
  <si>
    <t>著作権料(NexTone)</t>
    <phoneticPr fontId="1"/>
  </si>
  <si>
    <t>2月</t>
    <rPh sb="1" eb="2">
      <t>ガツ</t>
    </rPh>
    <phoneticPr fontId="1"/>
  </si>
  <si>
    <t>ステージの生配信に音楽を使用するため。</t>
  </si>
  <si>
    <t>著作権料(日本レコード協会)</t>
    <phoneticPr fontId="1"/>
  </si>
  <si>
    <t>3月</t>
    <phoneticPr fontId="1"/>
  </si>
  <si>
    <t>ステージの生配信にCD音源を使用するため。</t>
  </si>
  <si>
    <t>著作権料(JASRAC)</t>
    <phoneticPr fontId="1"/>
  </si>
  <si>
    <t>5月</t>
    <rPh sb="1" eb="2">
      <t>ガツ</t>
    </rPh>
    <phoneticPr fontId="1"/>
  </si>
  <si>
    <t>郵送代(簡易書留)</t>
  </si>
  <si>
    <t>6月~12月</t>
    <phoneticPr fontId="1"/>
  </si>
  <si>
    <t>著作物の使用許諾の申請に用いるため。</t>
  </si>
  <si>
    <t>宅配便送料</t>
  </si>
  <si>
    <t>レンタル品配送のため。</t>
  </si>
  <si>
    <t>宅配便送料(プロジェクター)片道・1台あたり</t>
    <phoneticPr fontId="1"/>
  </si>
  <si>
    <t>宅配便送料(プロジェクターレンズ)片道・1台あたり</t>
    <phoneticPr fontId="1"/>
  </si>
  <si>
    <t>宅配配送料(YAMAHA)</t>
  </si>
  <si>
    <t>8月~11月</t>
    <rPh sb="1" eb="2">
      <t xml:space="preserve">ガツ </t>
    </rPh>
    <phoneticPr fontId="1"/>
  </si>
  <si>
    <t>YAMAHAより協賛いただく物品の返送のため。</t>
  </si>
  <si>
    <t>配送料(ゲーミングデスクトップパソコン)</t>
    <phoneticPr fontId="1"/>
  </si>
  <si>
    <t>補償料(PandaStudio)</t>
    <phoneticPr fontId="1"/>
  </si>
  <si>
    <t>機材の賃借に伴う補償費用を支払うため。</t>
  </si>
  <si>
    <t>情報メディアシステム局　合計</t>
  </si>
  <si>
    <t>ステージ管理局</t>
    <rPh sb="4" eb="7">
      <t>カンリキョク</t>
    </rPh>
    <phoneticPr fontId="1"/>
  </si>
  <si>
    <t>前夜祭・後夜祭変動予算</t>
    <rPh sb="0" eb="3">
      <t>ゼンヤサイ</t>
    </rPh>
    <rPh sb="4" eb="7">
      <t>コウヤサイ</t>
    </rPh>
    <phoneticPr fontId="1"/>
  </si>
  <si>
    <t>10月、11月</t>
  </si>
  <si>
    <t>前夜祭・後夜祭直前、及び本祭当日に発生する物品の変更への対応のため。</t>
    <rPh sb="0" eb="3">
      <t>ゼンヤサイ</t>
    </rPh>
    <rPh sb="4" eb="7">
      <t>コウヤサイ</t>
    </rPh>
    <rPh sb="10" eb="11">
      <t>オヨ</t>
    </rPh>
    <rPh sb="12" eb="14">
      <t>ホンサイ</t>
    </rPh>
    <phoneticPr fontId="1"/>
  </si>
  <si>
    <t>スケッチブックA4</t>
  </si>
  <si>
    <t>冊</t>
  </si>
  <si>
    <t>前夜祭・後夜祭中のカンペ指示に必要なため。</t>
    <rPh sb="0" eb="3">
      <t>ゼンヤサイ</t>
    </rPh>
    <rPh sb="4" eb="7">
      <t>コウヤサイ</t>
    </rPh>
    <phoneticPr fontId="1"/>
  </si>
  <si>
    <t>スケッチブックB5</t>
  </si>
  <si>
    <t>はさみ</t>
  </si>
  <si>
    <t>1Aステージで使用する段ボールの切断のため。</t>
  </si>
  <si>
    <t>フルハーネス型墜落制止用器具特別教育(UNITEDステージ)</t>
    <phoneticPr fontId="1"/>
  </si>
  <si>
    <t>人</t>
  </si>
  <si>
    <t>会場までの運賃のため。</t>
  </si>
  <si>
    <t>ガソリン代(花火)</t>
    <phoneticPr fontId="1"/>
  </si>
  <si>
    <t>L</t>
    <phoneticPr fontId="1"/>
  </si>
  <si>
    <t>つくば市役所訪問のため。</t>
  </si>
  <si>
    <t>ワイヤレスマイク賃借代</t>
  </si>
  <si>
    <t>後夜祭におけるつくばお笑いライブ2026のため。</t>
    <rPh sb="11" eb="12">
      <t>ワラ</t>
    </rPh>
    <phoneticPr fontId="1"/>
  </si>
  <si>
    <t>レンタカー代(花火)</t>
    <phoneticPr fontId="1"/>
  </si>
  <si>
    <t>花火発注のため。</t>
  </si>
  <si>
    <t>花火打ち上げ費</t>
  </si>
  <si>
    <t>花火打ち上げのため。</t>
  </si>
  <si>
    <t>1Aステージ　ステージ設営費</t>
  </si>
  <si>
    <t>11月</t>
    <rPh sb="2" eb="3">
      <t>ガツ</t>
    </rPh>
    <phoneticPr fontId="1"/>
  </si>
  <si>
    <t>1Aステージ設営のため。</t>
  </si>
  <si>
    <t>1Aステージ　トラス設営費</t>
  </si>
  <si>
    <t>1Aステージ　黒幕設置用機材</t>
  </si>
  <si>
    <t>1Aステージ　ステージ設営諸経費</t>
  </si>
  <si>
    <t>1Aステージ　音響費</t>
  </si>
  <si>
    <t>1Aステージ　照明費</t>
  </si>
  <si>
    <t>1Aステージ　ワイヤレスマイクレンタル</t>
  </si>
  <si>
    <t>UNITEDステージ　イントレ</t>
  </si>
  <si>
    <t>UNITEDステージ設営のため。</t>
  </si>
  <si>
    <t>UNITEDステージ　仮設電源一式</t>
  </si>
  <si>
    <t>UNITEDステージ　照明一式</t>
  </si>
  <si>
    <t>UNITEDステージ　音響一式</t>
  </si>
  <si>
    <t>大学会館ステージ　現場監督費</t>
  </si>
  <si>
    <t>大学会館ステージ設営のため。</t>
  </si>
  <si>
    <t>組み立て式ステージ修理費</t>
  </si>
  <si>
    <t>出演者の安全確保のため。</t>
  </si>
  <si>
    <t>お弁当・飲み物(花火)</t>
    <phoneticPr fontId="1"/>
  </si>
  <si>
    <t>企業への謝礼のため。</t>
  </si>
  <si>
    <t>菓子折り(1Aステージ)</t>
    <phoneticPr fontId="1"/>
  </si>
  <si>
    <t>PAのお弁当・飲み物(1Aステージ)</t>
    <phoneticPr fontId="1"/>
  </si>
  <si>
    <t>9月、11月</t>
  </si>
  <si>
    <t>PAの本祭当日の食事のため。(PA面談2、前日リハ3、本祭当日3×3)</t>
    <rPh sb="3" eb="5">
      <t>ホンサイ</t>
    </rPh>
    <rPh sb="27" eb="31">
      <t>ホンサイトウジツ</t>
    </rPh>
    <phoneticPr fontId="1"/>
  </si>
  <si>
    <t>菓子折り(UNITEDステージ)</t>
    <phoneticPr fontId="1"/>
  </si>
  <si>
    <t>業者へのお礼のため。</t>
  </si>
  <si>
    <t>PAのお弁当・飲み物(UNITEDステージ)</t>
    <phoneticPr fontId="1"/>
  </si>
  <si>
    <t>業者への食事提供のため。</t>
  </si>
  <si>
    <t>THKへの謝礼費(大学会館ステージ)</t>
    <phoneticPr fontId="1"/>
  </si>
  <si>
    <t>PA業務を依頼するTHK筑波放送協会へのお礼のため。</t>
  </si>
  <si>
    <t>菓子折り(大学会館ステージ)</t>
    <phoneticPr fontId="1"/>
  </si>
  <si>
    <t>PAのお弁当・飲み物(大学会館ステージ)</t>
    <phoneticPr fontId="1"/>
  </si>
  <si>
    <t>PA業務を依頼する有限会社ミュージックプラントへのケータリングのため。(本祭当日の動きによって変動の可能性あり)</t>
    <rPh sb="36" eb="38">
      <t>ホンサイ</t>
    </rPh>
    <phoneticPr fontId="1"/>
  </si>
  <si>
    <t>申請手数料(花火)</t>
    <phoneticPr fontId="1"/>
  </si>
  <si>
    <t>9月</t>
    <phoneticPr fontId="1"/>
  </si>
  <si>
    <t>煙火消費許可申請手数料のため。</t>
  </si>
  <si>
    <t>振込手数料(花火)</t>
    <phoneticPr fontId="1"/>
  </si>
  <si>
    <t>花火打ち上げに係る経費の振込のため。</t>
  </si>
  <si>
    <t>PA依頼振込手数料(1Aステージ)</t>
    <phoneticPr fontId="1"/>
  </si>
  <si>
    <t>PA依頼にかかる経費の振込のため。</t>
  </si>
  <si>
    <t>ステージ設営振込手数料(1Aステージ、UNITEDステージ)</t>
    <phoneticPr fontId="1"/>
  </si>
  <si>
    <t>ステージ設営費の振込のため。</t>
  </si>
  <si>
    <t>PA依頼振込手数料(UNITEDステージ、大学会館ステージ)</t>
    <phoneticPr fontId="1"/>
  </si>
  <si>
    <t>大学会館ステージ設営振込手数料</t>
  </si>
  <si>
    <t>大学会館ステージ設営費に係る振込のため。</t>
  </si>
  <si>
    <t>組み立て式ステージ修理費振込手数料</t>
    <rPh sb="0" eb="1">
      <t xml:space="preserve">クミタテシキステージ </t>
    </rPh>
    <rPh sb="9" eb="12">
      <t xml:space="preserve">シュウリヒ </t>
    </rPh>
    <rPh sb="12" eb="14">
      <t xml:space="preserve">フリコミ </t>
    </rPh>
    <rPh sb="14" eb="17">
      <t xml:space="preserve">テスウリョウ </t>
    </rPh>
    <phoneticPr fontId="1"/>
  </si>
  <si>
    <t>組み立て式ステージ修理費に係る振込のため。</t>
    <rPh sb="0" eb="1">
      <t xml:space="preserve">クミタテシキ </t>
    </rPh>
    <rPh sb="9" eb="12">
      <t xml:space="preserve">シュウリヒ </t>
    </rPh>
    <rPh sb="13" eb="14">
      <t xml:space="preserve">カカル </t>
    </rPh>
    <rPh sb="15" eb="17">
      <t xml:space="preserve">フリコミノタメ </t>
    </rPh>
    <phoneticPr fontId="1"/>
  </si>
  <si>
    <t>THKへの謝礼費(大学会館ステージ)振込手数料</t>
    <rPh sb="5" eb="8">
      <t xml:space="preserve">シャレイヒ </t>
    </rPh>
    <rPh sb="9" eb="11">
      <t>ダイガク</t>
    </rPh>
    <rPh sb="11" eb="13">
      <t>カイカン</t>
    </rPh>
    <phoneticPr fontId="1"/>
  </si>
  <si>
    <t>11月</t>
    <rPh sb="2" eb="3">
      <t xml:space="preserve">ガツ </t>
    </rPh>
    <phoneticPr fontId="1"/>
  </si>
  <si>
    <t>THKへの謝礼費に係る振込のため。</t>
    <rPh sb="5" eb="8">
      <t xml:space="preserve">シャレイヒ </t>
    </rPh>
    <rPh sb="9" eb="10">
      <t xml:space="preserve">カカル </t>
    </rPh>
    <rPh sb="11" eb="13">
      <t xml:space="preserve">フリコミノタメ </t>
    </rPh>
    <phoneticPr fontId="1"/>
  </si>
  <si>
    <t>音源購入代(花火)</t>
    <phoneticPr fontId="1"/>
  </si>
  <si>
    <t>花火打ち上げ時に流す音源を購入するため。</t>
  </si>
  <si>
    <t>足場の組み立て作業従事者特別教育(UNITEDステージ)</t>
    <phoneticPr fontId="1"/>
  </si>
  <si>
    <t>8月、9月</t>
    <rPh sb="1" eb="2">
      <t>ガツ</t>
    </rPh>
    <phoneticPr fontId="1"/>
  </si>
  <si>
    <t>イントレ3階に上るための資格取得のため。</t>
  </si>
  <si>
    <t>ステージ管理局　合計</t>
  </si>
  <si>
    <t>本部企画局</t>
    <rPh sb="0" eb="5">
      <t>ホンブキカクキョク</t>
    </rPh>
    <phoneticPr fontId="1"/>
  </si>
  <si>
    <t>夜祭企画部門</t>
    <rPh sb="0" eb="2">
      <t>ヨルサイ</t>
    </rPh>
    <rPh sb="2" eb="6">
      <t>キカクブモン</t>
    </rPh>
    <phoneticPr fontId="1"/>
  </si>
  <si>
    <t>花束(グランプリ)</t>
  </si>
  <si>
    <t>束</t>
  </si>
  <si>
    <t>Tsukuba Trends：表彰用(価格は例年通り)。協賛が貰えた場合不要。</t>
  </si>
  <si>
    <t>花束(準グランプリ)</t>
  </si>
  <si>
    <t>花束(当日賞)</t>
  </si>
  <si>
    <t>Tsukuba Trends：表彰用(価格は例年の特別賞と同じ)</t>
  </si>
  <si>
    <t>花束(協賛賞)</t>
  </si>
  <si>
    <t>Tsukuba Trends：表彰用(価格は例年通り)。</t>
  </si>
  <si>
    <t>フェイスタオル</t>
  </si>
  <si>
    <t>ガソリン</t>
  </si>
  <si>
    <t>Tsukuba Trends：衣装合わせ、企業訪問、宣材写真撮影の移動に使用するため。値段は2月のレギュラーガソリン平均価格。</t>
    <phoneticPr fontId="1"/>
  </si>
  <si>
    <t>衣装合わせの交通費(出場者)</t>
  </si>
  <si>
    <t>9月、10月</t>
  </si>
  <si>
    <t>Tsukuba Trends：出場者のスタジオへの移動のため。大学からスタジオラフォーレまで公共交通を利用した計算で出している。</t>
  </si>
  <si>
    <t>宣材写真撮影交通費(出場者)</t>
  </si>
  <si>
    <t>Tsukuba Trends：出場者のスタジオへの移動のため。値段の算出方法は同上。</t>
  </si>
  <si>
    <t>衣装合わせの交通費(学実委)</t>
  </si>
  <si>
    <t>Tsukuba Trends：学実委のスタジオへの移動のため。値段の算出方法は同上。</t>
  </si>
  <si>
    <t>賃借料</t>
    <rPh sb="0" eb="3">
      <t>チンシャクリョウ</t>
    </rPh>
    <phoneticPr fontId="1"/>
  </si>
  <si>
    <t>レンタカー代</t>
  </si>
  <si>
    <t>7月、10月</t>
  </si>
  <si>
    <t>Tsukuba Trends：衣装合わせ、企業訪問、宣材写真撮影の移動のため。タイムズ、コンパクトタイプC-1クラス6時間で借りる。</t>
  </si>
  <si>
    <t>出演者の謝礼金</t>
  </si>
  <si>
    <t>つくばお笑いライブ2026：出演者、仲介業者へ謝礼金を送るため。</t>
  </si>
  <si>
    <t>御礼品</t>
  </si>
  <si>
    <t>つくばお笑いライブ2026：出演者、仲介業者へ御礼品を渡すため。</t>
  </si>
  <si>
    <t>ケータリング代</t>
  </si>
  <si>
    <t>つくばお笑いライブ2026：出演者、仲介業者へケータリングを渡すため。</t>
  </si>
  <si>
    <t>安全保障サービス(レンタカー)</t>
  </si>
  <si>
    <t>Tsukuba Trends：レンタカーの保険のため。</t>
  </si>
  <si>
    <t>契約書送付料金</t>
  </si>
  <si>
    <t>つくばお笑いライブ2026：契約書を業者に郵送するため。</t>
  </si>
  <si>
    <t>印紙税</t>
  </si>
  <si>
    <t>つくばお笑いライブ2026：謝礼金を送るため。</t>
  </si>
  <si>
    <t>衣装クリーニング</t>
  </si>
  <si>
    <t>Tsukuba Trends：衣装を汚してしまった場合に必要となるため。</t>
  </si>
  <si>
    <t>夜祭企画部門　合計</t>
    <rPh sb="0" eb="1">
      <t>ヨル</t>
    </rPh>
    <rPh sb="1" eb="2">
      <t>サイ</t>
    </rPh>
    <rPh sb="2" eb="4">
      <t>キカク</t>
    </rPh>
    <rPh sb="4" eb="6">
      <t>ブモン</t>
    </rPh>
    <phoneticPr fontId="1"/>
  </si>
  <si>
    <t>来場者参加型部門</t>
    <rPh sb="0" eb="6">
      <t>ライジョウシャサンカガタ</t>
    </rPh>
    <rPh sb="6" eb="8">
      <t>ブモン</t>
    </rPh>
    <phoneticPr fontId="1"/>
  </si>
  <si>
    <t>9月∼11月</t>
  </si>
  <si>
    <t>モニュメント・イルミネーション：イルミネーションの電力不足時に電力を補うため。学内電力で賄えると判明した場合購入しない。</t>
    <phoneticPr fontId="1"/>
  </si>
  <si>
    <t>コンパネ</t>
  </si>
  <si>
    <t>モニュメント・イルミネーション：モニュメントの制作材料に用いるため。</t>
  </si>
  <si>
    <t>園芸支柱(3本入り)</t>
  </si>
  <si>
    <t>モニュメント・イルミネーション：モニュメント(そぽたん)の制作材料に用いるため。</t>
  </si>
  <si>
    <t>赤松KD材（6本入り）</t>
    <phoneticPr fontId="1"/>
  </si>
  <si>
    <t>束</t>
    <rPh sb="0" eb="1">
      <t>タバ</t>
    </rPh>
    <phoneticPr fontId="1"/>
  </si>
  <si>
    <t>赤松KD野縁（1本）</t>
    <phoneticPr fontId="1"/>
  </si>
  <si>
    <t>ペンキ(水色)0.8L</t>
  </si>
  <si>
    <t>缶</t>
  </si>
  <si>
    <t>ペンキ(オレンジ)0.8L</t>
  </si>
  <si>
    <t>木工用ボンド180ℊ</t>
  </si>
  <si>
    <t>多目的ライター</t>
  </si>
  <si>
    <t>松美池ライトアップ：水面灯籠に点灯するため。</t>
  </si>
  <si>
    <t>9月~11月</t>
  </si>
  <si>
    <t>松美池ライトアップ：竹灯籠の電力が不足した場合に補うため。学内電力で賄えると判明した場合購入しない。</t>
    <phoneticPr fontId="1"/>
  </si>
  <si>
    <t>おりがみ</t>
  </si>
  <si>
    <t>松美池ライトアップ：水面灯籠の材料に使用するため。</t>
  </si>
  <si>
    <t>麻紐</t>
  </si>
  <si>
    <t>発泡スチロール板</t>
  </si>
  <si>
    <t>プラスチックカップ</t>
  </si>
  <si>
    <t>袋</t>
  </si>
  <si>
    <t>キッチンラップ</t>
  </si>
  <si>
    <t>松美池ライトアップ：灯籠デザイン体験の会場の机を保護するため。</t>
  </si>
  <si>
    <t>炭酸水</t>
  </si>
  <si>
    <t>樽酒振る舞い：提供するお酒を薄めるため。</t>
    <phoneticPr fontId="1"/>
  </si>
  <si>
    <t>紙カップ</t>
  </si>
  <si>
    <t>樽酒振る舞い：お酒を入れる容器に使用するため。</t>
    <rPh sb="0" eb="3">
      <t>タルザケフ</t>
    </rPh>
    <rPh sb="4" eb="5">
      <t>マ</t>
    </rPh>
    <phoneticPr fontId="1"/>
  </si>
  <si>
    <t>ラベルシールA4ハイグレード全面20枚75301</t>
  </si>
  <si>
    <t>謎解き脱出ゲームの景品のため。</t>
    <rPh sb="0" eb="2">
      <t>ナゾト</t>
    </rPh>
    <rPh sb="3" eb="5">
      <t>ダッシュツ</t>
    </rPh>
    <phoneticPr fontId="1"/>
  </si>
  <si>
    <t>養生テープ</t>
  </si>
  <si>
    <t>謎解き脱出ゲームの装飾のため。</t>
    <rPh sb="0" eb="2">
      <t>ナゾト</t>
    </rPh>
    <rPh sb="3" eb="5">
      <t>ダッシュツ</t>
    </rPh>
    <phoneticPr fontId="1"/>
  </si>
  <si>
    <t>布ガムテープ(黒)</t>
    <phoneticPr fontId="1"/>
  </si>
  <si>
    <t>YAZAWA(矢澤産業)ガソリン携帯缶 横型タイプ 20L 消防法適合品赤色 YR-20</t>
  </si>
  <si>
    <t>松美池ライトアップの電力のため。学内電力で賄えると判明した場合購入しない。</t>
    <phoneticPr fontId="1"/>
  </si>
  <si>
    <t>YAZAWA(矢澤産業)ガソリン携帯缶 横型タイプ 20L 消防法適合品赤色 YR-21</t>
  </si>
  <si>
    <t>モニュメント・イルミネーションの電力のため。学内電力で賄えると判明した場合購入しない。</t>
    <phoneticPr fontId="1"/>
  </si>
  <si>
    <t>布粘着テープ</t>
  </si>
  <si>
    <t>モニュメント・イルミネーションの企画で使用するため。</t>
    <phoneticPr fontId="1"/>
  </si>
  <si>
    <t>お酒の回収時の交通費</t>
  </si>
  <si>
    <t>樽酒振る舞い：お酒を回収するため。</t>
  </si>
  <si>
    <t>菓子折り</t>
  </si>
  <si>
    <t>樽酒振る舞い：お酒を提供してくださったところへのお礼のため。</t>
  </si>
  <si>
    <t>樽酒振る舞い：樽酒を提供してくださったところへのお礼のため。</t>
  </si>
  <si>
    <t>検便</t>
  </si>
  <si>
    <t>樽酒振る舞い：樽酒企画に参加する学実委の検便のため。人数により変動あり。</t>
  </si>
  <si>
    <t>お礼文章及び写真送料</t>
  </si>
  <si>
    <t>お礼写真印刷代</t>
  </si>
  <si>
    <t>装飾予備費</t>
  </si>
  <si>
    <t>モニュメント・イルミネーション：モニュメント・イルミネーションの必要物品を購入するため。</t>
  </si>
  <si>
    <t>松美池ライトアップ：松美池の企画の必要物品を購入するため。</t>
  </si>
  <si>
    <t>謎解き脱出ゲーム：謎解き脱出ゲームの必要物品を購入するため。</t>
  </si>
  <si>
    <t>来場者参加型部門　合計</t>
    <rPh sb="0" eb="3">
      <t>ライジョウシャ</t>
    </rPh>
    <rPh sb="3" eb="6">
      <t>サンカガタ</t>
    </rPh>
    <rPh sb="6" eb="8">
      <t>ブモン</t>
    </rPh>
    <phoneticPr fontId="1"/>
  </si>
  <si>
    <t>学術企画部門</t>
    <rPh sb="0" eb="6">
      <t>ガクジュツキカクブモン</t>
    </rPh>
    <phoneticPr fontId="1"/>
  </si>
  <si>
    <t>弁当</t>
  </si>
  <si>
    <t>つくばイチ受けたい授業：講師にお渡しするため。</t>
  </si>
  <si>
    <t>お菓子</t>
  </si>
  <si>
    <t>10月中旬</t>
  </si>
  <si>
    <t>飲み物</t>
  </si>
  <si>
    <t>ゴムふうせん</t>
  </si>
  <si>
    <t>実験教室：装飾のため。</t>
  </si>
  <si>
    <t>切手</t>
  </si>
  <si>
    <t>つくばイチ受けたい授業：近隣高校にチラシを郵送するため。</t>
  </si>
  <si>
    <t>封筒(8枚入り)</t>
  </si>
  <si>
    <t>実験予備費</t>
  </si>
  <si>
    <t>実験教室：実験に必要なものを購入するため。</t>
    <rPh sb="5" eb="7">
      <t>ジッケン</t>
    </rPh>
    <rPh sb="8" eb="10">
      <t>ヒツヨウ</t>
    </rPh>
    <phoneticPr fontId="1"/>
  </si>
  <si>
    <t>学術企画部門　合計</t>
    <rPh sb="0" eb="4">
      <t>ガクジュツキカク</t>
    </rPh>
    <rPh sb="4" eb="6">
      <t>ブモン</t>
    </rPh>
    <phoneticPr fontId="1"/>
  </si>
  <si>
    <t>部門無所属</t>
    <rPh sb="0" eb="5">
      <t>ブモンムショゾク</t>
    </rPh>
    <phoneticPr fontId="1"/>
  </si>
  <si>
    <t>お弁当</t>
  </si>
  <si>
    <t>アーティスト招致企画：アーティスト、アーティスト側の付き添いスタッフ、仲介業者へのケータリングのため。</t>
  </si>
  <si>
    <t>飲み物2Lサイズ</t>
  </si>
  <si>
    <t>飲み物500mLサイズ</t>
  </si>
  <si>
    <t>ブロック氷</t>
  </si>
  <si>
    <t>アーティスト招致企画：アーティストが公演中に飲む飲料を冷やしておくため。</t>
  </si>
  <si>
    <t>仲介業者への御礼品</t>
  </si>
  <si>
    <t>アーティスト招致企画：仲介業者へ渡す菓子折り等を購入するため。</t>
  </si>
  <si>
    <t>ドリップコーヒー</t>
  </si>
  <si>
    <t>箱</t>
  </si>
  <si>
    <t>アーティスト招致企画：出演アーティストが楽屋で使用するため。</t>
  </si>
  <si>
    <t>スティックシュガー</t>
  </si>
  <si>
    <t>ガムシロップ</t>
  </si>
  <si>
    <t>花束</t>
  </si>
  <si>
    <t>雙峰祭グランプリ2026：最優秀賞受賞企画への贈与のため。</t>
  </si>
  <si>
    <t>副賞</t>
  </si>
  <si>
    <t>雙峰祭グランプリ2026：優秀賞受賞企画への贈与のため。</t>
  </si>
  <si>
    <t>粘着布テープ</t>
  </si>
  <si>
    <t>ユニットハウスの壁を保護する段ボールを張るため</t>
  </si>
  <si>
    <t>アーティストの人数によって購入数が変動する。</t>
  </si>
  <si>
    <t>つくば市コラボ企画：取材先まで移動するため。</t>
  </si>
  <si>
    <t>機材レンタル費</t>
  </si>
  <si>
    <t>アーティスト招致企画：アーティストがライブを行う際に使用する機材をレンタルするため。</t>
  </si>
  <si>
    <t>アーティスト謝礼金</t>
  </si>
  <si>
    <t>800,000~1,000,000</t>
  </si>
  <si>
    <t>アーティスト招致企画：アーティストへ謝礼費を払うため。</t>
  </si>
  <si>
    <t>謝礼金振込手数料</t>
  </si>
  <si>
    <t>アーティスト招致企画：アーティストへ謝礼を払う際に発生する振込手数料を支払うため。</t>
  </si>
  <si>
    <t>著作権料振込手数料</t>
  </si>
  <si>
    <t>1月</t>
  </si>
  <si>
    <t>アーティスト招致企画：著作権料を支払う際に発生する振込手数料を支払うため。</t>
  </si>
  <si>
    <t>著作権料</t>
  </si>
  <si>
    <t>アーティスト招致企画：ライブを行うことで発生する著作権料を支払うため。</t>
  </si>
  <si>
    <t>収入印紙代</t>
  </si>
  <si>
    <t>アーティスト招致企画：契約書に貼付し印紙税を納付したことを証明するため。</t>
  </si>
  <si>
    <t>アーティスト招致企画：アーティストへ契約書を送付する際に発生する送料を支払うため。</t>
  </si>
  <si>
    <t>撮影予備費</t>
  </si>
  <si>
    <t>ぶらり旅企画：撮影時等に機材故障が起きた場合に備えるため。</t>
  </si>
  <si>
    <t>お茶</t>
  </si>
  <si>
    <t>ユニットハウス：ユニットハウスの設置業者の方に差し入れるため。</t>
  </si>
  <si>
    <t>ユニットハウス：ユニットハウスの撤去業者の方に差し入れるため。</t>
  </si>
  <si>
    <t>部門無所属　合計</t>
    <rPh sb="0" eb="5">
      <t>ブモンムショゾク</t>
    </rPh>
    <phoneticPr fontId="1"/>
  </si>
  <si>
    <t>本部企画局　合計</t>
    <rPh sb="0" eb="5">
      <t>ホンブキカクキョク</t>
    </rPh>
    <rPh sb="6" eb="8">
      <t>ゴウケイ</t>
    </rPh>
    <phoneticPr fontId="1"/>
  </si>
  <si>
    <t>8.雨天時変更</t>
    <rPh sb="2" eb="7">
      <t>ウテンジヘンコウ</t>
    </rPh>
    <phoneticPr fontId="1"/>
  </si>
  <si>
    <t>なし</t>
    <phoneticPr fontId="1"/>
  </si>
  <si>
    <t>1月~8月</t>
    <rPh sb="4" eb="5">
      <t>ガツ</t>
    </rPh>
    <phoneticPr fontId="1"/>
  </si>
  <si>
    <t>9月~12月</t>
    <rPh sb="1" eb="2">
      <t>ガツ</t>
    </rPh>
    <rPh sb="5" eb="6">
      <t>ガツ</t>
    </rPh>
    <phoneticPr fontId="1"/>
  </si>
  <si>
    <t>8月、9月</t>
    <rPh sb="4" eb="5">
      <t>ガツ</t>
    </rPh>
    <phoneticPr fontId="1"/>
  </si>
  <si>
    <t>9月</t>
    <phoneticPr fontId="1"/>
  </si>
  <si>
    <t>10月</t>
    <rPh sb="2" eb="3">
      <t xml:space="preserve">ガツ </t>
    </rPh>
    <phoneticPr fontId="1"/>
  </si>
  <si>
    <t>9月~11月</t>
    <rPh sb="1" eb="2">
      <t xml:space="preserve">ガツ </t>
    </rPh>
    <rPh sb="5" eb="6">
      <t xml:space="preserve">ガツ </t>
    </rPh>
    <phoneticPr fontId="1"/>
  </si>
  <si>
    <t>直前期、準備日前日、準備日、本祭当日、片付け日、片付け日後に広報宣伝局、推進局、総合計画局、ステージ管理局、案内所運営部会が物品の運搬に使用するため。</t>
    <rPh sb="14" eb="16">
      <t>ホンサイ</t>
    </rPh>
    <rPh sb="24" eb="26">
      <t xml:space="preserve">カタヅケビゴ </t>
    </rPh>
    <rPh sb="50" eb="52">
      <t xml:space="preserve">カンリ </t>
    </rPh>
    <rPh sb="56" eb="57">
      <t xml:space="preserve">トコロ </t>
    </rPh>
    <rPh sb="57" eb="59">
      <t xml:space="preserve">ウンエイ </t>
    </rPh>
    <rPh sb="59" eb="61">
      <t xml:space="preserve">ブカイ </t>
    </rPh>
    <phoneticPr fontId="1"/>
  </si>
  <si>
    <t>ハタヤ  コードリール 防雨サンデーレインボーリール 15A 30m</t>
    <phoneticPr fontId="1"/>
  </si>
  <si>
    <t>仮設分電盤振込手数料</t>
    <rPh sb="0" eb="5">
      <t>カセツブンデンバン</t>
    </rPh>
    <rPh sb="5" eb="10">
      <t>フリコミテスウリョウ</t>
    </rPh>
    <phoneticPr fontId="1"/>
  </si>
  <si>
    <t>電力供給のため。</t>
    <rPh sb="0" eb="2">
      <t>デンリョク</t>
    </rPh>
    <rPh sb="2" eb="4">
      <t>キョウキュウ</t>
    </rPh>
    <phoneticPr fontId="1"/>
  </si>
  <si>
    <t>仮設分電盤の購入費を振り込むため。</t>
    <rPh sb="0" eb="5">
      <t>カセツブンデンバン</t>
    </rPh>
    <rPh sb="6" eb="9">
      <t>コウニュウヒ</t>
    </rPh>
    <rPh sb="10" eb="11">
      <t>フ</t>
    </rPh>
    <rPh sb="12" eb="13">
      <t>コ</t>
    </rPh>
    <phoneticPr fontId="1"/>
  </si>
  <si>
    <t>減額</t>
    <rPh sb="0" eb="1">
      <t xml:space="preserve">ゲンガク </t>
    </rPh>
    <phoneticPr fontId="1"/>
  </si>
  <si>
    <t>金額が確定し、予測から変更となったため</t>
    <rPh sb="0" eb="2">
      <t xml:space="preserve">キンガクガ </t>
    </rPh>
    <rPh sb="3" eb="5">
      <t xml:space="preserve">カクテイシ </t>
    </rPh>
    <rPh sb="7" eb="9">
      <t xml:space="preserve">ヨソクカラ </t>
    </rPh>
    <rPh sb="11" eb="13">
      <t xml:space="preserve">ヘンコウト </t>
    </rPh>
    <phoneticPr fontId="1"/>
  </si>
  <si>
    <t>増額</t>
    <rPh sb="0" eb="1">
      <t xml:space="preserve">ゾウガク </t>
    </rPh>
    <phoneticPr fontId="1"/>
  </si>
  <si>
    <t>仮設分電盤を購入するため</t>
    <rPh sb="0" eb="5">
      <t xml:space="preserve">カセツブンデンバン </t>
    </rPh>
    <rPh sb="6" eb="8">
      <t xml:space="preserve">コウニュウスル </t>
    </rPh>
    <phoneticPr fontId="1"/>
  </si>
  <si>
    <t>集金額を値上げしたため</t>
    <rPh sb="0" eb="3">
      <t xml:space="preserve">シュウキンガクヲ </t>
    </rPh>
    <rPh sb="4" eb="6">
      <t xml:space="preserve">ネアゲシタタメ </t>
    </rPh>
    <phoneticPr fontId="1"/>
  </si>
  <si>
    <t>2025年度の著作権料の振込のため。</t>
  </si>
  <si>
    <t>9月~10月</t>
    <rPh sb="5" eb="6">
      <t xml:space="preserve">ガツ </t>
    </rPh>
    <phoneticPr fontId="1"/>
  </si>
  <si>
    <t>9月~10月</t>
    <phoneticPr fontId="1"/>
  </si>
  <si>
    <t>9月~11月</t>
    <phoneticPr fontId="1"/>
  </si>
  <si>
    <t xml:space="preserve">直前期、準備日前日、準備日、本祭当日、片付け日、片付け日後に広報宣伝局、推進局、総合計画局、ステージ管理局、案内所運営部会が物品の運搬に使用するため。15km/L*75L=1,125km </t>
    <rPh sb="0" eb="3">
      <t xml:space="preserve">チョクゼンキ </t>
    </rPh>
    <rPh sb="14" eb="16">
      <t>ホンサイ</t>
    </rPh>
    <rPh sb="30" eb="35">
      <t>コウホウセンデンキョク</t>
    </rPh>
    <rPh sb="45" eb="48">
      <t>カンリキョク</t>
    </rPh>
    <rPh sb="49" eb="56">
      <t xml:space="preserve">アンナイジョウンエイブカイ </t>
    </rPh>
    <phoneticPr fontId="1"/>
  </si>
  <si>
    <t>本</t>
    <rPh sb="0" eb="1">
      <t xml:space="preserve">ホン </t>
    </rPh>
    <phoneticPr fontId="1"/>
  </si>
  <si>
    <t>2026年度新入生及び編入生数2,277*600*0.90+2025年度以前の預かり金＝1,229,580+3,791,145で算出した。</t>
    <rPh sb="4" eb="6">
      <t>ネンド</t>
    </rPh>
    <rPh sb="6" eb="9">
      <t>シンニュウセイ</t>
    </rPh>
    <rPh sb="9" eb="10">
      <t>オヨ</t>
    </rPh>
    <rPh sb="11" eb="14">
      <t>ヘンニュウセイ</t>
    </rPh>
    <rPh sb="14" eb="15">
      <t>スウ</t>
    </rPh>
    <rPh sb="34" eb="36">
      <t>ネンド</t>
    </rPh>
    <rPh sb="36" eb="38">
      <t>イゼン</t>
    </rPh>
    <rPh sb="39" eb="40">
      <t>アズ</t>
    </rPh>
    <rPh sb="42" eb="43">
      <t>キン</t>
    </rPh>
    <rPh sb="64" eb="66">
      <t>サンシュツ</t>
    </rPh>
    <phoneticPr fontId="1"/>
  </si>
  <si>
    <t>つくばイチ受けたい授業：講師にお渡しするため。(アーティスト招致企画が購入したペットボトルを一部分配し、足りない分を購入する)</t>
    <rPh sb="48" eb="50">
      <t xml:space="preserve">ブンパイシ </t>
    </rPh>
    <phoneticPr fontId="1"/>
  </si>
  <si>
    <t>つくばお笑いライブ2026：出演者に渡すため。</t>
    <phoneticPr fontId="1"/>
  </si>
  <si>
    <t>アーティスト招致企画：アーティスト、アーティスト側の付き添いスタッフ、仲介業者へのケータリングのため。また、アーティストが公演中に飲む飲料の確保のため。</t>
    <phoneticPr fontId="1"/>
  </si>
  <si>
    <t>調理企画が使用する仮設水道を設置するため。内訳:仮設水道工事費28,600円×5、仮設水道撤去工事費14,300円</t>
    <phoneticPr fontId="1"/>
  </si>
  <si>
    <t>仮設分電盤</t>
    <rPh sb="0" eb="2">
      <t>カセツ</t>
    </rPh>
    <rPh sb="2" eb="4">
      <t>ブンデン</t>
    </rPh>
    <rPh sb="4" eb="5">
      <t>バン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</si>
</sst>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43" formatCode="_ * #,##0.00_ ;_ * \-#,##0.00_ ;_ * &quot;-&quot;??_ ;_ @_ "/>
    <numFmt numFmtId="176" formatCode="_ * #,##0.0_ ;_ * \-#,##0.0_ ;_ * &quot;-&quot;?_ ;_ @_ "/>
    <numFmt numFmtId="177" formatCode="_ * #,##0.000_ ;_ * \-#,##0.000_ ;_ * &quot;-&quot;???_ ;_ @_ "/>
  </numFmts>
  <fonts count="9">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000000"/>
      <name val="游ゴシック"/>
      <family val="3"/>
      <charset val="128"/>
      <scheme val="minor"/>
    </font>
    <font>
      <sz val="11"/>
      <color rgb="FF000000"/>
      <name val="游ゴシック"/>
      <family val="3"/>
      <charset val="128"/>
      <scheme val="minor"/>
    </font>
    <font>
      <sz val="11"/>
      <color rgb="FF000000"/>
      <name val="游ゴシック"/>
      <family val="3"/>
      <charset val="128"/>
    </font>
    <font>
      <sz val="11"/>
      <color rgb="FF242424"/>
      <name val="游ゴシック"/>
      <family val="3"/>
      <charset val="128"/>
      <scheme val="minor"/>
    </font>
    <font>
      <sz val="11"/>
      <color rgb="FF242424"/>
      <name val="Yu Gothic"/>
      <family val="3"/>
      <charset val="128"/>
    </font>
    <font>
      <sz val="11"/>
      <color theme="1"/>
      <name val="游ゴシック"/>
      <family val="3"/>
      <charset val="128"/>
      <scheme val="minor"/>
    </font>
  </fonts>
  <fills count="7">
    <fill>
      <patternFill patternType="none"/>
    </fill>
    <fill>
      <patternFill patternType="gray125"/>
    </fill>
    <fill>
      <patternFill patternType="solid">
        <fgColor rgb="FFBFBFBF"/>
        <bgColor rgb="FF000000"/>
      </patternFill>
    </fill>
    <fill>
      <patternFill patternType="solid">
        <fgColor theme="0" tint="-0.249977111117893"/>
        <bgColor indexed="64"/>
      </patternFill>
    </fill>
    <fill>
      <patternFill patternType="solid">
        <fgColor rgb="FFA6A6A6"/>
        <bgColor rgb="FF000000"/>
      </patternFill>
    </fill>
    <fill>
      <patternFill patternType="solid">
        <fgColor rgb="FFFFFFFF"/>
        <bgColor rgb="FF000000"/>
      </patternFill>
    </fill>
    <fill>
      <patternFill patternType="solid">
        <fgColor theme="0"/>
        <bgColor indexed="64"/>
      </patternFill>
    </fill>
  </fills>
  <borders count="1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uble">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rgb="FF000000"/>
      </bottom>
      <diagonal/>
    </border>
    <border>
      <left style="medium">
        <color indexed="64"/>
      </left>
      <right style="medium">
        <color indexed="64"/>
      </right>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style="thin">
        <color rgb="FF000000"/>
      </top>
      <bottom style="double">
        <color rgb="FF000000"/>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rgb="FF000000"/>
      </top>
      <bottom/>
      <diagonal/>
    </border>
    <border>
      <left style="thin">
        <color rgb="FF000000"/>
      </left>
      <right style="thin">
        <color rgb="FF000000"/>
      </right>
      <top style="thin">
        <color rgb="FF000000"/>
      </top>
      <bottom style="double">
        <color indexed="64"/>
      </bottom>
      <diagonal/>
    </border>
    <border>
      <left/>
      <right style="thin">
        <color indexed="64"/>
      </right>
      <top/>
      <bottom/>
      <diagonal/>
    </border>
    <border>
      <left style="thin">
        <color indexed="64"/>
      </left>
      <right style="thin">
        <color indexed="64"/>
      </right>
      <top style="medium">
        <color rgb="FF000000"/>
      </top>
      <bottom style="double">
        <color indexed="64"/>
      </bottom>
      <diagonal/>
    </border>
    <border>
      <left style="thin">
        <color indexed="64"/>
      </left>
      <right/>
      <top style="medium">
        <color rgb="FF000000"/>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rgb="FF000000"/>
      </top>
      <bottom style="double">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top style="thin">
        <color indexed="64"/>
      </top>
      <bottom style="double">
        <color indexed="64"/>
      </bottom>
      <diagonal/>
    </border>
    <border>
      <left/>
      <right style="thin">
        <color rgb="FF000000"/>
      </right>
      <top style="thin">
        <color rgb="FF000000"/>
      </top>
      <bottom style="double">
        <color rgb="FF000000"/>
      </bottom>
      <diagonal/>
    </border>
    <border>
      <left/>
      <right style="thin">
        <color indexed="64"/>
      </right>
      <top style="medium">
        <color indexed="64"/>
      </top>
      <bottom style="thin">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indexed="64"/>
      </top>
      <bottom style="thin">
        <color indexed="64"/>
      </bottom>
      <diagonal/>
    </border>
    <border>
      <left/>
      <right style="thin">
        <color indexed="64"/>
      </right>
      <top style="thin">
        <color indexed="64"/>
      </top>
      <bottom style="double">
        <color rgb="FF000000"/>
      </bottom>
      <diagonal/>
    </border>
    <border>
      <left style="thin">
        <color indexed="64"/>
      </left>
      <right style="thin">
        <color indexed="64"/>
      </right>
      <top style="thin">
        <color indexed="64"/>
      </top>
      <bottom style="double">
        <color rgb="FF000000"/>
      </bottom>
      <diagonal/>
    </border>
    <border>
      <left/>
      <right/>
      <top style="thin">
        <color indexed="64"/>
      </top>
      <bottom/>
      <diagonal/>
    </border>
    <border>
      <left style="thin">
        <color rgb="FF000000"/>
      </left>
      <right style="thin">
        <color rgb="FF000000"/>
      </right>
      <top style="thin">
        <color rgb="FF000000"/>
      </top>
      <bottom style="double">
        <color rgb="FF000000"/>
      </bottom>
      <diagonal/>
    </border>
    <border>
      <left style="thin">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thin">
        <color indexed="64"/>
      </left>
      <right/>
      <top/>
      <bottom/>
      <diagonal/>
    </border>
    <border>
      <left style="thin">
        <color indexed="64"/>
      </left>
      <right style="thin">
        <color rgb="FF000000"/>
      </right>
      <top/>
      <bottom/>
      <diagonal/>
    </border>
    <border>
      <left/>
      <right style="thin">
        <color rgb="FF000000"/>
      </right>
      <top/>
      <bottom/>
      <diagonal/>
    </border>
    <border>
      <left/>
      <right/>
      <top style="thin">
        <color indexed="64"/>
      </top>
      <bottom style="thin">
        <color indexed="64"/>
      </bottom>
      <diagonal/>
    </border>
    <border>
      <left style="thin">
        <color rgb="FF000000"/>
      </left>
      <right style="thin">
        <color indexed="64"/>
      </right>
      <top style="thin">
        <color indexed="64"/>
      </top>
      <bottom style="double">
        <color indexed="64"/>
      </bottom>
      <diagonal/>
    </border>
    <border>
      <left/>
      <right/>
      <top style="thin">
        <color rgb="FF000000"/>
      </top>
      <bottom/>
      <diagonal/>
    </border>
    <border>
      <left style="thin">
        <color rgb="FF000000"/>
      </left>
      <right style="thin">
        <color rgb="FF000000"/>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thin">
        <color indexed="64"/>
      </top>
      <bottom style="double">
        <color indexed="64"/>
      </bottom>
      <diagonal/>
    </border>
    <border>
      <left style="thin">
        <color rgb="FF000000"/>
      </left>
      <right style="thin">
        <color rgb="FF000000"/>
      </right>
      <top style="medium">
        <color indexed="64"/>
      </top>
      <bottom/>
      <diagonal/>
    </border>
    <border>
      <left/>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top style="medium">
        <color rgb="FF000000"/>
      </top>
      <bottom style="double">
        <color indexed="64"/>
      </bottom>
      <diagonal/>
    </border>
    <border>
      <left style="thin">
        <color rgb="FF000000"/>
      </left>
      <right/>
      <top style="thin">
        <color rgb="FF000000"/>
      </top>
      <bottom style="double">
        <color indexed="64"/>
      </bottom>
      <diagonal/>
    </border>
    <border>
      <left/>
      <right style="thin">
        <color rgb="FF000000"/>
      </right>
      <top style="thin">
        <color rgb="FF000000"/>
      </top>
      <bottom style="double">
        <color indexed="64"/>
      </bottom>
      <diagonal/>
    </border>
    <border>
      <left style="thin">
        <color indexed="64"/>
      </left>
      <right/>
      <top style="medium">
        <color indexed="64"/>
      </top>
      <bottom style="thin">
        <color indexed="64"/>
      </bottom>
      <diagonal/>
    </border>
    <border>
      <left style="thin">
        <color rgb="FF000000"/>
      </left>
      <right/>
      <top style="double">
        <color indexed="64"/>
      </top>
      <bottom style="thin">
        <color rgb="FF000000"/>
      </bottom>
      <diagonal/>
    </border>
    <border>
      <left/>
      <right style="thin">
        <color indexed="64"/>
      </right>
      <top style="double">
        <color indexed="64"/>
      </top>
      <bottom style="thin">
        <color rgb="FF000000"/>
      </bottom>
      <diagonal/>
    </border>
  </borders>
  <cellStyleXfs count="1">
    <xf numFmtId="0" fontId="0" fillId="0" borderId="0">
      <alignment vertical="center"/>
    </xf>
  </cellStyleXfs>
  <cellXfs count="410">
    <xf numFmtId="0" fontId="0" fillId="0" borderId="0" xfId="0">
      <alignment vertical="center"/>
    </xf>
    <xf numFmtId="0" fontId="2" fillId="0" borderId="0" xfId="0" applyFont="1">
      <alignment vertical="center"/>
    </xf>
    <xf numFmtId="0" fontId="4" fillId="0" borderId="0" xfId="0" applyFont="1">
      <alignmen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left" vertical="center"/>
    </xf>
    <xf numFmtId="0" fontId="4" fillId="0" borderId="13" xfId="0" applyFont="1" applyBorder="1">
      <alignment vertical="center"/>
    </xf>
    <xf numFmtId="0" fontId="3" fillId="2" borderId="1"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15" xfId="0" applyFont="1" applyFill="1" applyBorder="1" applyAlignment="1">
      <alignment horizontal="center" vertical="center"/>
    </xf>
    <xf numFmtId="41" fontId="4" fillId="0" borderId="7" xfId="0" applyNumberFormat="1" applyFont="1" applyBorder="1">
      <alignment vertical="center"/>
    </xf>
    <xf numFmtId="41" fontId="4" fillId="0" borderId="10" xfId="0" applyNumberFormat="1" applyFont="1" applyBorder="1">
      <alignment vertical="center"/>
    </xf>
    <xf numFmtId="41" fontId="4" fillId="0" borderId="11" xfId="0" applyNumberFormat="1" applyFont="1" applyBorder="1">
      <alignment vertical="center"/>
    </xf>
    <xf numFmtId="41" fontId="4" fillId="0" borderId="16" xfId="0" applyNumberFormat="1" applyFont="1" applyBorder="1">
      <alignment vertical="center"/>
    </xf>
    <xf numFmtId="41" fontId="4" fillId="0" borderId="3" xfId="0" applyNumberFormat="1" applyFont="1" applyBorder="1">
      <alignment vertical="center"/>
    </xf>
    <xf numFmtId="41" fontId="4" fillId="0" borderId="12" xfId="0" applyNumberFormat="1" applyFont="1" applyBorder="1">
      <alignment vertical="center"/>
    </xf>
    <xf numFmtId="41" fontId="4" fillId="0" borderId="2" xfId="0" applyNumberFormat="1" applyFont="1" applyBorder="1">
      <alignment vertical="center"/>
    </xf>
    <xf numFmtId="41" fontId="4" fillId="0" borderId="6" xfId="0" applyNumberFormat="1" applyFont="1" applyBorder="1">
      <alignment vertical="center"/>
    </xf>
    <xf numFmtId="41" fontId="4" fillId="0" borderId="9" xfId="0" applyNumberFormat="1" applyFont="1" applyBorder="1">
      <alignment vertical="center"/>
    </xf>
    <xf numFmtId="41" fontId="4" fillId="0" borderId="17" xfId="0" applyNumberFormat="1" applyFont="1" applyBorder="1">
      <alignment vertical="center"/>
    </xf>
    <xf numFmtId="0" fontId="3" fillId="0" borderId="19" xfId="0" applyFont="1" applyBorder="1" applyAlignment="1">
      <alignment horizontal="left" vertical="center"/>
    </xf>
    <xf numFmtId="41" fontId="4" fillId="0" borderId="5" xfId="0" applyNumberFormat="1" applyFont="1" applyBorder="1">
      <alignment vertical="center"/>
    </xf>
    <xf numFmtId="41" fontId="4" fillId="0" borderId="19" xfId="0" applyNumberFormat="1" applyFont="1" applyBorder="1">
      <alignment vertical="center"/>
    </xf>
    <xf numFmtId="0" fontId="2" fillId="3" borderId="21" xfId="0" applyFont="1" applyFill="1" applyBorder="1">
      <alignment vertical="center"/>
    </xf>
    <xf numFmtId="0" fontId="2" fillId="3" borderId="22" xfId="0" applyFont="1" applyFill="1" applyBorder="1">
      <alignment vertical="center"/>
    </xf>
    <xf numFmtId="0" fontId="2" fillId="3" borderId="1" xfId="0" applyFont="1" applyFill="1" applyBorder="1">
      <alignment vertical="center"/>
    </xf>
    <xf numFmtId="41" fontId="4" fillId="0" borderId="23" xfId="0" applyNumberFormat="1" applyFont="1" applyBorder="1">
      <alignment vertical="center"/>
    </xf>
    <xf numFmtId="0" fontId="3" fillId="0" borderId="23" xfId="0" applyFont="1" applyBorder="1" applyAlignment="1">
      <alignment horizontal="left" vertical="center"/>
    </xf>
    <xf numFmtId="0" fontId="4" fillId="0" borderId="19" xfId="0" applyFont="1" applyBorder="1">
      <alignment vertical="center"/>
    </xf>
    <xf numFmtId="0" fontId="3" fillId="0" borderId="8" xfId="0" applyFont="1" applyBorder="1">
      <alignment vertical="center"/>
    </xf>
    <xf numFmtId="0" fontId="4" fillId="0" borderId="8" xfId="0" applyFont="1" applyBorder="1">
      <alignment vertical="center"/>
    </xf>
    <xf numFmtId="0" fontId="3" fillId="0" borderId="23" xfId="0" applyFont="1" applyBorder="1">
      <alignment vertical="center"/>
    </xf>
    <xf numFmtId="0" fontId="4" fillId="0" borderId="23" xfId="0" applyFont="1" applyBorder="1">
      <alignment vertical="center"/>
    </xf>
    <xf numFmtId="0" fontId="3" fillId="0" borderId="27" xfId="0" applyFont="1" applyBorder="1">
      <alignment vertical="center"/>
    </xf>
    <xf numFmtId="0" fontId="3" fillId="0" borderId="31" xfId="0" applyFont="1" applyBorder="1">
      <alignment vertical="center"/>
    </xf>
    <xf numFmtId="0" fontId="3" fillId="0" borderId="30" xfId="0" applyFont="1" applyBorder="1">
      <alignment vertical="center"/>
    </xf>
    <xf numFmtId="0" fontId="3" fillId="0" borderId="0" xfId="0" applyFont="1">
      <alignment vertical="center"/>
    </xf>
    <xf numFmtId="41" fontId="4" fillId="0" borderId="8" xfId="0" applyNumberFormat="1" applyFont="1" applyBorder="1">
      <alignment vertical="center"/>
    </xf>
    <xf numFmtId="0" fontId="3" fillId="0" borderId="6" xfId="0" applyFont="1" applyBorder="1">
      <alignment vertical="center"/>
    </xf>
    <xf numFmtId="0" fontId="3" fillId="4" borderId="38"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1" xfId="0" applyFont="1" applyFill="1" applyBorder="1" applyAlignment="1">
      <alignment horizontal="center" vertical="center" wrapText="1"/>
    </xf>
    <xf numFmtId="0" fontId="3" fillId="5" borderId="39" xfId="0" applyFont="1" applyFill="1" applyBorder="1" applyAlignment="1">
      <alignment horizontal="left" vertical="center"/>
    </xf>
    <xf numFmtId="0" fontId="4" fillId="5" borderId="0" xfId="0" applyFont="1" applyFill="1">
      <alignment vertical="center"/>
    </xf>
    <xf numFmtId="0" fontId="3" fillId="0" borderId="28"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41" fontId="4" fillId="5" borderId="6" xfId="0" applyNumberFormat="1" applyFont="1" applyFill="1" applyBorder="1">
      <alignment vertical="center"/>
    </xf>
    <xf numFmtId="41" fontId="4" fillId="5" borderId="39" xfId="0" applyNumberFormat="1" applyFont="1" applyFill="1" applyBorder="1">
      <alignment vertical="center"/>
    </xf>
    <xf numFmtId="41" fontId="4" fillId="5" borderId="9" xfId="0" applyNumberFormat="1" applyFont="1" applyFill="1" applyBorder="1">
      <alignment vertical="center"/>
    </xf>
    <xf numFmtId="41" fontId="4" fillId="5" borderId="19" xfId="0" applyNumberFormat="1" applyFont="1" applyFill="1" applyBorder="1">
      <alignment vertical="center"/>
    </xf>
    <xf numFmtId="41" fontId="4" fillId="5" borderId="2" xfId="0" applyNumberFormat="1" applyFont="1" applyFill="1" applyBorder="1">
      <alignment vertical="center"/>
    </xf>
    <xf numFmtId="0" fontId="3" fillId="0" borderId="0" xfId="0" applyFont="1" applyAlignment="1">
      <alignment horizontal="left" vertical="center"/>
    </xf>
    <xf numFmtId="0" fontId="4" fillId="0" borderId="0" xfId="0" applyFont="1" applyAlignment="1">
      <alignment horizontal="left" vertical="center"/>
    </xf>
    <xf numFmtId="0" fontId="3" fillId="2" borderId="20" xfId="0" applyFont="1" applyFill="1" applyBorder="1" applyAlignment="1">
      <alignment horizontal="center" vertical="center"/>
    </xf>
    <xf numFmtId="0" fontId="3" fillId="2" borderId="22" xfId="0" applyFont="1" applyFill="1" applyBorder="1" applyAlignment="1">
      <alignment horizontal="center" vertical="center"/>
    </xf>
    <xf numFmtId="0" fontId="5" fillId="0" borderId="0" xfId="0" applyFont="1">
      <alignment vertical="center"/>
    </xf>
    <xf numFmtId="0" fontId="3" fillId="3" borderId="43" xfId="0" applyFont="1" applyFill="1" applyBorder="1" applyAlignment="1">
      <alignment horizontal="center" vertical="center"/>
    </xf>
    <xf numFmtId="0" fontId="2" fillId="3" borderId="36" xfId="0" applyFont="1" applyFill="1" applyBorder="1" applyAlignment="1">
      <alignment horizontal="center" vertical="center"/>
    </xf>
    <xf numFmtId="0" fontId="0" fillId="0" borderId="19" xfId="0" applyBorder="1">
      <alignment vertical="center"/>
    </xf>
    <xf numFmtId="0" fontId="0" fillId="0" borderId="8" xfId="0" applyBorder="1">
      <alignment vertical="center"/>
    </xf>
    <xf numFmtId="41" fontId="0" fillId="0" borderId="19" xfId="0" applyNumberFormat="1" applyBorder="1">
      <alignment vertical="center"/>
    </xf>
    <xf numFmtId="41" fontId="0" fillId="0" borderId="8" xfId="0" applyNumberFormat="1" applyBorder="1">
      <alignment vertical="center"/>
    </xf>
    <xf numFmtId="0" fontId="4" fillId="0" borderId="2" xfId="0" applyFont="1" applyBorder="1">
      <alignment vertical="center"/>
    </xf>
    <xf numFmtId="41" fontId="0" fillId="0" borderId="2" xfId="0" applyNumberFormat="1" applyBorder="1">
      <alignment vertical="center"/>
    </xf>
    <xf numFmtId="0" fontId="4" fillId="0" borderId="9" xfId="0" applyFont="1" applyBorder="1">
      <alignment vertical="center"/>
    </xf>
    <xf numFmtId="41" fontId="0" fillId="0" borderId="9" xfId="0" applyNumberFormat="1" applyBorder="1">
      <alignment vertical="center"/>
    </xf>
    <xf numFmtId="0" fontId="2" fillId="3" borderId="44" xfId="0" applyFont="1" applyFill="1" applyBorder="1" applyAlignment="1">
      <alignment horizontal="center" vertical="center"/>
    </xf>
    <xf numFmtId="0" fontId="2" fillId="3" borderId="43" xfId="0" applyFont="1" applyFill="1" applyBorder="1" applyAlignment="1">
      <alignment horizontal="center" vertical="center"/>
    </xf>
    <xf numFmtId="0" fontId="0" fillId="0" borderId="2" xfId="0" applyBorder="1">
      <alignment vertical="center"/>
    </xf>
    <xf numFmtId="0" fontId="2" fillId="3" borderId="20" xfId="0" applyFont="1" applyFill="1" applyBorder="1" applyAlignment="1">
      <alignment horizontal="center" vertical="center"/>
    </xf>
    <xf numFmtId="0" fontId="3" fillId="0" borderId="0" xfId="0" applyFont="1" applyAlignment="1">
      <alignment vertical="center" wrapText="1"/>
    </xf>
    <xf numFmtId="0" fontId="4" fillId="0" borderId="0" xfId="0" applyFont="1" applyAlignment="1">
      <alignment horizontal="right" vertical="center"/>
    </xf>
    <xf numFmtId="0" fontId="4" fillId="0" borderId="0" xfId="0" applyFont="1" applyAlignment="1">
      <alignment horizontal="left"/>
    </xf>
    <xf numFmtId="0" fontId="4" fillId="0" borderId="0" xfId="0" applyFont="1" applyAlignment="1">
      <alignment vertical="center" wrapText="1"/>
    </xf>
    <xf numFmtId="0" fontId="0" fillId="0" borderId="9" xfId="0" applyBorder="1">
      <alignment vertical="center"/>
    </xf>
    <xf numFmtId="41" fontId="0" fillId="0" borderId="27" xfId="0" applyNumberFormat="1" applyBorder="1">
      <alignment vertical="center"/>
    </xf>
    <xf numFmtId="41" fontId="0" fillId="0" borderId="45" xfId="0" applyNumberFormat="1" applyBorder="1">
      <alignment vertical="center"/>
    </xf>
    <xf numFmtId="41" fontId="0" fillId="0" borderId="43" xfId="0" applyNumberFormat="1" applyBorder="1">
      <alignment vertical="center"/>
    </xf>
    <xf numFmtId="41" fontId="0" fillId="0" borderId="25" xfId="0" applyNumberFormat="1" applyBorder="1">
      <alignment vertical="center"/>
    </xf>
    <xf numFmtId="41" fontId="0" fillId="0" borderId="46" xfId="0" applyNumberFormat="1" applyBorder="1">
      <alignment vertical="center"/>
    </xf>
    <xf numFmtId="41" fontId="0" fillId="0" borderId="18" xfId="0" applyNumberFormat="1" applyBorder="1">
      <alignment vertical="center"/>
    </xf>
    <xf numFmtId="41" fontId="0" fillId="0" borderId="47" xfId="0" applyNumberFormat="1" applyBorder="1">
      <alignment vertical="center"/>
    </xf>
    <xf numFmtId="41" fontId="0" fillId="0" borderId="37" xfId="0" applyNumberFormat="1" applyBorder="1">
      <alignment vertical="center"/>
    </xf>
    <xf numFmtId="41" fontId="4" fillId="0" borderId="48" xfId="0" applyNumberFormat="1" applyFont="1" applyBorder="1">
      <alignment vertical="center"/>
    </xf>
    <xf numFmtId="41" fontId="4" fillId="0" borderId="39" xfId="0" applyNumberFormat="1" applyFont="1" applyBorder="1">
      <alignment vertical="center"/>
    </xf>
    <xf numFmtId="41" fontId="0" fillId="0" borderId="0" xfId="0" applyNumberFormat="1">
      <alignment vertical="center"/>
    </xf>
    <xf numFmtId="41" fontId="3" fillId="4" borderId="1" xfId="0" applyNumberFormat="1" applyFont="1" applyFill="1" applyBorder="1" applyAlignment="1">
      <alignment horizontal="center" vertical="center"/>
    </xf>
    <xf numFmtId="41" fontId="4" fillId="0" borderId="0" xfId="0" applyNumberFormat="1" applyFont="1">
      <alignment vertical="center"/>
    </xf>
    <xf numFmtId="41" fontId="3" fillId="2" borderId="1" xfId="0" applyNumberFormat="1" applyFont="1" applyFill="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right" vertical="center"/>
    </xf>
    <xf numFmtId="41" fontId="3" fillId="0" borderId="0" xfId="0" applyNumberFormat="1" applyFont="1" applyAlignment="1">
      <alignment horizontal="right" vertical="center"/>
    </xf>
    <xf numFmtId="41" fontId="4" fillId="0" borderId="0" xfId="0" applyNumberFormat="1" applyFont="1" applyAlignment="1">
      <alignment horizontal="right" vertical="center"/>
    </xf>
    <xf numFmtId="0" fontId="3" fillId="4" borderId="43" xfId="0" applyFont="1" applyFill="1" applyBorder="1" applyAlignment="1">
      <alignment horizontal="center" vertical="center"/>
    </xf>
    <xf numFmtId="0" fontId="3" fillId="4" borderId="22" xfId="0" applyFont="1" applyFill="1" applyBorder="1" applyAlignment="1">
      <alignment horizontal="center" vertical="center" wrapText="1"/>
    </xf>
    <xf numFmtId="3" fontId="3" fillId="0" borderId="0" xfId="0" applyNumberFormat="1" applyFont="1">
      <alignment vertical="center"/>
    </xf>
    <xf numFmtId="0" fontId="3" fillId="0" borderId="0" xfId="0" applyFont="1" applyAlignment="1">
      <alignment horizontal="center" vertical="center"/>
    </xf>
    <xf numFmtId="41" fontId="0" fillId="0" borderId="109" xfId="0" applyNumberFormat="1" applyBorder="1">
      <alignment vertical="center"/>
    </xf>
    <xf numFmtId="41" fontId="0" fillId="0" borderId="117" xfId="0" applyNumberFormat="1" applyBorder="1">
      <alignment vertical="center"/>
    </xf>
    <xf numFmtId="41" fontId="0" fillId="0" borderId="115" xfId="0" applyNumberFormat="1" applyBorder="1">
      <alignment vertical="center"/>
    </xf>
    <xf numFmtId="41" fontId="0" fillId="0" borderId="12" xfId="0" applyNumberFormat="1" applyBorder="1">
      <alignment vertical="center"/>
    </xf>
    <xf numFmtId="0" fontId="0" fillId="0" borderId="35" xfId="0" applyBorder="1">
      <alignment vertical="center"/>
    </xf>
    <xf numFmtId="0" fontId="0" fillId="0" borderId="18" xfId="0" applyBorder="1">
      <alignment vertical="center"/>
    </xf>
    <xf numFmtId="0" fontId="0" fillId="0" borderId="39" xfId="0" applyBorder="1">
      <alignment vertical="center"/>
    </xf>
    <xf numFmtId="0" fontId="4" fillId="6" borderId="0" xfId="0" applyFont="1" applyFill="1">
      <alignment vertical="center"/>
    </xf>
    <xf numFmtId="0" fontId="3" fillId="2" borderId="43" xfId="0" applyFont="1" applyFill="1" applyBorder="1" applyAlignment="1">
      <alignment horizontal="center" vertical="center"/>
    </xf>
    <xf numFmtId="0" fontId="0" fillId="0" borderId="20" xfId="0" applyBorder="1">
      <alignment vertical="center"/>
    </xf>
    <xf numFmtId="0" fontId="3" fillId="0" borderId="25" xfId="0" applyFont="1" applyBorder="1">
      <alignment vertical="center"/>
    </xf>
    <xf numFmtId="41" fontId="8" fillId="0" borderId="8" xfId="0" applyNumberFormat="1" applyFont="1" applyBorder="1">
      <alignment vertical="center"/>
    </xf>
    <xf numFmtId="0" fontId="4" fillId="0" borderId="49" xfId="0" applyFont="1" applyBorder="1">
      <alignment vertical="center"/>
    </xf>
    <xf numFmtId="0" fontId="4" fillId="0" borderId="50" xfId="0" applyFont="1" applyBorder="1">
      <alignment vertical="center"/>
    </xf>
    <xf numFmtId="41" fontId="4" fillId="0" borderId="50" xfId="0" applyNumberFormat="1" applyFont="1" applyBorder="1">
      <alignment vertical="center"/>
    </xf>
    <xf numFmtId="0" fontId="4" fillId="0" borderId="50" xfId="0" applyFont="1" applyBorder="1" applyAlignment="1">
      <alignment vertical="center" wrapText="1"/>
    </xf>
    <xf numFmtId="0" fontId="3" fillId="0" borderId="51" xfId="0" applyFont="1" applyBorder="1">
      <alignment vertical="center"/>
    </xf>
    <xf numFmtId="41" fontId="3" fillId="0" borderId="51" xfId="0" applyNumberFormat="1" applyFont="1" applyBorder="1">
      <alignment vertical="center"/>
    </xf>
    <xf numFmtId="41" fontId="4" fillId="0" borderId="49" xfId="0" applyNumberFormat="1" applyFont="1" applyBorder="1">
      <alignment vertical="center"/>
    </xf>
    <xf numFmtId="0" fontId="4" fillId="0" borderId="55" xfId="0" applyFont="1" applyBorder="1">
      <alignment vertical="center"/>
    </xf>
    <xf numFmtId="0" fontId="4" fillId="0" borderId="49" xfId="0" applyFont="1" applyBorder="1" applyAlignment="1">
      <alignment vertical="center" wrapText="1"/>
    </xf>
    <xf numFmtId="0" fontId="4" fillId="0" borderId="56" xfId="0" applyFont="1" applyBorder="1">
      <alignment vertical="center"/>
    </xf>
    <xf numFmtId="41" fontId="4" fillId="0" borderId="55" xfId="0" applyNumberFormat="1" applyFont="1" applyBorder="1">
      <alignment vertical="center"/>
    </xf>
    <xf numFmtId="41" fontId="4" fillId="0" borderId="56" xfId="0" applyNumberFormat="1" applyFont="1" applyBorder="1">
      <alignment vertical="center"/>
    </xf>
    <xf numFmtId="0" fontId="4" fillId="0" borderId="56" xfId="0" applyFont="1" applyBorder="1" applyAlignment="1">
      <alignment vertical="center" wrapText="1"/>
    </xf>
    <xf numFmtId="0" fontId="4" fillId="0" borderId="57" xfId="0" applyFont="1" applyBorder="1">
      <alignment vertical="center"/>
    </xf>
    <xf numFmtId="41" fontId="4" fillId="0" borderId="57" xfId="0" applyNumberFormat="1" applyFont="1" applyBorder="1">
      <alignment vertical="center"/>
    </xf>
    <xf numFmtId="0" fontId="4" fillId="0" borderId="57" xfId="0" applyFont="1" applyBorder="1" applyAlignment="1">
      <alignment vertical="center" wrapText="1"/>
    </xf>
    <xf numFmtId="41" fontId="4" fillId="0" borderId="58" xfId="0" applyNumberFormat="1" applyFont="1" applyBorder="1">
      <alignment vertical="center"/>
    </xf>
    <xf numFmtId="0" fontId="4" fillId="0" borderId="59"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2" xfId="0" applyFont="1" applyBorder="1">
      <alignment vertical="center"/>
    </xf>
    <xf numFmtId="41" fontId="4" fillId="0" borderId="62" xfId="0" applyNumberFormat="1" applyFont="1" applyBorder="1">
      <alignment vertical="center"/>
    </xf>
    <xf numFmtId="0" fontId="4" fillId="0" borderId="63" xfId="0" applyFont="1" applyBorder="1">
      <alignment vertical="center"/>
    </xf>
    <xf numFmtId="0" fontId="4" fillId="0" borderId="62" xfId="0" applyFont="1" applyBorder="1" applyAlignment="1">
      <alignment vertical="center" wrapText="1"/>
    </xf>
    <xf numFmtId="41" fontId="4" fillId="0" borderId="64" xfId="0" applyNumberFormat="1" applyFont="1" applyBorder="1">
      <alignment vertical="center"/>
    </xf>
    <xf numFmtId="0" fontId="4" fillId="0" borderId="64" xfId="0" applyFont="1" applyBorder="1">
      <alignment vertical="center"/>
    </xf>
    <xf numFmtId="0" fontId="4" fillId="0" borderId="64" xfId="0" applyFont="1" applyBorder="1" applyAlignment="1">
      <alignment vertical="center" wrapText="1"/>
    </xf>
    <xf numFmtId="41" fontId="4" fillId="0" borderId="60" xfId="0" applyNumberFormat="1" applyFont="1" applyBorder="1">
      <alignment vertical="center"/>
    </xf>
    <xf numFmtId="0" fontId="3" fillId="0" borderId="20" xfId="0" applyFont="1" applyBorder="1">
      <alignment vertical="center"/>
    </xf>
    <xf numFmtId="0" fontId="3" fillId="0" borderId="21" xfId="0" applyFont="1" applyBorder="1">
      <alignment vertical="center"/>
    </xf>
    <xf numFmtId="41" fontId="3" fillId="0" borderId="21" xfId="0" applyNumberFormat="1" applyFont="1" applyBorder="1">
      <alignment vertical="center"/>
    </xf>
    <xf numFmtId="41" fontId="3" fillId="0" borderId="22" xfId="0" applyNumberFormat="1" applyFont="1" applyBorder="1">
      <alignment vertical="center"/>
    </xf>
    <xf numFmtId="0" fontId="4" fillId="0" borderId="118" xfId="0" applyFont="1" applyBorder="1">
      <alignment vertical="center"/>
    </xf>
    <xf numFmtId="0" fontId="4" fillId="0" borderId="73" xfId="0" applyFont="1" applyBorder="1" applyAlignment="1">
      <alignment horizontal="right" vertical="center"/>
    </xf>
    <xf numFmtId="0" fontId="4" fillId="0" borderId="119" xfId="0" applyFont="1" applyBorder="1" applyAlignment="1">
      <alignment horizontal="left" vertical="center"/>
    </xf>
    <xf numFmtId="41" fontId="4" fillId="0" borderId="73" xfId="0" applyNumberFormat="1" applyFont="1" applyBorder="1" applyAlignment="1">
      <alignment horizontal="right" vertical="center"/>
    </xf>
    <xf numFmtId="41" fontId="4" fillId="0" borderId="65" xfId="0" applyNumberFormat="1" applyFont="1" applyBorder="1" applyAlignment="1">
      <alignment horizontal="right" vertical="center"/>
    </xf>
    <xf numFmtId="0" fontId="4" fillId="0" borderId="65" xfId="0" applyFont="1" applyBorder="1" applyAlignment="1">
      <alignment horizontal="left" vertical="center"/>
    </xf>
    <xf numFmtId="0" fontId="3" fillId="0" borderId="55" xfId="0" applyFont="1" applyBorder="1">
      <alignment vertical="center"/>
    </xf>
    <xf numFmtId="0" fontId="4" fillId="0" borderId="55" xfId="0" applyFont="1" applyBorder="1" applyAlignment="1">
      <alignment horizontal="left" vertical="center"/>
    </xf>
    <xf numFmtId="41" fontId="3" fillId="0" borderId="51" xfId="0" applyNumberFormat="1" applyFont="1" applyBorder="1" applyAlignment="1">
      <alignment horizontal="right" vertical="center"/>
    </xf>
    <xf numFmtId="0" fontId="4" fillId="0" borderId="49" xfId="0" applyFont="1" applyBorder="1" applyAlignment="1">
      <alignment horizontal="right" vertical="center"/>
    </xf>
    <xf numFmtId="0" fontId="4" fillId="0" borderId="49" xfId="0" applyFont="1" applyBorder="1" applyAlignment="1">
      <alignment horizontal="left" vertical="center"/>
    </xf>
    <xf numFmtId="41" fontId="4" fillId="0" borderId="49" xfId="0" applyNumberFormat="1" applyFont="1" applyBorder="1" applyAlignment="1">
      <alignment horizontal="right" vertical="center"/>
    </xf>
    <xf numFmtId="41" fontId="4" fillId="0" borderId="50" xfId="0" applyNumberFormat="1" applyFont="1" applyBorder="1" applyAlignment="1">
      <alignment horizontal="right" vertical="center"/>
    </xf>
    <xf numFmtId="0" fontId="4" fillId="0" borderId="55" xfId="0" applyFont="1" applyBorder="1" applyAlignment="1">
      <alignment horizontal="left" vertical="center" wrapText="1"/>
    </xf>
    <xf numFmtId="0" fontId="4" fillId="0" borderId="56" xfId="0" applyFont="1" applyBorder="1" applyAlignment="1">
      <alignment horizontal="right" vertical="center"/>
    </xf>
    <xf numFmtId="0" fontId="4" fillId="0" borderId="56" xfId="0" applyFont="1" applyBorder="1" applyAlignment="1">
      <alignment horizontal="left" vertical="center"/>
    </xf>
    <xf numFmtId="41" fontId="4" fillId="0" borderId="56" xfId="0" applyNumberFormat="1" applyFont="1" applyBorder="1" applyAlignment="1">
      <alignment horizontal="right" vertical="center"/>
    </xf>
    <xf numFmtId="0" fontId="4" fillId="0" borderId="67" xfId="0" applyFont="1" applyBorder="1" applyAlignment="1">
      <alignment horizontal="left" vertical="center"/>
    </xf>
    <xf numFmtId="0" fontId="4" fillId="0" borderId="17" xfId="0" applyFont="1" applyBorder="1" applyAlignment="1">
      <alignment horizontal="left" vertical="center"/>
    </xf>
    <xf numFmtId="0" fontId="4" fillId="0" borderId="56" xfId="0" applyFont="1" applyBorder="1" applyAlignment="1">
      <alignment horizontal="left" vertical="center" wrapText="1"/>
    </xf>
    <xf numFmtId="0" fontId="4" fillId="0" borderId="59" xfId="0" applyFont="1" applyBorder="1" applyAlignment="1">
      <alignment horizontal="left" vertical="center" wrapText="1"/>
    </xf>
    <xf numFmtId="0" fontId="4" fillId="0" borderId="57" xfId="0" applyFont="1" applyBorder="1" applyAlignment="1">
      <alignment horizontal="right" vertical="center"/>
    </xf>
    <xf numFmtId="0" fontId="4" fillId="0" borderId="57" xfId="0" applyFont="1" applyBorder="1" applyAlignment="1">
      <alignment horizontal="left" vertical="center"/>
    </xf>
    <xf numFmtId="41" fontId="4" fillId="0" borderId="57" xfId="0" applyNumberFormat="1" applyFont="1" applyBorder="1" applyAlignment="1">
      <alignment horizontal="right" vertical="center"/>
    </xf>
    <xf numFmtId="0" fontId="4" fillId="0" borderId="58" xfId="0" applyFont="1" applyBorder="1" applyAlignment="1">
      <alignment horizontal="left" vertical="center"/>
    </xf>
    <xf numFmtId="0" fontId="4" fillId="0" borderId="48" xfId="0" applyFont="1" applyBorder="1" applyAlignment="1">
      <alignment horizontal="left" vertical="center"/>
    </xf>
    <xf numFmtId="0" fontId="4" fillId="0" borderId="68" xfId="0" applyFont="1" applyBorder="1" applyAlignment="1">
      <alignment horizontal="left" vertical="top" wrapText="1"/>
    </xf>
    <xf numFmtId="0" fontId="4" fillId="0" borderId="69" xfId="0" applyFont="1" applyBorder="1" applyAlignment="1">
      <alignment horizontal="left" vertical="center"/>
    </xf>
    <xf numFmtId="41" fontId="4" fillId="0" borderId="69" xfId="0" applyNumberFormat="1" applyFont="1" applyBorder="1" applyAlignment="1">
      <alignment horizontal="right" vertical="center"/>
    </xf>
    <xf numFmtId="41" fontId="4" fillId="0" borderId="96" xfId="0" applyNumberFormat="1" applyFont="1" applyBorder="1" applyAlignment="1">
      <alignment horizontal="right" vertical="center"/>
    </xf>
    <xf numFmtId="0" fontId="4" fillId="0" borderId="69" xfId="0" applyFont="1" applyBorder="1" applyAlignment="1">
      <alignment horizontal="left" vertical="center" wrapText="1"/>
    </xf>
    <xf numFmtId="0" fontId="4" fillId="0" borderId="55" xfId="0" applyFont="1" applyBorder="1" applyAlignment="1">
      <alignment horizontal="right" vertical="center"/>
    </xf>
    <xf numFmtId="41" fontId="3" fillId="0" borderId="55" xfId="0" applyNumberFormat="1" applyFont="1" applyBorder="1" applyAlignment="1">
      <alignment horizontal="right" vertical="center"/>
    </xf>
    <xf numFmtId="0" fontId="4" fillId="0" borderId="59" xfId="0" applyFont="1" applyBorder="1" applyAlignment="1">
      <alignment horizontal="right" vertical="center"/>
    </xf>
    <xf numFmtId="0" fontId="4" fillId="0" borderId="70" xfId="0" applyFont="1" applyBorder="1" applyAlignment="1">
      <alignment horizontal="left" vertical="center"/>
    </xf>
    <xf numFmtId="41" fontId="4" fillId="0" borderId="70" xfId="0" applyNumberFormat="1" applyFont="1" applyBorder="1" applyAlignment="1">
      <alignment horizontal="right" vertical="center"/>
    </xf>
    <xf numFmtId="0" fontId="4" fillId="0" borderId="70" xfId="0" applyFont="1" applyBorder="1" applyAlignment="1">
      <alignment horizontal="left" vertical="center" wrapText="1"/>
    </xf>
    <xf numFmtId="0" fontId="4" fillId="0" borderId="60" xfId="0" applyFont="1" applyBorder="1" applyAlignment="1">
      <alignment horizontal="right" vertical="center"/>
    </xf>
    <xf numFmtId="0" fontId="4" fillId="0" borderId="11" xfId="0" applyFont="1" applyBorder="1" applyAlignment="1">
      <alignment horizontal="left" vertical="center"/>
    </xf>
    <xf numFmtId="41" fontId="4" fillId="0" borderId="11" xfId="0" applyNumberFormat="1" applyFont="1" applyBorder="1" applyAlignment="1">
      <alignment horizontal="right" vertical="center"/>
    </xf>
    <xf numFmtId="0" fontId="4" fillId="0" borderId="60" xfId="0" applyFont="1" applyBorder="1" applyAlignment="1">
      <alignment horizontal="left" vertical="center"/>
    </xf>
    <xf numFmtId="41" fontId="4" fillId="0" borderId="60" xfId="0" applyNumberFormat="1" applyFont="1" applyBorder="1" applyAlignment="1">
      <alignment horizontal="right" vertical="center"/>
    </xf>
    <xf numFmtId="0" fontId="4" fillId="0" borderId="11" xfId="0" applyFont="1" applyBorder="1" applyAlignment="1">
      <alignment horizontal="left" vertical="center" wrapText="1"/>
    </xf>
    <xf numFmtId="41" fontId="4" fillId="0" borderId="74" xfId="0" applyNumberFormat="1" applyFont="1" applyBorder="1" applyAlignment="1">
      <alignment horizontal="right" vertical="center"/>
    </xf>
    <xf numFmtId="0" fontId="4" fillId="0" borderId="71" xfId="0" applyFont="1" applyBorder="1" applyAlignment="1">
      <alignment horizontal="left" vertical="center"/>
    </xf>
    <xf numFmtId="0" fontId="4" fillId="0" borderId="71" xfId="0" applyFont="1" applyBorder="1" applyAlignment="1">
      <alignment horizontal="left" vertical="center" wrapText="1"/>
    </xf>
    <xf numFmtId="0" fontId="3" fillId="0" borderId="75" xfId="0" applyFont="1" applyBorder="1">
      <alignment vertical="center"/>
    </xf>
    <xf numFmtId="0" fontId="4" fillId="0" borderId="76" xfId="0" applyFont="1" applyBorder="1" applyAlignment="1">
      <alignment horizontal="right" vertical="center"/>
    </xf>
    <xf numFmtId="0" fontId="4" fillId="0" borderId="76" xfId="0" applyFont="1" applyBorder="1" applyAlignment="1">
      <alignment horizontal="left" vertical="center"/>
    </xf>
    <xf numFmtId="41" fontId="4" fillId="0" borderId="76" xfId="0" applyNumberFormat="1" applyFont="1" applyBorder="1" applyAlignment="1">
      <alignment horizontal="right" vertical="center"/>
    </xf>
    <xf numFmtId="41" fontId="3" fillId="0" borderId="77" xfId="0" applyNumberFormat="1" applyFont="1" applyBorder="1" applyAlignment="1">
      <alignment horizontal="right" vertical="center"/>
    </xf>
    <xf numFmtId="0" fontId="4" fillId="0" borderId="78" xfId="0" applyFont="1" applyBorder="1">
      <alignment vertical="center"/>
    </xf>
    <xf numFmtId="41" fontId="4" fillId="0" borderId="79" xfId="0" applyNumberFormat="1" applyFont="1" applyBorder="1">
      <alignment vertical="center"/>
    </xf>
    <xf numFmtId="0" fontId="4" fillId="0" borderId="11" xfId="0" applyFont="1" applyBorder="1">
      <alignment vertical="center"/>
    </xf>
    <xf numFmtId="41" fontId="3" fillId="0" borderId="55" xfId="0" applyNumberFormat="1" applyFont="1" applyBorder="1">
      <alignment vertical="center"/>
    </xf>
    <xf numFmtId="0" fontId="4" fillId="0" borderId="7" xfId="0" applyFont="1" applyBorder="1">
      <alignment vertical="center"/>
    </xf>
    <xf numFmtId="0" fontId="4" fillId="0" borderId="80" xfId="0" applyFont="1" applyBorder="1" applyAlignment="1">
      <alignment horizontal="left" vertical="center" wrapText="1"/>
    </xf>
    <xf numFmtId="0" fontId="4" fillId="0" borderId="67" xfId="0" applyFont="1" applyBorder="1">
      <alignment vertical="center"/>
    </xf>
    <xf numFmtId="0" fontId="4" fillId="0" borderId="80" xfId="0" applyFont="1" applyBorder="1" applyAlignment="1">
      <alignment vertical="center" wrapText="1"/>
    </xf>
    <xf numFmtId="41" fontId="4" fillId="0" borderId="17" xfId="0" applyNumberFormat="1" applyFont="1" applyBorder="1" applyAlignment="1">
      <alignment horizontal="right" vertical="center"/>
    </xf>
    <xf numFmtId="0" fontId="4" fillId="0" borderId="81" xfId="0" applyFont="1" applyBorder="1">
      <alignment vertical="center"/>
    </xf>
    <xf numFmtId="0" fontId="4" fillId="0" borderId="79" xfId="0" applyFont="1" applyBorder="1" applyAlignment="1">
      <alignment horizontal="left" vertical="center"/>
    </xf>
    <xf numFmtId="41" fontId="4" fillId="0" borderId="7" xfId="0" applyNumberFormat="1" applyFont="1" applyBorder="1" applyAlignment="1">
      <alignment horizontal="right" vertical="center"/>
    </xf>
    <xf numFmtId="41" fontId="4" fillId="0" borderId="55" xfId="0" applyNumberFormat="1" applyFont="1" applyBorder="1" applyAlignment="1">
      <alignment horizontal="right" vertical="center"/>
    </xf>
    <xf numFmtId="0" fontId="4" fillId="0" borderId="17" xfId="0" applyFont="1" applyBorder="1" applyAlignment="1">
      <alignment horizontal="left" vertical="center" wrapText="1"/>
    </xf>
    <xf numFmtId="0" fontId="4" fillId="0" borderId="59" xfId="0" applyFont="1" applyBorder="1" applyAlignment="1">
      <alignment horizontal="left" vertical="center"/>
    </xf>
    <xf numFmtId="0" fontId="4" fillId="0" borderId="7" xfId="0" applyFont="1" applyBorder="1" applyAlignment="1">
      <alignment horizontal="left" vertical="center"/>
    </xf>
    <xf numFmtId="41" fontId="4" fillId="0" borderId="48" xfId="0" applyNumberFormat="1" applyFont="1" applyBorder="1" applyAlignment="1">
      <alignment horizontal="right" vertical="center"/>
    </xf>
    <xf numFmtId="41" fontId="4" fillId="0" borderId="82" xfId="0" applyNumberFormat="1" applyFont="1" applyBorder="1" applyAlignment="1">
      <alignment horizontal="right" vertical="center"/>
    </xf>
    <xf numFmtId="0" fontId="4" fillId="0" borderId="83" xfId="0" applyFont="1" applyBorder="1" applyAlignment="1">
      <alignment horizontal="left" vertical="center" wrapText="1"/>
    </xf>
    <xf numFmtId="176" fontId="4" fillId="0" borderId="55" xfId="0" applyNumberFormat="1" applyFont="1" applyBorder="1">
      <alignment vertical="center"/>
    </xf>
    <xf numFmtId="176" fontId="4" fillId="0" borderId="56" xfId="0" applyNumberFormat="1" applyFont="1" applyBorder="1">
      <alignment vertical="center"/>
    </xf>
    <xf numFmtId="0" fontId="4" fillId="0" borderId="60" xfId="0" applyFont="1" applyBorder="1" applyAlignment="1">
      <alignment vertical="center" wrapText="1"/>
    </xf>
    <xf numFmtId="0" fontId="4" fillId="0" borderId="84" xfId="0" applyFont="1" applyBorder="1">
      <alignment vertical="center"/>
    </xf>
    <xf numFmtId="0" fontId="4" fillId="0" borderId="17" xfId="0" applyFont="1" applyBorder="1">
      <alignment vertical="center"/>
    </xf>
    <xf numFmtId="0" fontId="4" fillId="0" borderId="48" xfId="0" applyFont="1" applyBorder="1">
      <alignment vertical="center"/>
    </xf>
    <xf numFmtId="0" fontId="4" fillId="0" borderId="58" xfId="0" applyFont="1" applyBorder="1">
      <alignment vertical="center"/>
    </xf>
    <xf numFmtId="0" fontId="4" fillId="0" borderId="73" xfId="0" applyFont="1" applyBorder="1">
      <alignment vertical="center"/>
    </xf>
    <xf numFmtId="41" fontId="4" fillId="0" borderId="73" xfId="0" applyNumberFormat="1" applyFont="1" applyBorder="1">
      <alignment vertical="center"/>
    </xf>
    <xf numFmtId="0" fontId="4" fillId="0" borderId="49" xfId="0" applyFont="1" applyBorder="1" applyAlignment="1">
      <alignment horizontal="left" vertical="center" wrapText="1"/>
    </xf>
    <xf numFmtId="0" fontId="4" fillId="0" borderId="50" xfId="0" applyFont="1" applyBorder="1" applyAlignment="1">
      <alignment horizontal="left" vertical="center" wrapText="1"/>
    </xf>
    <xf numFmtId="0" fontId="4" fillId="0" borderId="65" xfId="0" applyFont="1" applyBorder="1">
      <alignment vertical="center"/>
    </xf>
    <xf numFmtId="41" fontId="4" fillId="0" borderId="65" xfId="0" applyNumberFormat="1" applyFont="1" applyBorder="1">
      <alignment vertical="center"/>
    </xf>
    <xf numFmtId="0" fontId="4" fillId="0" borderId="60" xfId="0" applyFont="1" applyBorder="1" applyAlignment="1">
      <alignment horizontal="left" vertical="center" wrapText="1"/>
    </xf>
    <xf numFmtId="0" fontId="4" fillId="0" borderId="80" xfId="0" applyFont="1" applyBorder="1" applyAlignment="1">
      <alignment horizontal="left" vertical="center"/>
    </xf>
    <xf numFmtId="0" fontId="4" fillId="0" borderId="88" xfId="0" applyFont="1" applyBorder="1" applyAlignment="1">
      <alignment horizontal="left" vertical="center"/>
    </xf>
    <xf numFmtId="0" fontId="4" fillId="0" borderId="61" xfId="0" applyFont="1" applyBorder="1" applyAlignment="1">
      <alignment horizontal="left" vertical="center"/>
    </xf>
    <xf numFmtId="0" fontId="4" fillId="0" borderId="62" xfId="0" applyFont="1" applyBorder="1" applyAlignment="1">
      <alignment horizontal="left" vertical="center"/>
    </xf>
    <xf numFmtId="0" fontId="4" fillId="0" borderId="50" xfId="0" applyFont="1" applyBorder="1" applyAlignment="1">
      <alignment horizontal="left" vertical="center"/>
    </xf>
    <xf numFmtId="41" fontId="4" fillId="0" borderId="80" xfId="0" applyNumberFormat="1" applyFont="1" applyBorder="1" applyAlignment="1">
      <alignment horizontal="right" vertical="center"/>
    </xf>
    <xf numFmtId="0" fontId="4" fillId="0" borderId="63" xfId="0" applyFont="1" applyBorder="1" applyAlignment="1">
      <alignment horizontal="left" vertical="center"/>
    </xf>
    <xf numFmtId="0" fontId="4" fillId="0" borderId="89" xfId="0" applyFont="1" applyBorder="1" applyAlignment="1">
      <alignment horizontal="left" vertical="center"/>
    </xf>
    <xf numFmtId="0" fontId="4" fillId="0" borderId="90" xfId="0" applyFont="1" applyBorder="1" applyAlignment="1">
      <alignment horizontal="left" vertical="center"/>
    </xf>
    <xf numFmtId="41" fontId="4" fillId="0" borderId="91" xfId="0" applyNumberFormat="1" applyFont="1" applyBorder="1" applyAlignment="1">
      <alignment horizontal="right" vertical="center"/>
    </xf>
    <xf numFmtId="0" fontId="4" fillId="0" borderId="48" xfId="0" applyFont="1" applyBorder="1" applyAlignment="1">
      <alignment horizontal="left" vertical="center" wrapText="1"/>
    </xf>
    <xf numFmtId="0" fontId="4" fillId="0" borderId="55" xfId="0" applyFont="1" applyBorder="1" applyAlignment="1">
      <alignment vertical="center" wrapText="1"/>
    </xf>
    <xf numFmtId="0" fontId="4" fillId="0" borderId="116" xfId="0" applyFont="1" applyBorder="1">
      <alignment vertical="center"/>
    </xf>
    <xf numFmtId="0" fontId="4" fillId="0" borderId="80" xfId="0" applyFont="1" applyBorder="1">
      <alignment vertical="center"/>
    </xf>
    <xf numFmtId="41" fontId="4" fillId="0" borderId="80" xfId="0" applyNumberFormat="1" applyFont="1" applyBorder="1">
      <alignment vertical="center"/>
    </xf>
    <xf numFmtId="41" fontId="4" fillId="0" borderId="116" xfId="0" applyNumberFormat="1" applyFont="1" applyBorder="1">
      <alignment vertical="center"/>
    </xf>
    <xf numFmtId="0" fontId="4" fillId="0" borderId="61" xfId="0" applyFont="1" applyBorder="1" applyAlignment="1">
      <alignment vertical="center" wrapText="1"/>
    </xf>
    <xf numFmtId="0" fontId="4" fillId="0" borderId="88" xfId="0" applyFont="1" applyBorder="1">
      <alignment vertical="center"/>
    </xf>
    <xf numFmtId="41" fontId="4" fillId="0" borderId="81" xfId="0" applyNumberFormat="1" applyFont="1" applyBorder="1">
      <alignment vertical="center"/>
    </xf>
    <xf numFmtId="0" fontId="4" fillId="0" borderId="91" xfId="0" applyFont="1" applyBorder="1">
      <alignment vertical="center"/>
    </xf>
    <xf numFmtId="0" fontId="4" fillId="0" borderId="70" xfId="0" applyFont="1" applyBorder="1">
      <alignment vertical="center"/>
    </xf>
    <xf numFmtId="0" fontId="4" fillId="0" borderId="96" xfId="0" applyFont="1" applyBorder="1">
      <alignment vertical="center"/>
    </xf>
    <xf numFmtId="41" fontId="4" fillId="0" borderId="96" xfId="0" applyNumberFormat="1" applyFont="1" applyBorder="1">
      <alignment vertical="center"/>
    </xf>
    <xf numFmtId="41" fontId="4" fillId="0" borderId="97" xfId="0" applyNumberFormat="1" applyFont="1" applyBorder="1">
      <alignment vertical="center"/>
    </xf>
    <xf numFmtId="0" fontId="4" fillId="0" borderId="102" xfId="0" applyFont="1" applyBorder="1">
      <alignment vertical="center"/>
    </xf>
    <xf numFmtId="41" fontId="4" fillId="0" borderId="59" xfId="0" applyNumberFormat="1" applyFont="1" applyBorder="1">
      <alignment vertical="center"/>
    </xf>
    <xf numFmtId="41" fontId="4" fillId="0" borderId="78" xfId="0" applyNumberFormat="1" applyFont="1" applyBorder="1" applyAlignment="1">
      <alignment horizontal="right" vertical="center"/>
    </xf>
    <xf numFmtId="0" fontId="4" fillId="0" borderId="91" xfId="0" applyFont="1" applyBorder="1" applyAlignment="1">
      <alignment horizontal="left" vertical="center"/>
    </xf>
    <xf numFmtId="41" fontId="4" fillId="0" borderId="58" xfId="0" applyNumberFormat="1" applyFont="1" applyBorder="1" applyAlignment="1">
      <alignment horizontal="right" vertical="center"/>
    </xf>
    <xf numFmtId="41" fontId="4" fillId="0" borderId="61" xfId="0" applyNumberFormat="1" applyFont="1" applyBorder="1" applyAlignment="1">
      <alignment horizontal="right" vertical="center"/>
    </xf>
    <xf numFmtId="0" fontId="4" fillId="0" borderId="88" xfId="0" applyFont="1" applyBorder="1" applyAlignment="1">
      <alignment horizontal="right" vertical="center"/>
    </xf>
    <xf numFmtId="0" fontId="4" fillId="0" borderId="59" xfId="0" applyFont="1" applyBorder="1" applyAlignment="1">
      <alignment vertical="center" wrapText="1"/>
    </xf>
    <xf numFmtId="0" fontId="4" fillId="0" borderId="104" xfId="0" applyFont="1" applyBorder="1">
      <alignment vertical="center"/>
    </xf>
    <xf numFmtId="0" fontId="4" fillId="0" borderId="105" xfId="0" applyFont="1" applyBorder="1">
      <alignment vertical="center"/>
    </xf>
    <xf numFmtId="41" fontId="4" fillId="0" borderId="105" xfId="0" applyNumberFormat="1" applyFont="1" applyBorder="1">
      <alignment vertical="center"/>
    </xf>
    <xf numFmtId="0" fontId="4" fillId="0" borderId="105" xfId="0" applyFont="1" applyBorder="1" applyAlignment="1">
      <alignment vertical="center" wrapText="1"/>
    </xf>
    <xf numFmtId="0" fontId="4" fillId="0" borderId="106" xfId="0" applyFont="1" applyBorder="1">
      <alignment vertical="center"/>
    </xf>
    <xf numFmtId="0" fontId="4" fillId="0" borderId="48" xfId="0" applyFont="1" applyBorder="1" applyAlignment="1">
      <alignment vertical="center" wrapText="1"/>
    </xf>
    <xf numFmtId="0" fontId="4" fillId="0" borderId="57" xfId="0" applyFont="1" applyBorder="1" applyAlignment="1">
      <alignment horizontal="left" vertical="center" wrapText="1"/>
    </xf>
    <xf numFmtId="0" fontId="4" fillId="0" borderId="67" xfId="0" applyFont="1" applyBorder="1" applyAlignment="1">
      <alignment vertical="center" wrapText="1"/>
    </xf>
    <xf numFmtId="41" fontId="4" fillId="0" borderId="88" xfId="0" applyNumberFormat="1" applyFont="1" applyBorder="1" applyAlignment="1">
      <alignment horizontal="right" vertical="center"/>
    </xf>
    <xf numFmtId="0" fontId="4" fillId="0" borderId="88" xfId="0" applyFont="1" applyBorder="1" applyAlignment="1">
      <alignment horizontal="left" vertical="center" wrapText="1"/>
    </xf>
    <xf numFmtId="41" fontId="4" fillId="0" borderId="59" xfId="0" applyNumberFormat="1" applyFont="1" applyBorder="1" applyAlignment="1">
      <alignment horizontal="right" vertical="center"/>
    </xf>
    <xf numFmtId="0" fontId="4" fillId="0" borderId="50" xfId="0" applyFont="1" applyBorder="1" applyAlignment="1">
      <alignment horizontal="right" vertical="center"/>
    </xf>
    <xf numFmtId="0" fontId="4" fillId="0" borderId="61" xfId="0" applyFont="1" applyBorder="1" applyAlignment="1">
      <alignment horizontal="right" vertical="center"/>
    </xf>
    <xf numFmtId="0" fontId="4" fillId="0" borderId="80" xfId="0" applyFont="1" applyBorder="1" applyAlignment="1">
      <alignment horizontal="right" vertical="center"/>
    </xf>
    <xf numFmtId="0" fontId="4" fillId="0" borderId="81" xfId="0" applyFont="1" applyBorder="1" applyAlignment="1">
      <alignment horizontal="right" vertical="center"/>
    </xf>
    <xf numFmtId="0" fontId="4" fillId="0" borderId="93" xfId="0" applyFont="1" applyBorder="1" applyAlignment="1">
      <alignment horizontal="left" vertical="center"/>
    </xf>
    <xf numFmtId="0" fontId="4" fillId="0" borderId="61" xfId="0" applyFont="1" applyBorder="1" applyAlignment="1">
      <alignment horizontal="left" vertical="center" wrapText="1"/>
    </xf>
    <xf numFmtId="0" fontId="0" fillId="0" borderId="56" xfId="0" applyBorder="1">
      <alignment vertical="center"/>
    </xf>
    <xf numFmtId="0" fontId="4" fillId="0" borderId="92" xfId="0" applyFont="1" applyBorder="1" applyAlignment="1">
      <alignment horizontal="left" vertical="center"/>
    </xf>
    <xf numFmtId="0" fontId="4" fillId="0" borderId="94" xfId="0" applyFont="1" applyBorder="1" applyAlignment="1">
      <alignment horizontal="left" vertical="center"/>
    </xf>
    <xf numFmtId="0" fontId="4" fillId="0" borderId="81" xfId="0" applyFont="1" applyBorder="1" applyAlignment="1">
      <alignment horizontal="left" vertical="center" wrapText="1"/>
    </xf>
    <xf numFmtId="0" fontId="4" fillId="0" borderId="107" xfId="0" applyFont="1" applyBorder="1" applyAlignment="1">
      <alignment horizontal="right" vertical="center"/>
    </xf>
    <xf numFmtId="0" fontId="4" fillId="0" borderId="108" xfId="0" applyFont="1" applyBorder="1" applyAlignment="1">
      <alignment horizontal="left" vertical="center"/>
    </xf>
    <xf numFmtId="0" fontId="4" fillId="0" borderId="107" xfId="0" applyFont="1" applyBorder="1" applyAlignment="1">
      <alignment horizontal="left" vertical="center"/>
    </xf>
    <xf numFmtId="0" fontId="7" fillId="0" borderId="80" xfId="0" applyFont="1" applyBorder="1">
      <alignment vertical="center"/>
    </xf>
    <xf numFmtId="41" fontId="4" fillId="0" borderId="67" xfId="0" applyNumberFormat="1" applyFont="1" applyBorder="1" applyAlignment="1">
      <alignment horizontal="right" vertical="center"/>
    </xf>
    <xf numFmtId="41" fontId="4" fillId="0" borderId="110" xfId="0" applyNumberFormat="1" applyFont="1" applyBorder="1" applyAlignment="1">
      <alignment horizontal="right" vertical="center"/>
    </xf>
    <xf numFmtId="0" fontId="4" fillId="0" borderId="111" xfId="0" applyFont="1" applyBorder="1" applyAlignment="1">
      <alignment horizontal="left" vertical="center"/>
    </xf>
    <xf numFmtId="0" fontId="4" fillId="0" borderId="112" xfId="0" applyFont="1" applyBorder="1" applyAlignment="1">
      <alignment horizontal="right" vertical="center"/>
    </xf>
    <xf numFmtId="0" fontId="4" fillId="0" borderId="112" xfId="0" applyFont="1" applyBorder="1" applyAlignment="1">
      <alignment horizontal="left" vertical="center"/>
    </xf>
    <xf numFmtId="41" fontId="4" fillId="0" borderId="112" xfId="0" applyNumberFormat="1" applyFont="1" applyBorder="1" applyAlignment="1">
      <alignment horizontal="right" vertical="center"/>
    </xf>
    <xf numFmtId="0" fontId="4" fillId="0" borderId="112" xfId="0" applyFont="1" applyBorder="1" applyAlignment="1">
      <alignment horizontal="left" vertical="center" wrapText="1"/>
    </xf>
    <xf numFmtId="0" fontId="3" fillId="0" borderId="78" xfId="0" applyFont="1" applyBorder="1">
      <alignment vertical="center"/>
    </xf>
    <xf numFmtId="41" fontId="3" fillId="0" borderId="79" xfId="0" applyNumberFormat="1" applyFont="1" applyBorder="1">
      <alignment vertical="center"/>
    </xf>
    <xf numFmtId="0" fontId="4" fillId="0" borderId="113" xfId="0" applyFont="1" applyBorder="1" applyAlignment="1">
      <alignment horizontal="left" vertical="center"/>
    </xf>
    <xf numFmtId="0" fontId="4" fillId="0" borderId="114" xfId="0" applyFont="1" applyBorder="1" applyAlignment="1">
      <alignment horizontal="left" vertical="center"/>
    </xf>
    <xf numFmtId="0" fontId="4" fillId="0" borderId="62" xfId="0" applyFont="1" applyBorder="1" applyAlignment="1">
      <alignment horizontal="right" vertical="center"/>
    </xf>
    <xf numFmtId="0" fontId="4" fillId="0" borderId="48" xfId="0" applyFont="1" applyBorder="1" applyAlignment="1">
      <alignment horizontal="right" vertical="center"/>
    </xf>
    <xf numFmtId="0" fontId="4" fillId="0" borderId="17" xfId="0" applyFont="1" applyBorder="1" applyAlignment="1">
      <alignment horizontal="right" vertical="center"/>
    </xf>
    <xf numFmtId="0" fontId="4" fillId="0" borderId="115" xfId="0" applyFont="1" applyBorder="1">
      <alignment vertical="center"/>
    </xf>
    <xf numFmtId="0" fontId="4" fillId="0" borderId="63" xfId="0" applyFont="1" applyBorder="1" applyAlignment="1">
      <alignment horizontal="left" vertical="center" wrapText="1"/>
    </xf>
    <xf numFmtId="0" fontId="4" fillId="0" borderId="62" xfId="0" applyFont="1" applyBorder="1" applyAlignment="1">
      <alignment horizontal="left" vertical="center" wrapText="1"/>
    </xf>
    <xf numFmtId="0" fontId="4" fillId="0" borderId="92" xfId="0" applyFont="1" applyBorder="1">
      <alignment vertical="center"/>
    </xf>
    <xf numFmtId="43" fontId="4" fillId="0" borderId="60" xfId="0" applyNumberFormat="1" applyFont="1" applyBorder="1">
      <alignment vertical="center"/>
    </xf>
    <xf numFmtId="0" fontId="4" fillId="0" borderId="82" xfId="0" applyFont="1" applyBorder="1">
      <alignment vertical="center"/>
    </xf>
    <xf numFmtId="41" fontId="4" fillId="0" borderId="82" xfId="0" applyNumberFormat="1" applyFont="1" applyBorder="1">
      <alignment vertical="center"/>
    </xf>
    <xf numFmtId="41" fontId="4" fillId="0" borderId="88" xfId="0" applyNumberFormat="1" applyFont="1" applyBorder="1">
      <alignment vertical="center"/>
    </xf>
    <xf numFmtId="41" fontId="4" fillId="0" borderId="61" xfId="0" applyNumberFormat="1" applyFont="1" applyBorder="1">
      <alignment vertical="center"/>
    </xf>
    <xf numFmtId="0" fontId="4" fillId="0" borderId="93" xfId="0" applyFont="1" applyBorder="1">
      <alignment vertical="center"/>
    </xf>
    <xf numFmtId="0" fontId="4" fillId="0" borderId="94" xfId="0" applyFont="1" applyBorder="1">
      <alignment vertical="center"/>
    </xf>
    <xf numFmtId="41" fontId="4" fillId="0" borderId="63" xfId="0" applyNumberFormat="1" applyFont="1" applyBorder="1">
      <alignment vertical="center"/>
    </xf>
    <xf numFmtId="0" fontId="4" fillId="0" borderId="95" xfId="0" applyFont="1" applyBorder="1">
      <alignment vertical="center"/>
    </xf>
    <xf numFmtId="0" fontId="4" fillId="0" borderId="114" xfId="0" applyFont="1" applyBorder="1" applyAlignment="1">
      <alignment vertical="center" wrapText="1"/>
    </xf>
    <xf numFmtId="0" fontId="4" fillId="0" borderId="98" xfId="0" applyFont="1" applyBorder="1">
      <alignment vertical="center"/>
    </xf>
    <xf numFmtId="0" fontId="4" fillId="0" borderId="99" xfId="0" applyFont="1" applyBorder="1">
      <alignment vertical="center"/>
    </xf>
    <xf numFmtId="0" fontId="4" fillId="0" borderId="100" xfId="0" applyFont="1" applyBorder="1">
      <alignment vertical="center"/>
    </xf>
    <xf numFmtId="41" fontId="4" fillId="0" borderId="101" xfId="0" applyNumberFormat="1" applyFont="1" applyBorder="1">
      <alignment vertical="center"/>
    </xf>
    <xf numFmtId="0" fontId="4" fillId="0" borderId="101" xfId="0" applyFont="1" applyBorder="1">
      <alignment vertical="center"/>
    </xf>
    <xf numFmtId="41" fontId="4" fillId="0" borderId="84" xfId="0" applyNumberFormat="1" applyFont="1" applyBorder="1">
      <alignment vertical="center"/>
    </xf>
    <xf numFmtId="0" fontId="4" fillId="0" borderId="102" xfId="0" applyFont="1" applyBorder="1" applyAlignment="1">
      <alignment horizontal="left" vertical="center" wrapText="1"/>
    </xf>
    <xf numFmtId="0" fontId="4" fillId="0" borderId="83" xfId="0" applyFont="1" applyBorder="1" applyAlignment="1">
      <alignment vertical="top"/>
    </xf>
    <xf numFmtId="41" fontId="4" fillId="0" borderId="103" xfId="0" applyNumberFormat="1" applyFont="1" applyBorder="1">
      <alignment vertical="center"/>
    </xf>
    <xf numFmtId="0" fontId="4" fillId="0" borderId="103" xfId="0" applyFont="1" applyBorder="1">
      <alignment vertical="center"/>
    </xf>
    <xf numFmtId="0" fontId="4" fillId="0" borderId="101" xfId="0" applyFont="1" applyBorder="1" applyAlignment="1">
      <alignment vertical="center" wrapText="1"/>
    </xf>
    <xf numFmtId="41" fontId="4" fillId="0" borderId="71" xfId="0" applyNumberFormat="1" applyFont="1" applyBorder="1" applyAlignment="1">
      <alignment horizontal="right" vertical="center"/>
    </xf>
    <xf numFmtId="0" fontId="3" fillId="2" borderId="21" xfId="0" applyFont="1" applyFill="1" applyBorder="1" applyAlignment="1">
      <alignment horizontal="center" vertical="center"/>
    </xf>
    <xf numFmtId="0" fontId="4" fillId="0" borderId="78" xfId="0" applyFont="1" applyBorder="1" applyAlignment="1">
      <alignment horizontal="right" vertical="center"/>
    </xf>
    <xf numFmtId="0" fontId="4" fillId="0" borderId="72" xfId="0" applyFont="1" applyBorder="1">
      <alignment vertical="center"/>
    </xf>
    <xf numFmtId="0" fontId="4" fillId="0" borderId="120" xfId="0" applyFont="1" applyBorder="1" applyAlignment="1">
      <alignment horizontal="left" vertical="center"/>
    </xf>
    <xf numFmtId="0" fontId="4" fillId="0" borderId="65" xfId="0" applyFont="1" applyBorder="1" applyAlignment="1">
      <alignment horizontal="right" vertical="center"/>
    </xf>
    <xf numFmtId="0" fontId="3" fillId="0" borderId="78" xfId="0" applyFont="1" applyBorder="1" applyAlignment="1">
      <alignment horizontal="right" vertical="center"/>
    </xf>
    <xf numFmtId="0" fontId="4" fillId="0" borderId="121" xfId="0" applyFont="1" applyBorder="1">
      <alignment vertical="center"/>
    </xf>
    <xf numFmtId="0" fontId="4" fillId="0" borderId="122" xfId="0" applyFont="1" applyBorder="1" applyAlignment="1">
      <alignment horizontal="left" vertical="center"/>
    </xf>
    <xf numFmtId="0" fontId="4" fillId="0" borderId="96" xfId="0" applyFont="1" applyBorder="1" applyAlignment="1">
      <alignment horizontal="right" vertical="center"/>
    </xf>
    <xf numFmtId="41" fontId="4" fillId="0" borderId="123" xfId="0" applyNumberFormat="1" applyFont="1" applyBorder="1">
      <alignment vertical="center"/>
    </xf>
    <xf numFmtId="0" fontId="4" fillId="0" borderId="65" xfId="0" applyFont="1" applyBorder="1" applyAlignment="1">
      <alignment vertical="center" wrapText="1"/>
    </xf>
    <xf numFmtId="0" fontId="6" fillId="0" borderId="56" xfId="0" applyFont="1" applyBorder="1" applyAlignment="1">
      <alignment horizontal="left" vertical="center" wrapText="1"/>
    </xf>
    <xf numFmtId="0" fontId="0" fillId="0" borderId="0" xfId="0" applyAlignment="1">
      <alignment vertical="center" wrapText="1"/>
    </xf>
    <xf numFmtId="0" fontId="3" fillId="2" borderId="22" xfId="0" applyFont="1" applyFill="1" applyBorder="1" applyAlignment="1">
      <alignment horizontal="center" vertical="center" wrapText="1"/>
    </xf>
    <xf numFmtId="0" fontId="4" fillId="0" borderId="66" xfId="0" applyFont="1" applyBorder="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6" fillId="0" borderId="80" xfId="0" applyFont="1" applyBorder="1" applyAlignment="1">
      <alignment horizontal="left" vertical="center" wrapText="1"/>
    </xf>
    <xf numFmtId="0" fontId="6" fillId="0" borderId="61" xfId="0" applyFont="1" applyBorder="1" applyAlignment="1">
      <alignment horizontal="left" vertical="center" wrapText="1"/>
    </xf>
    <xf numFmtId="0" fontId="4" fillId="0" borderId="11" xfId="0" applyFont="1" applyBorder="1" applyAlignment="1">
      <alignment vertical="center" wrapText="1"/>
    </xf>
    <xf numFmtId="0" fontId="4" fillId="0" borderId="81" xfId="0" applyFont="1" applyBorder="1" applyAlignment="1">
      <alignment vertical="center" wrapText="1"/>
    </xf>
    <xf numFmtId="0" fontId="4" fillId="0" borderId="88" xfId="0" applyFont="1" applyBorder="1" applyAlignment="1">
      <alignment vertical="center" wrapText="1"/>
    </xf>
    <xf numFmtId="0" fontId="4" fillId="0" borderId="96" xfId="0" applyFont="1" applyBorder="1" applyAlignment="1">
      <alignment vertical="center" wrapText="1"/>
    </xf>
    <xf numFmtId="0" fontId="4" fillId="0" borderId="103" xfId="0" applyFont="1" applyBorder="1" applyAlignment="1">
      <alignment vertical="center" wrapText="1"/>
    </xf>
    <xf numFmtId="0" fontId="3" fillId="0" borderId="0" xfId="0" applyFont="1" applyAlignment="1">
      <alignment horizontal="center" vertical="center" wrapText="1"/>
    </xf>
    <xf numFmtId="0" fontId="7" fillId="0" borderId="80" xfId="0" applyFont="1" applyBorder="1" applyAlignment="1">
      <alignment vertical="center" wrapText="1"/>
    </xf>
    <xf numFmtId="0" fontId="7" fillId="0" borderId="61" xfId="0" applyFont="1" applyBorder="1" applyAlignment="1">
      <alignment vertical="center" wrapText="1"/>
    </xf>
    <xf numFmtId="0" fontId="7" fillId="0" borderId="56" xfId="0" applyFont="1" applyBorder="1" applyAlignment="1">
      <alignment vertical="center" wrapText="1"/>
    </xf>
    <xf numFmtId="0" fontId="7" fillId="0" borderId="57" xfId="0" applyFont="1" applyBorder="1" applyAlignment="1">
      <alignment vertical="center" wrapText="1"/>
    </xf>
    <xf numFmtId="0" fontId="7" fillId="0" borderId="60" xfId="0" applyFont="1" applyBorder="1" applyAlignment="1">
      <alignment vertical="center" wrapText="1"/>
    </xf>
    <xf numFmtId="0" fontId="4" fillId="0" borderId="56" xfId="0" applyFont="1" applyBorder="1" applyAlignment="1">
      <alignment wrapText="1"/>
    </xf>
    <xf numFmtId="0" fontId="4" fillId="0" borderId="11" xfId="0" applyFont="1" applyBorder="1" applyAlignment="1">
      <alignment wrapText="1"/>
    </xf>
    <xf numFmtId="177" fontId="4" fillId="0" borderId="56" xfId="0" applyNumberFormat="1" applyFont="1" applyBorder="1">
      <alignment vertical="center"/>
    </xf>
    <xf numFmtId="0" fontId="4" fillId="0" borderId="52" xfId="0" applyFont="1" applyBorder="1">
      <alignment vertical="center"/>
    </xf>
    <xf numFmtId="0" fontId="4" fillId="0" borderId="53" xfId="0" applyFont="1" applyBorder="1">
      <alignment vertical="center"/>
    </xf>
    <xf numFmtId="0" fontId="4" fillId="0" borderId="54" xfId="0" applyFont="1" applyBorder="1">
      <alignment vertical="center"/>
    </xf>
    <xf numFmtId="0" fontId="4" fillId="0" borderId="0" xfId="0" applyFont="1">
      <alignment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2" xfId="0" applyFont="1" applyBorder="1" applyAlignment="1">
      <alignment horizontal="center" vertical="center"/>
    </xf>
    <xf numFmtId="0" fontId="4" fillId="0" borderId="78" xfId="0" applyFont="1" applyBorder="1">
      <alignment vertical="center"/>
    </xf>
    <xf numFmtId="0" fontId="4" fillId="0" borderId="7" xfId="0" applyFont="1" applyBorder="1">
      <alignment vertical="center"/>
    </xf>
    <xf numFmtId="0" fontId="4" fillId="0" borderId="85" xfId="0" applyFont="1" applyBorder="1">
      <alignment vertical="center"/>
    </xf>
    <xf numFmtId="0" fontId="4" fillId="0" borderId="86" xfId="0" applyFont="1" applyBorder="1">
      <alignment vertical="center"/>
    </xf>
    <xf numFmtId="0" fontId="4" fillId="0" borderId="87" xfId="0" applyFont="1" applyBorder="1">
      <alignment vertical="center"/>
    </xf>
    <xf numFmtId="0" fontId="4" fillId="0" borderId="79" xfId="0" applyFont="1" applyBorder="1">
      <alignment vertical="center"/>
    </xf>
    <xf numFmtId="0" fontId="4" fillId="0" borderId="67" xfId="0" applyFont="1" applyBorder="1">
      <alignment vertical="center"/>
    </xf>
    <xf numFmtId="0" fontId="4" fillId="0" borderId="17" xfId="0" applyFont="1" applyBorder="1">
      <alignment vertical="center"/>
    </xf>
    <xf numFmtId="0" fontId="4" fillId="0" borderId="92" xfId="0" applyFont="1" applyBorder="1">
      <alignment vertical="center"/>
    </xf>
    <xf numFmtId="0" fontId="4" fillId="0" borderId="90" xfId="0" applyFont="1" applyBorder="1">
      <alignment vertical="center"/>
    </xf>
    <xf numFmtId="0" fontId="4" fillId="0" borderId="124" xfId="0" applyFont="1" applyBorder="1">
      <alignment vertical="center"/>
    </xf>
    <xf numFmtId="0" fontId="4" fillId="0" borderId="125" xfId="0" applyFont="1" applyBorder="1">
      <alignment vertical="center"/>
    </xf>
    <xf numFmtId="0" fontId="2" fillId="0" borderId="0" xfId="0" applyFont="1" applyAlignment="1">
      <alignment horizontal="center" vertical="center"/>
    </xf>
    <xf numFmtId="0" fontId="0" fillId="0" borderId="0" xfId="0" applyAlignment="1">
      <alignment horizontal="center" vertical="center"/>
    </xf>
    <xf numFmtId="0" fontId="4" fillId="0" borderId="26" xfId="0" applyFont="1" applyBorder="1">
      <alignment vertical="center"/>
    </xf>
    <xf numFmtId="0" fontId="4" fillId="0" borderId="33" xfId="0" applyFont="1" applyBorder="1">
      <alignment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4" fillId="0" borderId="24" xfId="0" applyFont="1" applyBorder="1">
      <alignment vertical="center"/>
    </xf>
    <xf numFmtId="0" fontId="4" fillId="0" borderId="32" xfId="0" applyFont="1" applyBorder="1">
      <alignment vertical="center"/>
    </xf>
    <xf numFmtId="0" fontId="4" fillId="0" borderId="29" xfId="0" applyFont="1" applyBorder="1">
      <alignment vertical="center"/>
    </xf>
    <xf numFmtId="0" fontId="4" fillId="0" borderId="34" xfId="0" applyFont="1" applyBorder="1">
      <alignment vertical="center"/>
    </xf>
    <xf numFmtId="0" fontId="4" fillId="0" borderId="35" xfId="0" applyFont="1" applyBorder="1">
      <alignment vertical="center"/>
    </xf>
    <xf numFmtId="0" fontId="4" fillId="0" borderId="36" xfId="0" applyFont="1" applyBorder="1">
      <alignment vertical="center"/>
    </xf>
    <xf numFmtId="0" fontId="4" fillId="0" borderId="18" xfId="0" applyFont="1" applyBorder="1">
      <alignment vertical="center"/>
    </xf>
    <xf numFmtId="0" fontId="4" fillId="0" borderId="37" xfId="0" applyFont="1" applyBorder="1">
      <alignment vertical="center"/>
    </xf>
    <xf numFmtId="0" fontId="4" fillId="0" borderId="26" xfId="0" applyFont="1" applyBorder="1" applyAlignment="1">
      <alignment vertical="center" wrapText="1"/>
    </xf>
    <xf numFmtId="0" fontId="4" fillId="0" borderId="33" xfId="0" applyFont="1" applyBorder="1" applyAlignment="1">
      <alignment vertical="center" wrapText="1"/>
    </xf>
    <xf numFmtId="0" fontId="0" fillId="0" borderId="20"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9EF06-2B66-4334-BE0B-134EB1DE1C1C}">
  <dimension ref="A3:H8"/>
  <sheetViews>
    <sheetView zoomScale="120" zoomScaleNormal="120" workbookViewId="0">
      <selection activeCell="A5" sqref="A5:H6"/>
    </sheetView>
  </sheetViews>
  <sheetFormatPr defaultColWidth="8.796875" defaultRowHeight="18"/>
  <sheetData>
    <row r="3" spans="1:8">
      <c r="A3" s="384" t="s">
        <v>0</v>
      </c>
      <c r="B3" s="385"/>
      <c r="C3" s="385"/>
      <c r="D3" s="385"/>
      <c r="E3" s="385"/>
      <c r="F3" s="385"/>
      <c r="G3" s="385"/>
      <c r="H3" s="385"/>
    </row>
    <row r="4" spans="1:8">
      <c r="A4" s="385"/>
      <c r="B4" s="385"/>
      <c r="C4" s="385"/>
      <c r="D4" s="385"/>
      <c r="E4" s="385"/>
      <c r="F4" s="385"/>
      <c r="G4" s="385"/>
      <c r="H4" s="385"/>
    </row>
    <row r="5" spans="1:8">
      <c r="A5" s="384" t="s">
        <v>1</v>
      </c>
      <c r="B5" s="384"/>
      <c r="C5" s="384"/>
      <c r="D5" s="384"/>
      <c r="E5" s="384"/>
      <c r="F5" s="384"/>
      <c r="G5" s="384"/>
      <c r="H5" s="384"/>
    </row>
    <row r="6" spans="1:8">
      <c r="A6" s="384"/>
      <c r="B6" s="384"/>
      <c r="C6" s="384"/>
      <c r="D6" s="384"/>
      <c r="E6" s="384"/>
      <c r="F6" s="384"/>
      <c r="G6" s="384"/>
      <c r="H6" s="384"/>
    </row>
    <row r="8" spans="1:8">
      <c r="E8" s="385" t="s">
        <v>2</v>
      </c>
      <c r="F8" s="385"/>
      <c r="G8" s="385"/>
      <c r="H8" s="385"/>
    </row>
  </sheetData>
  <mergeCells count="3">
    <mergeCell ref="A3:H4"/>
    <mergeCell ref="A5:H6"/>
    <mergeCell ref="E8:H8"/>
  </mergeCells>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8AB7B-3F64-4347-B988-D8380CE494A0}">
  <dimension ref="A1:A27"/>
  <sheetViews>
    <sheetView topLeftCell="A12" zoomScale="85" zoomScaleNormal="85" workbookViewId="0">
      <selection activeCell="D13" sqref="D13"/>
    </sheetView>
  </sheetViews>
  <sheetFormatPr defaultColWidth="8.796875" defaultRowHeight="18"/>
  <sheetData>
    <row r="1" spans="1:1">
      <c r="A1" s="1" t="s">
        <v>3</v>
      </c>
    </row>
    <row r="2" spans="1:1">
      <c r="A2" t="s">
        <v>4</v>
      </c>
    </row>
    <row r="3" spans="1:1">
      <c r="A3" t="s">
        <v>5</v>
      </c>
    </row>
    <row r="4" spans="1:1">
      <c r="A4" t="s">
        <v>6</v>
      </c>
    </row>
    <row r="6" spans="1:1">
      <c r="A6" s="1" t="s">
        <v>7</v>
      </c>
    </row>
    <row r="7" spans="1:1">
      <c r="A7" t="s">
        <v>8</v>
      </c>
    </row>
    <row r="8" spans="1:1">
      <c r="A8" t="s">
        <v>9</v>
      </c>
    </row>
    <row r="9" spans="1:1">
      <c r="A9" t="s">
        <v>10</v>
      </c>
    </row>
    <row r="11" spans="1:1">
      <c r="A11" s="1" t="s">
        <v>11</v>
      </c>
    </row>
    <row r="12" spans="1:1">
      <c r="A12" t="s">
        <v>12</v>
      </c>
    </row>
    <row r="13" spans="1:1">
      <c r="A13" t="s">
        <v>13</v>
      </c>
    </row>
    <row r="15" spans="1:1">
      <c r="A15" s="1" t="s">
        <v>14</v>
      </c>
    </row>
    <row r="16" spans="1:1">
      <c r="A16" t="s">
        <v>15</v>
      </c>
    </row>
    <row r="17" spans="1:1">
      <c r="A17" t="s">
        <v>16</v>
      </c>
    </row>
    <row r="19" spans="1:1">
      <c r="A19" s="1" t="s">
        <v>17</v>
      </c>
    </row>
    <row r="20" spans="1:1">
      <c r="A20" t="s">
        <v>18</v>
      </c>
    </row>
    <row r="21" spans="1:1">
      <c r="A21" t="s">
        <v>19</v>
      </c>
    </row>
    <row r="23" spans="1:1">
      <c r="A23" s="1" t="s">
        <v>20</v>
      </c>
    </row>
    <row r="25" spans="1:1">
      <c r="A25" s="1" t="s">
        <v>21</v>
      </c>
    </row>
    <row r="27" spans="1:1">
      <c r="A27" s="1" t="s">
        <v>22</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C99A1-87F7-4214-B7A6-CD30EAFC0FF7}">
  <dimension ref="A1:N48"/>
  <sheetViews>
    <sheetView zoomScale="97" workbookViewId="0">
      <selection activeCell="D10" sqref="D10"/>
    </sheetView>
  </sheetViews>
  <sheetFormatPr defaultColWidth="8.796875" defaultRowHeight="18"/>
  <cols>
    <col min="1" max="1" width="32" bestFit="1" customWidth="1"/>
    <col min="2" max="2" width="11.296875" customWidth="1"/>
    <col min="3" max="3" width="11.5" customWidth="1"/>
    <col min="4" max="4" width="12.5" customWidth="1"/>
    <col min="5" max="7" width="11.5" customWidth="1"/>
    <col min="8" max="8" width="13" customWidth="1"/>
    <col min="9" max="9" width="12.796875" customWidth="1"/>
    <col min="10" max="10" width="14" customWidth="1"/>
    <col min="11" max="11" width="12" customWidth="1"/>
    <col min="12" max="12" width="12.296875" customWidth="1"/>
    <col min="14" max="14" width="12.296875" bestFit="1" customWidth="1"/>
  </cols>
  <sheetData>
    <row r="1" spans="1:14" ht="18.600000000000001" thickBot="1">
      <c r="A1" s="1" t="s">
        <v>4</v>
      </c>
    </row>
    <row r="2" spans="1:14" ht="36.6" thickBot="1">
      <c r="A2" s="8" t="s">
        <v>23</v>
      </c>
      <c r="B2" s="9" t="s">
        <v>24</v>
      </c>
      <c r="C2" s="10" t="s">
        <v>25</v>
      </c>
      <c r="D2" s="10" t="s">
        <v>26</v>
      </c>
      <c r="E2" s="10" t="s">
        <v>27</v>
      </c>
      <c r="F2" s="10" t="s">
        <v>28</v>
      </c>
      <c r="G2" s="10" t="s">
        <v>29</v>
      </c>
      <c r="H2" s="10" t="s">
        <v>30</v>
      </c>
      <c r="I2" s="11" t="s">
        <v>31</v>
      </c>
      <c r="J2" s="10" t="s">
        <v>32</v>
      </c>
      <c r="K2" s="12" t="s">
        <v>33</v>
      </c>
      <c r="L2" s="8" t="s">
        <v>34</v>
      </c>
      <c r="M2" s="7"/>
    </row>
    <row r="3" spans="1:14">
      <c r="A3" s="3" t="s">
        <v>35</v>
      </c>
      <c r="B3" s="13">
        <v>0</v>
      </c>
      <c r="C3" s="13">
        <f>'6.二次予算詳細収入の部'!C3</f>
        <v>7863717</v>
      </c>
      <c r="D3" s="13">
        <v>0</v>
      </c>
      <c r="E3" s="13">
        <v>0</v>
      </c>
      <c r="F3" s="13">
        <v>0</v>
      </c>
      <c r="G3" s="13">
        <v>0</v>
      </c>
      <c r="H3" s="13">
        <v>0</v>
      </c>
      <c r="I3" s="13">
        <v>0</v>
      </c>
      <c r="J3" s="13">
        <v>0</v>
      </c>
      <c r="K3" s="13">
        <v>0</v>
      </c>
      <c r="L3" s="20">
        <f>SUM(B3:K3)</f>
        <v>7863717</v>
      </c>
      <c r="M3" s="2"/>
    </row>
    <row r="4" spans="1:14">
      <c r="A4" s="4" t="s">
        <v>36</v>
      </c>
      <c r="B4" s="13">
        <v>0</v>
      </c>
      <c r="C4" s="13">
        <f>'6.二次予算詳細収入の部'!C4</f>
        <v>33359</v>
      </c>
      <c r="D4" s="13">
        <v>0</v>
      </c>
      <c r="E4" s="13">
        <v>0</v>
      </c>
      <c r="F4" s="13">
        <f>'6.二次予算詳細収入の部'!F4</f>
        <v>3540</v>
      </c>
      <c r="G4" s="13">
        <v>0</v>
      </c>
      <c r="H4" s="13">
        <v>0</v>
      </c>
      <c r="I4" s="13">
        <v>0</v>
      </c>
      <c r="J4" s="13">
        <v>0</v>
      </c>
      <c r="K4" s="13">
        <v>0</v>
      </c>
      <c r="L4" s="20">
        <f t="shared" ref="L4:L18" si="0">SUM(B4:K4)</f>
        <v>36899</v>
      </c>
      <c r="M4" s="2"/>
    </row>
    <row r="5" spans="1:14">
      <c r="A5" s="4" t="s">
        <v>37</v>
      </c>
      <c r="B5" s="13">
        <v>0</v>
      </c>
      <c r="C5" s="13">
        <f>'6.二次予算詳細収入の部'!C5</f>
        <v>5020725</v>
      </c>
      <c r="D5" s="13">
        <v>0</v>
      </c>
      <c r="E5" s="13">
        <v>0</v>
      </c>
      <c r="F5" s="13">
        <v>0</v>
      </c>
      <c r="G5" s="13">
        <v>0</v>
      </c>
      <c r="H5" s="13">
        <v>0</v>
      </c>
      <c r="I5" s="13">
        <v>0</v>
      </c>
      <c r="J5" s="13">
        <v>0</v>
      </c>
      <c r="K5" s="13">
        <v>0</v>
      </c>
      <c r="L5" s="20">
        <f t="shared" si="0"/>
        <v>5020725</v>
      </c>
      <c r="M5" s="2"/>
    </row>
    <row r="6" spans="1:14">
      <c r="A6" s="4" t="s">
        <v>38</v>
      </c>
      <c r="B6" s="13">
        <v>0</v>
      </c>
      <c r="C6" s="13">
        <v>0</v>
      </c>
      <c r="D6" s="13">
        <v>0</v>
      </c>
      <c r="E6" s="13">
        <v>0</v>
      </c>
      <c r="F6" s="13">
        <f>'6.二次予算詳細収入の部'!F6</f>
        <v>987000</v>
      </c>
      <c r="G6" s="13">
        <v>0</v>
      </c>
      <c r="H6" s="13">
        <v>0</v>
      </c>
      <c r="I6" s="13">
        <v>0</v>
      </c>
      <c r="J6" s="13">
        <v>0</v>
      </c>
      <c r="K6" s="13">
        <v>0</v>
      </c>
      <c r="L6" s="20">
        <f t="shared" si="0"/>
        <v>987000</v>
      </c>
      <c r="M6" s="2"/>
    </row>
    <row r="7" spans="1:14">
      <c r="A7" s="4" t="s">
        <v>39</v>
      </c>
      <c r="B7" s="13">
        <v>0</v>
      </c>
      <c r="C7" s="13">
        <v>0</v>
      </c>
      <c r="D7" s="13">
        <v>0</v>
      </c>
      <c r="E7" s="13">
        <v>0</v>
      </c>
      <c r="F7" s="13">
        <f>'6.二次予算詳細収入の部'!F7</f>
        <v>3006666</v>
      </c>
      <c r="G7" s="13">
        <v>0</v>
      </c>
      <c r="H7" s="13">
        <v>0</v>
      </c>
      <c r="I7" s="13">
        <v>0</v>
      </c>
      <c r="J7" s="13">
        <v>0</v>
      </c>
      <c r="K7" s="13">
        <v>0</v>
      </c>
      <c r="L7" s="20">
        <f t="shared" si="0"/>
        <v>3006666</v>
      </c>
      <c r="M7" s="2"/>
    </row>
    <row r="8" spans="1:14">
      <c r="A8" s="4" t="s">
        <v>40</v>
      </c>
      <c r="B8" s="13">
        <v>0</v>
      </c>
      <c r="C8" s="13">
        <f>'6.二次予算詳細収入の部'!C8</f>
        <v>1000000</v>
      </c>
      <c r="D8" s="13">
        <v>0</v>
      </c>
      <c r="E8" s="13">
        <v>0</v>
      </c>
      <c r="F8" s="13">
        <v>0</v>
      </c>
      <c r="G8" s="13">
        <v>0</v>
      </c>
      <c r="H8" s="13">
        <v>0</v>
      </c>
      <c r="I8" s="13">
        <v>0</v>
      </c>
      <c r="J8" s="13">
        <v>0</v>
      </c>
      <c r="K8" s="13">
        <v>0</v>
      </c>
      <c r="L8" s="20">
        <f t="shared" si="0"/>
        <v>1000000</v>
      </c>
      <c r="M8" s="2"/>
    </row>
    <row r="9" spans="1:14">
      <c r="A9" s="4" t="s">
        <v>41</v>
      </c>
      <c r="B9" s="13">
        <v>0</v>
      </c>
      <c r="C9" s="13">
        <f>'6.二次予算詳細収入の部'!C9</f>
        <v>100000</v>
      </c>
      <c r="D9" s="13">
        <v>0</v>
      </c>
      <c r="E9" s="13">
        <v>0</v>
      </c>
      <c r="F9" s="13">
        <v>0</v>
      </c>
      <c r="G9" s="13">
        <v>0</v>
      </c>
      <c r="H9" s="13">
        <v>0</v>
      </c>
      <c r="I9" s="13">
        <v>0</v>
      </c>
      <c r="J9" s="13">
        <v>0</v>
      </c>
      <c r="K9" s="13">
        <v>0</v>
      </c>
      <c r="L9" s="20">
        <f t="shared" si="0"/>
        <v>100000</v>
      </c>
      <c r="M9" s="2"/>
    </row>
    <row r="10" spans="1:14">
      <c r="A10" s="4" t="s">
        <v>42</v>
      </c>
      <c r="B10" s="13">
        <v>0</v>
      </c>
      <c r="C10" s="13">
        <v>0</v>
      </c>
      <c r="D10" s="13">
        <v>0</v>
      </c>
      <c r="E10" s="13">
        <f>'6.二次予算詳細収入の部'!E10</f>
        <v>5213000</v>
      </c>
      <c r="F10" s="13">
        <v>0</v>
      </c>
      <c r="G10" s="13">
        <v>0</v>
      </c>
      <c r="H10" s="13">
        <v>0</v>
      </c>
      <c r="I10" s="13">
        <v>0</v>
      </c>
      <c r="J10" s="13">
        <v>0</v>
      </c>
      <c r="K10" s="13">
        <v>0</v>
      </c>
      <c r="L10" s="20">
        <f t="shared" si="0"/>
        <v>5213000</v>
      </c>
      <c r="M10" s="2"/>
    </row>
    <row r="11" spans="1:14">
      <c r="A11" s="4" t="s">
        <v>43</v>
      </c>
      <c r="B11" s="13">
        <v>0</v>
      </c>
      <c r="C11" s="13">
        <v>0</v>
      </c>
      <c r="D11" s="13">
        <v>0</v>
      </c>
      <c r="E11" s="13">
        <f>'6.二次予算詳細収入の部'!E11</f>
        <v>600000</v>
      </c>
      <c r="F11" s="13">
        <v>0</v>
      </c>
      <c r="G11" s="13">
        <v>0</v>
      </c>
      <c r="H11" s="13">
        <v>0</v>
      </c>
      <c r="I11" s="13">
        <v>0</v>
      </c>
      <c r="J11" s="13">
        <v>0</v>
      </c>
      <c r="K11" s="13">
        <v>0</v>
      </c>
      <c r="L11" s="20">
        <f t="shared" si="0"/>
        <v>600000</v>
      </c>
      <c r="M11" s="2"/>
    </row>
    <row r="12" spans="1:14">
      <c r="A12" s="4" t="s">
        <v>44</v>
      </c>
      <c r="B12" s="13">
        <v>0</v>
      </c>
      <c r="C12" s="13">
        <v>0</v>
      </c>
      <c r="D12" s="13">
        <v>0</v>
      </c>
      <c r="E12" s="13">
        <v>0</v>
      </c>
      <c r="F12" s="13">
        <v>0</v>
      </c>
      <c r="G12" s="13">
        <f>'6.二次予算詳細収入の部'!G12</f>
        <v>1630000</v>
      </c>
      <c r="H12" s="13">
        <v>0</v>
      </c>
      <c r="I12" s="13">
        <v>0</v>
      </c>
      <c r="J12" s="13">
        <v>0</v>
      </c>
      <c r="K12" s="13">
        <v>0</v>
      </c>
      <c r="L12" s="20">
        <f t="shared" si="0"/>
        <v>1630000</v>
      </c>
      <c r="M12" s="2"/>
    </row>
    <row r="13" spans="1:14">
      <c r="A13" s="4" t="s">
        <v>45</v>
      </c>
      <c r="B13" s="13">
        <v>0</v>
      </c>
      <c r="C13" s="13">
        <v>0</v>
      </c>
      <c r="D13" s="13">
        <v>0</v>
      </c>
      <c r="E13" s="13">
        <v>0</v>
      </c>
      <c r="F13" s="13">
        <v>0</v>
      </c>
      <c r="G13" s="13">
        <v>0</v>
      </c>
      <c r="H13" s="13">
        <v>0</v>
      </c>
      <c r="I13" s="13">
        <v>0</v>
      </c>
      <c r="J13" s="13">
        <v>0</v>
      </c>
      <c r="K13" s="13">
        <f>'6.二次予算詳細収入の部'!K13</f>
        <v>593500</v>
      </c>
      <c r="L13" s="20">
        <f t="shared" si="0"/>
        <v>593500</v>
      </c>
      <c r="M13" s="2"/>
    </row>
    <row r="14" spans="1:14">
      <c r="A14" s="4" t="s">
        <v>46</v>
      </c>
      <c r="B14" s="13">
        <v>0</v>
      </c>
      <c r="C14" s="13">
        <v>0</v>
      </c>
      <c r="D14" s="13">
        <v>0</v>
      </c>
      <c r="E14" s="13">
        <v>0</v>
      </c>
      <c r="F14" s="13">
        <v>0</v>
      </c>
      <c r="G14" s="13">
        <v>0</v>
      </c>
      <c r="H14" s="13">
        <v>0</v>
      </c>
      <c r="I14" s="13">
        <v>0</v>
      </c>
      <c r="J14" s="13">
        <v>0</v>
      </c>
      <c r="K14" s="13">
        <f>'6.二次予算詳細収入の部'!K14</f>
        <v>160000</v>
      </c>
      <c r="L14" s="20">
        <f t="shared" si="0"/>
        <v>160000</v>
      </c>
      <c r="M14" s="2"/>
    </row>
    <row r="15" spans="1:14">
      <c r="A15" s="4" t="s">
        <v>47</v>
      </c>
      <c r="B15" s="13">
        <v>0</v>
      </c>
      <c r="C15" s="13">
        <v>0</v>
      </c>
      <c r="D15" s="13">
        <v>0</v>
      </c>
      <c r="E15" s="13">
        <v>0</v>
      </c>
      <c r="F15" s="13">
        <v>0</v>
      </c>
      <c r="G15" s="13">
        <v>0</v>
      </c>
      <c r="H15" s="13">
        <v>0</v>
      </c>
      <c r="I15" s="13">
        <v>0</v>
      </c>
      <c r="J15" s="13">
        <f>'6.二次予算詳細収入の部'!J15</f>
        <v>351000</v>
      </c>
      <c r="K15" s="13">
        <v>0</v>
      </c>
      <c r="L15" s="20">
        <f t="shared" si="0"/>
        <v>351000</v>
      </c>
      <c r="M15" s="2"/>
    </row>
    <row r="16" spans="1:14">
      <c r="A16" s="4" t="s">
        <v>48</v>
      </c>
      <c r="B16" s="13">
        <v>0</v>
      </c>
      <c r="C16" s="13">
        <v>0</v>
      </c>
      <c r="D16" s="13">
        <v>0</v>
      </c>
      <c r="E16" s="13">
        <v>0</v>
      </c>
      <c r="F16" s="13">
        <v>0</v>
      </c>
      <c r="G16" s="13">
        <v>0</v>
      </c>
      <c r="H16" s="13">
        <v>0</v>
      </c>
      <c r="I16" s="13">
        <v>0</v>
      </c>
      <c r="J16" s="13">
        <v>0</v>
      </c>
      <c r="K16" s="13">
        <f>'6.二次予算詳細収入の部'!K16</f>
        <v>93587</v>
      </c>
      <c r="L16" s="20">
        <f t="shared" si="0"/>
        <v>93587</v>
      </c>
      <c r="M16" s="2"/>
      <c r="N16" s="92"/>
    </row>
    <row r="17" spans="1:14" ht="18.600000000000001" thickBot="1">
      <c r="A17" s="5" t="s">
        <v>49</v>
      </c>
      <c r="B17" s="14">
        <v>0</v>
      </c>
      <c r="C17" s="15">
        <v>0</v>
      </c>
      <c r="D17" s="15">
        <v>0</v>
      </c>
      <c r="E17" s="15">
        <v>0</v>
      </c>
      <c r="F17" s="15">
        <v>0</v>
      </c>
      <c r="G17" s="15">
        <v>0</v>
      </c>
      <c r="H17" s="15">
        <v>0</v>
      </c>
      <c r="I17" s="15">
        <v>0</v>
      </c>
      <c r="J17" s="15">
        <v>0</v>
      </c>
      <c r="K17" s="16">
        <v>0</v>
      </c>
      <c r="L17" s="21">
        <f t="shared" si="0"/>
        <v>0</v>
      </c>
      <c r="M17" s="2"/>
    </row>
    <row r="18" spans="1:14" ht="19.2" thickTop="1" thickBot="1">
      <c r="A18" s="6" t="s">
        <v>50</v>
      </c>
      <c r="B18" s="17">
        <f t="shared" ref="B18:K18" si="1">SUM(B3:B17)</f>
        <v>0</v>
      </c>
      <c r="C18" s="17">
        <f t="shared" si="1"/>
        <v>14017801</v>
      </c>
      <c r="D18" s="17">
        <f t="shared" si="1"/>
        <v>0</v>
      </c>
      <c r="E18" s="17">
        <f t="shared" si="1"/>
        <v>5813000</v>
      </c>
      <c r="F18" s="17">
        <f t="shared" si="1"/>
        <v>3997206</v>
      </c>
      <c r="G18" s="17">
        <f t="shared" si="1"/>
        <v>1630000</v>
      </c>
      <c r="H18" s="17">
        <f t="shared" si="1"/>
        <v>0</v>
      </c>
      <c r="I18" s="17">
        <f t="shared" si="1"/>
        <v>0</v>
      </c>
      <c r="J18" s="17">
        <f t="shared" si="1"/>
        <v>351000</v>
      </c>
      <c r="K18" s="18">
        <f t="shared" si="1"/>
        <v>847087</v>
      </c>
      <c r="L18" s="19">
        <f t="shared" si="0"/>
        <v>26656094</v>
      </c>
      <c r="M18" s="2"/>
    </row>
    <row r="20" spans="1:14" ht="18.600000000000001" thickBot="1">
      <c r="A20" s="1" t="s">
        <v>51</v>
      </c>
    </row>
    <row r="21" spans="1:14" ht="36.6" thickBot="1">
      <c r="A21" s="8" t="s">
        <v>23</v>
      </c>
      <c r="B21" s="9" t="s">
        <v>24</v>
      </c>
      <c r="C21" s="10" t="s">
        <v>25</v>
      </c>
      <c r="D21" s="10" t="s">
        <v>26</v>
      </c>
      <c r="E21" s="10" t="s">
        <v>27</v>
      </c>
      <c r="F21" s="10" t="s">
        <v>28</v>
      </c>
      <c r="G21" s="10" t="s">
        <v>29</v>
      </c>
      <c r="H21" s="10" t="s">
        <v>30</v>
      </c>
      <c r="I21" s="11" t="s">
        <v>31</v>
      </c>
      <c r="J21" s="10" t="s">
        <v>32</v>
      </c>
      <c r="K21" s="12" t="s">
        <v>33</v>
      </c>
      <c r="L21" s="8" t="s">
        <v>34</v>
      </c>
      <c r="M21" s="7"/>
    </row>
    <row r="22" spans="1:14">
      <c r="A22" s="23" t="s">
        <v>52</v>
      </c>
      <c r="B22" s="13">
        <v>0</v>
      </c>
      <c r="C22" s="13">
        <f>'7.二次予算詳細支出の部'!G39</f>
        <v>15000</v>
      </c>
      <c r="D22" s="13">
        <v>0</v>
      </c>
      <c r="E22" s="13">
        <f>'7.二次予算詳細支出の部'!G65</f>
        <v>10990</v>
      </c>
      <c r="F22" s="13">
        <f>'7.二次予算詳細支出の部'!G127</f>
        <v>20040</v>
      </c>
      <c r="G22" s="13">
        <f>'7.二次予算詳細支出の部'!G165</f>
        <v>1776234</v>
      </c>
      <c r="H22" s="13">
        <f>'7.二次予算詳細支出の部'!G212</f>
        <v>202118</v>
      </c>
      <c r="I22" s="13">
        <f>'7.二次予算詳細支出の部'!G268</f>
        <v>498523</v>
      </c>
      <c r="J22" s="13">
        <f>'7.二次予算詳細支出の部'!G346</f>
        <v>5990</v>
      </c>
      <c r="K22" s="13">
        <f>'7.二次予算詳細支出の部'!G413+'7.二次予算詳細支出の部'!G474+'7.二次予算詳細支出の部'!G502+'7.二次予算詳細支出の部'!G535</f>
        <v>112528</v>
      </c>
      <c r="L22" s="25">
        <f>SUM(B22:K22)</f>
        <v>2641423</v>
      </c>
      <c r="M22" s="2"/>
    </row>
    <row r="23" spans="1:14">
      <c r="A23" s="4" t="s">
        <v>53</v>
      </c>
      <c r="B23" s="22">
        <f>'7.二次予算詳細支出の部'!G4</f>
        <v>25300</v>
      </c>
      <c r="C23" s="22">
        <v>0</v>
      </c>
      <c r="D23" s="22">
        <v>0</v>
      </c>
      <c r="E23" s="22">
        <f>'7.二次予算詳細支出の部'!G73</f>
        <v>432354</v>
      </c>
      <c r="F23" s="22">
        <v>0</v>
      </c>
      <c r="G23" s="22">
        <v>0</v>
      </c>
      <c r="H23" s="22">
        <f>'7.二次予算詳細支出の部'!G217</f>
        <v>40450</v>
      </c>
      <c r="I23" s="22">
        <f>'7.二次予算詳細支出の部'!G284</f>
        <v>188710</v>
      </c>
      <c r="J23" s="22">
        <v>0</v>
      </c>
      <c r="K23" s="22">
        <f>'7.二次予算詳細支出の部'!G507</f>
        <v>2320</v>
      </c>
      <c r="L23" s="20">
        <f t="shared" ref="L23:L33" si="2">SUM(B23:K23)</f>
        <v>689134</v>
      </c>
      <c r="M23" s="2"/>
    </row>
    <row r="24" spans="1:14">
      <c r="A24" s="4" t="s">
        <v>54</v>
      </c>
      <c r="B24" s="22">
        <v>0</v>
      </c>
      <c r="C24" s="22">
        <v>0</v>
      </c>
      <c r="D24" s="22">
        <v>0</v>
      </c>
      <c r="E24" s="22">
        <v>0</v>
      </c>
      <c r="F24" s="22">
        <f>'7.二次予算詳細支出の部'!G132</f>
        <v>79795</v>
      </c>
      <c r="G24" s="22">
        <f>'7.二次予算詳細支出の部'!G171</f>
        <v>13825</v>
      </c>
      <c r="H24" s="22">
        <v>0</v>
      </c>
      <c r="I24" s="22">
        <v>0</v>
      </c>
      <c r="J24" s="22">
        <f>'7.二次予算詳細支出の部'!G351</f>
        <v>9336</v>
      </c>
      <c r="K24" s="22">
        <f>'7.二次予算詳細支出の部'!G420+'7.二次予算詳細支出の部'!G478+'7.二次予算詳細支出の部'!G511+'7.二次予算詳細支出の部'!G539</f>
        <v>66970</v>
      </c>
      <c r="L24" s="20">
        <f t="shared" si="2"/>
        <v>169926</v>
      </c>
      <c r="M24" s="2"/>
    </row>
    <row r="25" spans="1:14">
      <c r="A25" s="4" t="s">
        <v>55</v>
      </c>
      <c r="B25" s="22">
        <f>'7.二次予算詳細支出の部'!G21</f>
        <v>110220</v>
      </c>
      <c r="C25" s="22">
        <v>0</v>
      </c>
      <c r="D25" s="22">
        <v>0</v>
      </c>
      <c r="E25" s="22">
        <f>'7.二次予算詳細支出の部'!G77</f>
        <v>1099</v>
      </c>
      <c r="F25" s="22">
        <v>0</v>
      </c>
      <c r="G25" s="22">
        <f>'7.二次予算詳細支出の部'!G178</f>
        <v>155340</v>
      </c>
      <c r="H25" s="22">
        <f>'7.二次予算詳細支出の部'!G221</f>
        <v>36960</v>
      </c>
      <c r="I25" s="22">
        <f>'7.二次予算詳細支出の部'!G311</f>
        <v>971732</v>
      </c>
      <c r="J25" s="22">
        <f>'7.二次予算詳細支出の部'!G356</f>
        <v>69240</v>
      </c>
      <c r="K25" s="22">
        <f>'7.二次予算詳細支出の部'!G424</f>
        <v>24790</v>
      </c>
      <c r="L25" s="20">
        <f t="shared" si="2"/>
        <v>1369381</v>
      </c>
      <c r="M25" s="2"/>
    </row>
    <row r="26" spans="1:14">
      <c r="A26" s="4" t="s">
        <v>56</v>
      </c>
      <c r="B26" s="22">
        <v>0</v>
      </c>
      <c r="C26" s="22">
        <v>0</v>
      </c>
      <c r="D26" s="22">
        <v>0</v>
      </c>
      <c r="E26" s="22">
        <f>'7.二次予算詳細支出の部'!G92</f>
        <v>3558500</v>
      </c>
      <c r="F26" s="22">
        <v>0</v>
      </c>
      <c r="G26" s="22">
        <f>'7.二次予算詳細支出の部'!G184</f>
        <v>176300</v>
      </c>
      <c r="H26" s="22">
        <f>'7.二次予算詳細支出の部'!G227</f>
        <v>282420</v>
      </c>
      <c r="I26" s="22">
        <v>0</v>
      </c>
      <c r="J26" s="22">
        <f>'7.二次予算詳細支出の部'!G373</f>
        <v>5511900</v>
      </c>
      <c r="K26" s="22">
        <f>'7.二次予算詳細支出の部'!G543</f>
        <v>100000</v>
      </c>
      <c r="L26" s="20">
        <f t="shared" si="2"/>
        <v>9629120</v>
      </c>
      <c r="M26" s="2"/>
    </row>
    <row r="27" spans="1:14">
      <c r="A27" s="4" t="s">
        <v>57</v>
      </c>
      <c r="B27" s="22">
        <v>0</v>
      </c>
      <c r="C27" s="22">
        <v>0</v>
      </c>
      <c r="D27" s="22">
        <v>0</v>
      </c>
      <c r="E27" s="22">
        <f>'7.二次予算詳細支出の部'!G96</f>
        <v>1000</v>
      </c>
      <c r="F27" s="22">
        <v>0</v>
      </c>
      <c r="G27" s="22">
        <f>'7.二次予算詳細支出の部'!G188</f>
        <v>2700</v>
      </c>
      <c r="H27" s="22">
        <v>0</v>
      </c>
      <c r="I27" s="22">
        <v>0</v>
      </c>
      <c r="J27" s="22">
        <f>'7.二次予算詳細支出の部'!G384</f>
        <v>196310</v>
      </c>
      <c r="K27" s="22">
        <f>'7.二次予算詳細支出の部'!G430+'7.二次予算詳細支出の部'!G483+'7.二次予算詳細支出の部'!G547</f>
        <v>1771510</v>
      </c>
      <c r="L27" s="20">
        <f t="shared" si="2"/>
        <v>1971520</v>
      </c>
      <c r="M27" s="2"/>
    </row>
    <row r="28" spans="1:14">
      <c r="A28" s="4" t="s">
        <v>58</v>
      </c>
      <c r="B28" s="22">
        <v>0</v>
      </c>
      <c r="C28" s="22">
        <v>0</v>
      </c>
      <c r="D28" s="22">
        <v>0</v>
      </c>
      <c r="E28" s="22">
        <f>'7.二次予算詳細支出の部'!G105</f>
        <v>1205510</v>
      </c>
      <c r="F28" s="22">
        <v>0</v>
      </c>
      <c r="G28" s="22">
        <v>0</v>
      </c>
      <c r="H28" s="22">
        <v>0</v>
      </c>
      <c r="I28" s="22">
        <v>0</v>
      </c>
      <c r="J28" s="22">
        <v>0</v>
      </c>
      <c r="K28" s="22">
        <v>0</v>
      </c>
      <c r="L28" s="20">
        <f t="shared" si="2"/>
        <v>1205510</v>
      </c>
      <c r="M28" s="2"/>
    </row>
    <row r="29" spans="1:14">
      <c r="A29" s="4" t="s">
        <v>59</v>
      </c>
      <c r="B29" s="22">
        <v>0</v>
      </c>
      <c r="C29" s="22">
        <f>'7.二次予算詳細支出の部'!G48</f>
        <v>380640</v>
      </c>
      <c r="D29" s="22">
        <v>0</v>
      </c>
      <c r="E29" s="22">
        <v>0</v>
      </c>
      <c r="F29" s="22">
        <v>0</v>
      </c>
      <c r="G29" s="22">
        <v>0</v>
      </c>
      <c r="H29" s="22">
        <v>0</v>
      </c>
      <c r="I29" s="22">
        <v>0</v>
      </c>
      <c r="J29" s="22">
        <v>0</v>
      </c>
      <c r="K29" s="22">
        <f>'7.二次予算詳細支出の部'!G434</f>
        <v>11000</v>
      </c>
      <c r="L29" s="20">
        <f t="shared" si="2"/>
        <v>391640</v>
      </c>
      <c r="M29" s="2"/>
    </row>
    <row r="30" spans="1:14">
      <c r="A30" s="4" t="s">
        <v>60</v>
      </c>
      <c r="B30" s="22">
        <f>'7.二次予算詳細支出の部'!G27</f>
        <v>1595</v>
      </c>
      <c r="C30" s="22">
        <f>'7.二次予算詳細支出の部'!G53</f>
        <v>205800</v>
      </c>
      <c r="D30" s="22">
        <v>0</v>
      </c>
      <c r="E30" s="22">
        <f>'7.二次予算詳細支出の部'!G115</f>
        <v>2057</v>
      </c>
      <c r="F30" s="22">
        <f>'7.二次予算詳細支出の部'!G136</f>
        <v>330</v>
      </c>
      <c r="G30" s="22">
        <f>'7.二次予算詳細支出の部'!G195</f>
        <v>1320</v>
      </c>
      <c r="H30" s="22">
        <f>'7.二次予算詳細支出の部'!G233</f>
        <v>1056</v>
      </c>
      <c r="I30" s="22">
        <f>'7.二次予算詳細支出の部'!G319</f>
        <v>2906</v>
      </c>
      <c r="J30" s="22">
        <f>'7.二次予算詳細支出の部'!G395</f>
        <v>9055</v>
      </c>
      <c r="K30" s="22">
        <f>'7.二次予算詳細支出の部'!G438+'7.二次予算詳細支出の部'!G552</f>
        <v>550</v>
      </c>
      <c r="L30" s="20">
        <f t="shared" si="2"/>
        <v>224669</v>
      </c>
      <c r="M30" s="2"/>
    </row>
    <row r="31" spans="1:14">
      <c r="A31" s="4" t="s">
        <v>61</v>
      </c>
      <c r="B31" s="22">
        <f>'7.二次予算詳細支出の部'!G32</f>
        <v>4200</v>
      </c>
      <c r="C31" s="22">
        <v>0</v>
      </c>
      <c r="D31" s="22">
        <v>0</v>
      </c>
      <c r="E31" s="22">
        <f>'7.二次予算詳細支出の部'!G120</f>
        <v>23920</v>
      </c>
      <c r="F31" s="22">
        <f>'7.二次予算詳細支出の部'!G146</f>
        <v>27040</v>
      </c>
      <c r="G31" s="22">
        <f>'7.二次予算詳細支出の部'!G203</f>
        <v>54300</v>
      </c>
      <c r="H31" s="22">
        <v>0</v>
      </c>
      <c r="I31" s="22">
        <f>'7.二次予算詳細支出の部'!G336</f>
        <v>152838</v>
      </c>
      <c r="J31" s="22">
        <f>'7.二次予算詳細支出の部'!G401</f>
        <v>45540</v>
      </c>
      <c r="K31" s="22">
        <f>'7.二次予算詳細支出の部'!G444+'7.二次予算詳細支出の部'!G492+'7.二次予算詳細支出の部'!G515+'7.二次予算詳細支出の部'!G561</f>
        <v>160413</v>
      </c>
      <c r="L31" s="20">
        <f t="shared" si="2"/>
        <v>468251</v>
      </c>
      <c r="M31" s="2"/>
      <c r="N31" s="92"/>
    </row>
    <row r="32" spans="1:14" ht="18.600000000000001" thickBot="1">
      <c r="A32" s="5" t="s">
        <v>62</v>
      </c>
      <c r="B32" s="15">
        <v>0</v>
      </c>
      <c r="C32" s="15">
        <f>'7.二次予算詳細支出の部'!G57</f>
        <v>7895520</v>
      </c>
      <c r="D32" s="15">
        <v>0</v>
      </c>
      <c r="E32" s="15">
        <v>0</v>
      </c>
      <c r="F32" s="15">
        <v>0</v>
      </c>
      <c r="G32" s="15">
        <v>0</v>
      </c>
      <c r="H32" s="15">
        <v>0</v>
      </c>
      <c r="I32" s="15">
        <v>0</v>
      </c>
      <c r="J32" s="15">
        <v>0</v>
      </c>
      <c r="K32" s="15">
        <v>0</v>
      </c>
      <c r="L32" s="21">
        <f t="shared" si="2"/>
        <v>7895520</v>
      </c>
      <c r="M32" s="2"/>
      <c r="N32" s="92"/>
    </row>
    <row r="33" spans="1:13" ht="19.2" thickTop="1" thickBot="1">
      <c r="A33" s="6" t="s">
        <v>50</v>
      </c>
      <c r="B33" s="17">
        <f>SUM(B22:B32)</f>
        <v>141315</v>
      </c>
      <c r="C33" s="24">
        <f t="shared" ref="C33:K33" si="3">SUM(C22:C32)</f>
        <v>8496960</v>
      </c>
      <c r="D33" s="24">
        <f t="shared" si="3"/>
        <v>0</v>
      </c>
      <c r="E33" s="24">
        <f t="shared" si="3"/>
        <v>5235430</v>
      </c>
      <c r="F33" s="24">
        <f t="shared" si="3"/>
        <v>127205</v>
      </c>
      <c r="G33" s="24">
        <f t="shared" si="3"/>
        <v>2180019</v>
      </c>
      <c r="H33" s="24">
        <f t="shared" si="3"/>
        <v>563004</v>
      </c>
      <c r="I33" s="24">
        <f t="shared" si="3"/>
        <v>1814709</v>
      </c>
      <c r="J33" s="24">
        <f t="shared" si="3"/>
        <v>5847371</v>
      </c>
      <c r="K33" s="24">
        <f t="shared" si="3"/>
        <v>2250081</v>
      </c>
      <c r="L33" s="19">
        <f t="shared" si="2"/>
        <v>26656094</v>
      </c>
      <c r="M33" s="2"/>
    </row>
    <row r="35" spans="1:13" ht="18.600000000000001" thickBot="1">
      <c r="A35" s="1" t="s">
        <v>6</v>
      </c>
    </row>
    <row r="36" spans="1:13" ht="36.6" thickBot="1">
      <c r="A36" s="8" t="s">
        <v>23</v>
      </c>
      <c r="B36" s="9" t="s">
        <v>24</v>
      </c>
      <c r="C36" s="10" t="s">
        <v>25</v>
      </c>
      <c r="D36" s="10" t="s">
        <v>26</v>
      </c>
      <c r="E36" s="10" t="s">
        <v>27</v>
      </c>
      <c r="F36" s="10" t="s">
        <v>28</v>
      </c>
      <c r="G36" s="10" t="s">
        <v>29</v>
      </c>
      <c r="H36" s="10" t="s">
        <v>30</v>
      </c>
      <c r="I36" s="11" t="s">
        <v>31</v>
      </c>
      <c r="J36" s="10" t="s">
        <v>32</v>
      </c>
      <c r="K36" s="12" t="s">
        <v>33</v>
      </c>
      <c r="L36" s="8" t="s">
        <v>34</v>
      </c>
      <c r="M36" s="7"/>
    </row>
    <row r="37" spans="1:13">
      <c r="A37" s="23" t="s">
        <v>52</v>
      </c>
      <c r="B37" s="13">
        <v>0</v>
      </c>
      <c r="C37" s="13">
        <f>C22</f>
        <v>15000</v>
      </c>
      <c r="D37" s="13">
        <v>0</v>
      </c>
      <c r="E37" s="13">
        <f t="shared" ref="E37:K37" si="4">E22</f>
        <v>10990</v>
      </c>
      <c r="F37" s="13">
        <f t="shared" si="4"/>
        <v>20040</v>
      </c>
      <c r="G37" s="13">
        <f t="shared" si="4"/>
        <v>1776234</v>
      </c>
      <c r="H37" s="13">
        <f t="shared" si="4"/>
        <v>202118</v>
      </c>
      <c r="I37" s="13">
        <f t="shared" si="4"/>
        <v>498523</v>
      </c>
      <c r="J37" s="13">
        <f t="shared" si="4"/>
        <v>5990</v>
      </c>
      <c r="K37" s="13">
        <f t="shared" si="4"/>
        <v>112528</v>
      </c>
      <c r="L37" s="25">
        <f>SUM(B37:K37)</f>
        <v>2641423</v>
      </c>
      <c r="M37" s="2"/>
    </row>
    <row r="38" spans="1:13">
      <c r="A38" s="4" t="s">
        <v>53</v>
      </c>
      <c r="B38" s="22">
        <f>B23</f>
        <v>25300</v>
      </c>
      <c r="C38" s="22">
        <v>0</v>
      </c>
      <c r="D38" s="22">
        <v>0</v>
      </c>
      <c r="E38" s="22">
        <f>E23</f>
        <v>432354</v>
      </c>
      <c r="F38" s="22">
        <v>0</v>
      </c>
      <c r="G38" s="22">
        <v>0</v>
      </c>
      <c r="H38" s="22">
        <f>H23</f>
        <v>40450</v>
      </c>
      <c r="I38" s="22">
        <f>I23</f>
        <v>188710</v>
      </c>
      <c r="J38" s="22">
        <v>0</v>
      </c>
      <c r="K38" s="22">
        <f>K23</f>
        <v>2320</v>
      </c>
      <c r="L38" s="20">
        <f t="shared" ref="L38:L48" si="5">SUM(B38:K38)</f>
        <v>689134</v>
      </c>
      <c r="M38" s="2"/>
    </row>
    <row r="39" spans="1:13">
      <c r="A39" s="4" t="s">
        <v>54</v>
      </c>
      <c r="B39" s="22">
        <v>0</v>
      </c>
      <c r="C39" s="22">
        <v>0</v>
      </c>
      <c r="D39" s="22">
        <v>0</v>
      </c>
      <c r="E39" s="22">
        <v>0</v>
      </c>
      <c r="F39" s="22">
        <f>F24</f>
        <v>79795</v>
      </c>
      <c r="G39" s="22">
        <f>G24</f>
        <v>13825</v>
      </c>
      <c r="H39" s="22">
        <v>0</v>
      </c>
      <c r="I39" s="22">
        <v>0</v>
      </c>
      <c r="J39" s="22">
        <f>J24</f>
        <v>9336</v>
      </c>
      <c r="K39" s="22">
        <f>K24</f>
        <v>66970</v>
      </c>
      <c r="L39" s="20">
        <f t="shared" si="5"/>
        <v>169926</v>
      </c>
      <c r="M39" s="2"/>
    </row>
    <row r="40" spans="1:13">
      <c r="A40" s="4" t="s">
        <v>55</v>
      </c>
      <c r="B40" s="22">
        <f>B25</f>
        <v>110220</v>
      </c>
      <c r="C40" s="22">
        <v>0</v>
      </c>
      <c r="D40" s="22">
        <v>0</v>
      </c>
      <c r="E40" s="22">
        <f>E25</f>
        <v>1099</v>
      </c>
      <c r="F40" s="22">
        <v>0</v>
      </c>
      <c r="G40" s="22">
        <f>G25</f>
        <v>155340</v>
      </c>
      <c r="H40" s="22">
        <f>H25</f>
        <v>36960</v>
      </c>
      <c r="I40" s="22">
        <f>I25</f>
        <v>971732</v>
      </c>
      <c r="J40" s="22">
        <f>J25</f>
        <v>69240</v>
      </c>
      <c r="K40" s="22">
        <f>K25</f>
        <v>24790</v>
      </c>
      <c r="L40" s="20">
        <f t="shared" si="5"/>
        <v>1369381</v>
      </c>
      <c r="M40" s="2"/>
    </row>
    <row r="41" spans="1:13">
      <c r="A41" s="4" t="s">
        <v>56</v>
      </c>
      <c r="B41" s="22">
        <v>0</v>
      </c>
      <c r="C41" s="22">
        <v>0</v>
      </c>
      <c r="D41" s="22">
        <v>0</v>
      </c>
      <c r="E41" s="22">
        <f>E26</f>
        <v>3558500</v>
      </c>
      <c r="F41" s="22">
        <v>0</v>
      </c>
      <c r="G41" s="22">
        <f>G26</f>
        <v>176300</v>
      </c>
      <c r="H41" s="22">
        <f>H26</f>
        <v>282420</v>
      </c>
      <c r="I41" s="22">
        <v>0</v>
      </c>
      <c r="J41" s="22">
        <f>J26</f>
        <v>5511900</v>
      </c>
      <c r="K41" s="22">
        <f>K26</f>
        <v>100000</v>
      </c>
      <c r="L41" s="20">
        <f t="shared" si="5"/>
        <v>9629120</v>
      </c>
      <c r="M41" s="2"/>
    </row>
    <row r="42" spans="1:13">
      <c r="A42" s="4" t="s">
        <v>57</v>
      </c>
      <c r="B42" s="22">
        <v>0</v>
      </c>
      <c r="C42" s="22">
        <v>0</v>
      </c>
      <c r="D42" s="22">
        <v>0</v>
      </c>
      <c r="E42" s="22">
        <f>E27</f>
        <v>1000</v>
      </c>
      <c r="F42" s="22">
        <v>0</v>
      </c>
      <c r="G42" s="22">
        <f>G27</f>
        <v>2700</v>
      </c>
      <c r="H42" s="22">
        <v>0</v>
      </c>
      <c r="I42" s="22">
        <v>0</v>
      </c>
      <c r="J42" s="22">
        <f>J27</f>
        <v>196310</v>
      </c>
      <c r="K42" s="22">
        <f>K27</f>
        <v>1771510</v>
      </c>
      <c r="L42" s="20">
        <f t="shared" si="5"/>
        <v>1971520</v>
      </c>
      <c r="M42" s="2"/>
    </row>
    <row r="43" spans="1:13">
      <c r="A43" s="4" t="s">
        <v>58</v>
      </c>
      <c r="B43" s="22">
        <v>0</v>
      </c>
      <c r="C43" s="22">
        <v>0</v>
      </c>
      <c r="D43" s="22">
        <v>0</v>
      </c>
      <c r="E43" s="22">
        <f>E28</f>
        <v>1205510</v>
      </c>
      <c r="F43" s="22">
        <v>0</v>
      </c>
      <c r="G43" s="22">
        <v>0</v>
      </c>
      <c r="H43" s="22">
        <v>0</v>
      </c>
      <c r="I43" s="22">
        <v>0</v>
      </c>
      <c r="J43" s="22">
        <v>0</v>
      </c>
      <c r="K43" s="22">
        <v>0</v>
      </c>
      <c r="L43" s="20">
        <f t="shared" si="5"/>
        <v>1205510</v>
      </c>
      <c r="M43" s="2"/>
    </row>
    <row r="44" spans="1:13">
      <c r="A44" s="4" t="s">
        <v>59</v>
      </c>
      <c r="B44" s="22">
        <v>0</v>
      </c>
      <c r="C44" s="22">
        <f>C29</f>
        <v>380640</v>
      </c>
      <c r="D44" s="22">
        <v>0</v>
      </c>
      <c r="E44" s="22">
        <v>0</v>
      </c>
      <c r="F44" s="22">
        <v>0</v>
      </c>
      <c r="G44" s="22">
        <v>0</v>
      </c>
      <c r="H44" s="22">
        <v>0</v>
      </c>
      <c r="I44" s="22">
        <v>0</v>
      </c>
      <c r="J44" s="22">
        <v>0</v>
      </c>
      <c r="K44" s="22">
        <f>K29</f>
        <v>11000</v>
      </c>
      <c r="L44" s="20">
        <f t="shared" si="5"/>
        <v>391640</v>
      </c>
      <c r="M44" s="2"/>
    </row>
    <row r="45" spans="1:13">
      <c r="A45" s="4" t="s">
        <v>60</v>
      </c>
      <c r="B45" s="22">
        <f>B30</f>
        <v>1595</v>
      </c>
      <c r="C45" s="22">
        <f>C30</f>
        <v>205800</v>
      </c>
      <c r="D45" s="22">
        <v>0</v>
      </c>
      <c r="E45" s="22">
        <f t="shared" ref="E45:J45" si="6">E30</f>
        <v>2057</v>
      </c>
      <c r="F45" s="22">
        <f t="shared" si="6"/>
        <v>330</v>
      </c>
      <c r="G45" s="22">
        <f t="shared" si="6"/>
        <v>1320</v>
      </c>
      <c r="H45" s="22">
        <f t="shared" si="6"/>
        <v>1056</v>
      </c>
      <c r="I45" s="22">
        <f t="shared" si="6"/>
        <v>2906</v>
      </c>
      <c r="J45" s="22">
        <f t="shared" si="6"/>
        <v>9055</v>
      </c>
      <c r="K45" s="22">
        <f>K30</f>
        <v>550</v>
      </c>
      <c r="L45" s="20">
        <f t="shared" si="5"/>
        <v>224669</v>
      </c>
      <c r="M45" s="2"/>
    </row>
    <row r="46" spans="1:13">
      <c r="A46" s="4" t="s">
        <v>61</v>
      </c>
      <c r="B46" s="22">
        <f>B31</f>
        <v>4200</v>
      </c>
      <c r="C46" s="22">
        <v>0</v>
      </c>
      <c r="D46" s="22">
        <v>0</v>
      </c>
      <c r="E46" s="22">
        <f>E31</f>
        <v>23920</v>
      </c>
      <c r="F46" s="22">
        <f>F31</f>
        <v>27040</v>
      </c>
      <c r="G46" s="22">
        <f>G31</f>
        <v>54300</v>
      </c>
      <c r="H46" s="22">
        <v>0</v>
      </c>
      <c r="I46" s="22">
        <f>I31</f>
        <v>152838</v>
      </c>
      <c r="J46" s="22">
        <f>J31</f>
        <v>45540</v>
      </c>
      <c r="K46" s="22">
        <f>K31</f>
        <v>160413</v>
      </c>
      <c r="L46" s="20">
        <f t="shared" si="5"/>
        <v>468251</v>
      </c>
      <c r="M46" s="2"/>
    </row>
    <row r="47" spans="1:13" ht="18.600000000000001" thickBot="1">
      <c r="A47" s="5" t="s">
        <v>62</v>
      </c>
      <c r="B47" s="15">
        <v>0</v>
      </c>
      <c r="C47" s="15">
        <f>C32</f>
        <v>7895520</v>
      </c>
      <c r="D47" s="15">
        <v>0</v>
      </c>
      <c r="E47" s="15">
        <v>0</v>
      </c>
      <c r="F47" s="15">
        <v>0</v>
      </c>
      <c r="G47" s="15">
        <v>0</v>
      </c>
      <c r="H47" s="15">
        <v>0</v>
      </c>
      <c r="I47" s="15">
        <v>0</v>
      </c>
      <c r="J47" s="15">
        <v>0</v>
      </c>
      <c r="K47" s="15">
        <v>0</v>
      </c>
      <c r="L47" s="21">
        <f t="shared" si="5"/>
        <v>7895520</v>
      </c>
      <c r="M47" s="2"/>
    </row>
    <row r="48" spans="1:13" ht="19.2" thickTop="1" thickBot="1">
      <c r="A48" s="6" t="s">
        <v>50</v>
      </c>
      <c r="B48" s="17">
        <f>SUM(B37:B47)</f>
        <v>141315</v>
      </c>
      <c r="C48" s="24">
        <f t="shared" ref="C48" si="7">SUM(C37:C47)</f>
        <v>8496960</v>
      </c>
      <c r="D48" s="24">
        <f t="shared" ref="D48" si="8">SUM(D37:D47)</f>
        <v>0</v>
      </c>
      <c r="E48" s="24">
        <f t="shared" ref="E48" si="9">SUM(E37:E47)</f>
        <v>5235430</v>
      </c>
      <c r="F48" s="24">
        <f t="shared" ref="F48" si="10">SUM(F37:F47)</f>
        <v>127205</v>
      </c>
      <c r="G48" s="24">
        <f t="shared" ref="G48" si="11">SUM(G37:G47)</f>
        <v>2180019</v>
      </c>
      <c r="H48" s="24">
        <f t="shared" ref="H48" si="12">SUM(H37:H47)</f>
        <v>563004</v>
      </c>
      <c r="I48" s="24">
        <f t="shared" ref="I48" si="13">SUM(I37:I47)</f>
        <v>1814709</v>
      </c>
      <c r="J48" s="24">
        <f t="shared" ref="J48" si="14">SUM(J37:J47)</f>
        <v>5847371</v>
      </c>
      <c r="K48" s="24">
        <f t="shared" ref="K48" si="15">SUM(K37:K47)</f>
        <v>2250081</v>
      </c>
      <c r="L48" s="19">
        <f t="shared" si="5"/>
        <v>26656094</v>
      </c>
      <c r="M48" s="2"/>
    </row>
  </sheetData>
  <phoneticPr fontId="1"/>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10C86-C851-4097-96B0-993148B6DF05}">
  <dimension ref="A1:M48"/>
  <sheetViews>
    <sheetView workbookViewId="0">
      <selection activeCell="B10" sqref="B10"/>
    </sheetView>
  </sheetViews>
  <sheetFormatPr defaultColWidth="32.296875" defaultRowHeight="18"/>
  <cols>
    <col min="1" max="1" width="32" bestFit="1" customWidth="1"/>
    <col min="2" max="12" width="15.5" customWidth="1"/>
  </cols>
  <sheetData>
    <row r="1" spans="1:13" ht="18.600000000000001" thickBot="1">
      <c r="A1" s="1" t="s">
        <v>8</v>
      </c>
    </row>
    <row r="2" spans="1:13" ht="36.6" thickBot="1">
      <c r="A2" s="8" t="s">
        <v>23</v>
      </c>
      <c r="B2" s="9" t="s">
        <v>24</v>
      </c>
      <c r="C2" s="10" t="s">
        <v>25</v>
      </c>
      <c r="D2" s="10" t="s">
        <v>26</v>
      </c>
      <c r="E2" s="10" t="s">
        <v>27</v>
      </c>
      <c r="F2" s="10" t="s">
        <v>28</v>
      </c>
      <c r="G2" s="10" t="s">
        <v>29</v>
      </c>
      <c r="H2" s="10" t="s">
        <v>30</v>
      </c>
      <c r="I2" s="11" t="s">
        <v>31</v>
      </c>
      <c r="J2" s="10" t="s">
        <v>32</v>
      </c>
      <c r="K2" s="12" t="s">
        <v>33</v>
      </c>
      <c r="L2" s="8" t="s">
        <v>34</v>
      </c>
      <c r="M2" s="7"/>
    </row>
    <row r="3" spans="1:13">
      <c r="A3" s="3" t="s">
        <v>35</v>
      </c>
      <c r="B3" s="13">
        <v>0</v>
      </c>
      <c r="C3" s="13">
        <v>7863717</v>
      </c>
      <c r="D3" s="13">
        <v>0</v>
      </c>
      <c r="E3" s="13">
        <v>0</v>
      </c>
      <c r="F3" s="13">
        <v>0</v>
      </c>
      <c r="G3" s="13">
        <v>0</v>
      </c>
      <c r="H3" s="13">
        <v>0</v>
      </c>
      <c r="I3" s="13">
        <v>0</v>
      </c>
      <c r="J3" s="13">
        <v>0</v>
      </c>
      <c r="K3" s="13">
        <v>0</v>
      </c>
      <c r="L3" s="20">
        <f>SUM(B3:K3)</f>
        <v>7863717</v>
      </c>
      <c r="M3" s="2"/>
    </row>
    <row r="4" spans="1:13">
      <c r="A4" s="4" t="s">
        <v>36</v>
      </c>
      <c r="B4" s="13">
        <v>0</v>
      </c>
      <c r="C4" s="13">
        <v>21469</v>
      </c>
      <c r="D4" s="13">
        <v>0</v>
      </c>
      <c r="E4" s="13">
        <v>0</v>
      </c>
      <c r="F4" s="13">
        <v>3540</v>
      </c>
      <c r="G4" s="13">
        <v>0</v>
      </c>
      <c r="H4" s="13">
        <v>0</v>
      </c>
      <c r="I4" s="13">
        <v>0</v>
      </c>
      <c r="J4" s="13">
        <v>0</v>
      </c>
      <c r="K4" s="13">
        <v>0</v>
      </c>
      <c r="L4" s="20">
        <f t="shared" ref="L4:L18" si="0">SUM(B4:K4)</f>
        <v>25009</v>
      </c>
      <c r="M4" s="2"/>
    </row>
    <row r="5" spans="1:13">
      <c r="A5" s="4" t="s">
        <v>37</v>
      </c>
      <c r="B5" s="13">
        <v>0</v>
      </c>
      <c r="C5" s="13">
        <v>5020725</v>
      </c>
      <c r="D5" s="13">
        <v>0</v>
      </c>
      <c r="E5" s="13">
        <v>0</v>
      </c>
      <c r="F5" s="13">
        <v>0</v>
      </c>
      <c r="G5" s="13">
        <v>0</v>
      </c>
      <c r="H5" s="13">
        <v>0</v>
      </c>
      <c r="I5" s="13">
        <v>0</v>
      </c>
      <c r="J5" s="13">
        <v>0</v>
      </c>
      <c r="K5" s="13">
        <v>0</v>
      </c>
      <c r="L5" s="20">
        <f t="shared" si="0"/>
        <v>5020725</v>
      </c>
      <c r="M5" s="2"/>
    </row>
    <row r="6" spans="1:13">
      <c r="A6" s="4" t="s">
        <v>38</v>
      </c>
      <c r="B6" s="13">
        <v>0</v>
      </c>
      <c r="C6" s="13">
        <v>0</v>
      </c>
      <c r="D6" s="13">
        <v>0</v>
      </c>
      <c r="E6" s="13">
        <v>0</v>
      </c>
      <c r="F6" s="13">
        <v>1041533</v>
      </c>
      <c r="G6" s="13">
        <v>0</v>
      </c>
      <c r="H6" s="13">
        <v>0</v>
      </c>
      <c r="I6" s="13">
        <v>0</v>
      </c>
      <c r="J6" s="13">
        <v>0</v>
      </c>
      <c r="K6" s="13">
        <v>0</v>
      </c>
      <c r="L6" s="20">
        <f t="shared" si="0"/>
        <v>1041533</v>
      </c>
      <c r="M6" s="2"/>
    </row>
    <row r="7" spans="1:13">
      <c r="A7" s="4" t="s">
        <v>39</v>
      </c>
      <c r="B7" s="13">
        <v>0</v>
      </c>
      <c r="C7" s="13">
        <v>0</v>
      </c>
      <c r="D7" s="13">
        <v>0</v>
      </c>
      <c r="E7" s="13">
        <v>0</v>
      </c>
      <c r="F7" s="13">
        <v>3036666</v>
      </c>
      <c r="G7" s="13">
        <v>0</v>
      </c>
      <c r="H7" s="13">
        <v>0</v>
      </c>
      <c r="I7" s="13">
        <v>0</v>
      </c>
      <c r="J7" s="13">
        <v>0</v>
      </c>
      <c r="K7" s="13">
        <v>0</v>
      </c>
      <c r="L7" s="20">
        <f t="shared" si="0"/>
        <v>3036666</v>
      </c>
      <c r="M7" s="2"/>
    </row>
    <row r="8" spans="1:13">
      <c r="A8" s="4" t="s">
        <v>40</v>
      </c>
      <c r="B8" s="13">
        <v>0</v>
      </c>
      <c r="C8" s="13">
        <v>1000000</v>
      </c>
      <c r="D8" s="13">
        <v>0</v>
      </c>
      <c r="E8" s="13">
        <v>0</v>
      </c>
      <c r="F8" s="13">
        <v>0</v>
      </c>
      <c r="G8" s="13">
        <v>0</v>
      </c>
      <c r="H8" s="13">
        <v>0</v>
      </c>
      <c r="I8" s="13">
        <v>0</v>
      </c>
      <c r="J8" s="13">
        <v>0</v>
      </c>
      <c r="K8" s="13">
        <v>0</v>
      </c>
      <c r="L8" s="20">
        <f t="shared" si="0"/>
        <v>1000000</v>
      </c>
      <c r="M8" s="2"/>
    </row>
    <row r="9" spans="1:13">
      <c r="A9" s="4" t="s">
        <v>41</v>
      </c>
      <c r="B9" s="13">
        <v>0</v>
      </c>
      <c r="C9" s="13">
        <v>100000</v>
      </c>
      <c r="D9" s="13">
        <v>0</v>
      </c>
      <c r="E9" s="13">
        <v>0</v>
      </c>
      <c r="F9" s="13">
        <v>0</v>
      </c>
      <c r="G9" s="13">
        <v>0</v>
      </c>
      <c r="H9" s="13">
        <v>0</v>
      </c>
      <c r="I9" s="13">
        <v>0</v>
      </c>
      <c r="J9" s="13">
        <v>0</v>
      </c>
      <c r="K9" s="13">
        <v>0</v>
      </c>
      <c r="L9" s="20">
        <f t="shared" si="0"/>
        <v>100000</v>
      </c>
      <c r="M9" s="2"/>
    </row>
    <row r="10" spans="1:13">
      <c r="A10" s="4" t="s">
        <v>42</v>
      </c>
      <c r="B10" s="13">
        <v>0</v>
      </c>
      <c r="C10" s="13">
        <v>0</v>
      </c>
      <c r="D10" s="13">
        <v>0</v>
      </c>
      <c r="E10" s="13">
        <v>5213000</v>
      </c>
      <c r="F10" s="13">
        <v>0</v>
      </c>
      <c r="G10" s="13">
        <v>0</v>
      </c>
      <c r="H10" s="13">
        <v>0</v>
      </c>
      <c r="I10" s="13">
        <v>0</v>
      </c>
      <c r="J10" s="13">
        <v>0</v>
      </c>
      <c r="K10" s="13">
        <v>0</v>
      </c>
      <c r="L10" s="20">
        <f t="shared" si="0"/>
        <v>5213000</v>
      </c>
      <c r="M10" s="2"/>
    </row>
    <row r="11" spans="1:13">
      <c r="A11" s="4" t="s">
        <v>43</v>
      </c>
      <c r="B11" s="13">
        <v>0</v>
      </c>
      <c r="C11" s="13">
        <v>0</v>
      </c>
      <c r="D11" s="13">
        <v>0</v>
      </c>
      <c r="E11" s="13">
        <v>600000</v>
      </c>
      <c r="F11" s="13">
        <v>0</v>
      </c>
      <c r="G11" s="13">
        <v>0</v>
      </c>
      <c r="H11" s="13">
        <v>0</v>
      </c>
      <c r="I11" s="13">
        <v>0</v>
      </c>
      <c r="J11" s="13">
        <v>0</v>
      </c>
      <c r="K11" s="13">
        <v>0</v>
      </c>
      <c r="L11" s="20">
        <f t="shared" si="0"/>
        <v>600000</v>
      </c>
      <c r="M11" s="2"/>
    </row>
    <row r="12" spans="1:13">
      <c r="A12" s="4" t="s">
        <v>44</v>
      </c>
      <c r="B12" s="13">
        <v>0</v>
      </c>
      <c r="C12" s="13">
        <v>0</v>
      </c>
      <c r="D12" s="13">
        <v>0</v>
      </c>
      <c r="E12" s="13">
        <v>0</v>
      </c>
      <c r="F12" s="13">
        <v>0</v>
      </c>
      <c r="G12" s="13">
        <v>1450000</v>
      </c>
      <c r="H12" s="13">
        <v>0</v>
      </c>
      <c r="I12" s="13">
        <v>0</v>
      </c>
      <c r="J12" s="13">
        <v>0</v>
      </c>
      <c r="K12" s="13">
        <v>0</v>
      </c>
      <c r="L12" s="20">
        <f t="shared" si="0"/>
        <v>1450000</v>
      </c>
      <c r="M12" s="2"/>
    </row>
    <row r="13" spans="1:13">
      <c r="A13" s="4" t="s">
        <v>45</v>
      </c>
      <c r="B13" s="13">
        <v>0</v>
      </c>
      <c r="C13" s="13">
        <v>0</v>
      </c>
      <c r="D13" s="13">
        <v>0</v>
      </c>
      <c r="E13" s="13">
        <v>0</v>
      </c>
      <c r="F13" s="13">
        <v>0</v>
      </c>
      <c r="G13" s="13">
        <v>0</v>
      </c>
      <c r="H13" s="13">
        <v>0</v>
      </c>
      <c r="I13" s="13">
        <v>0</v>
      </c>
      <c r="J13" s="13">
        <v>0</v>
      </c>
      <c r="K13" s="13">
        <v>593500</v>
      </c>
      <c r="L13" s="20">
        <f t="shared" si="0"/>
        <v>593500</v>
      </c>
      <c r="M13" s="2"/>
    </row>
    <row r="14" spans="1:13">
      <c r="A14" s="4" t="s">
        <v>46</v>
      </c>
      <c r="B14" s="13">
        <v>0</v>
      </c>
      <c r="C14" s="13">
        <v>0</v>
      </c>
      <c r="D14" s="13">
        <v>0</v>
      </c>
      <c r="E14" s="13">
        <v>0</v>
      </c>
      <c r="F14" s="13">
        <v>0</v>
      </c>
      <c r="G14" s="13">
        <v>0</v>
      </c>
      <c r="H14" s="13">
        <v>0</v>
      </c>
      <c r="I14" s="13">
        <v>0</v>
      </c>
      <c r="J14" s="13">
        <v>0</v>
      </c>
      <c r="K14" s="13">
        <v>140000</v>
      </c>
      <c r="L14" s="20">
        <f t="shared" si="0"/>
        <v>140000</v>
      </c>
      <c r="M14" s="2"/>
    </row>
    <row r="15" spans="1:13">
      <c r="A15" s="4" t="s">
        <v>47</v>
      </c>
      <c r="B15" s="13">
        <v>0</v>
      </c>
      <c r="C15" s="13">
        <v>0</v>
      </c>
      <c r="D15" s="13">
        <v>0</v>
      </c>
      <c r="E15" s="13">
        <v>0</v>
      </c>
      <c r="F15" s="13">
        <v>0</v>
      </c>
      <c r="G15" s="13">
        <v>0</v>
      </c>
      <c r="H15" s="13">
        <v>0</v>
      </c>
      <c r="I15" s="13">
        <v>0</v>
      </c>
      <c r="J15" s="13">
        <v>360000</v>
      </c>
      <c r="K15" s="13">
        <v>0</v>
      </c>
      <c r="L15" s="20">
        <f t="shared" si="0"/>
        <v>360000</v>
      </c>
      <c r="M15" s="2"/>
    </row>
    <row r="16" spans="1:13">
      <c r="A16" s="4" t="s">
        <v>48</v>
      </c>
      <c r="B16" s="13">
        <v>0</v>
      </c>
      <c r="C16" s="13">
        <v>0</v>
      </c>
      <c r="D16" s="13">
        <v>0</v>
      </c>
      <c r="E16" s="13">
        <v>0</v>
      </c>
      <c r="F16" s="13">
        <v>0</v>
      </c>
      <c r="G16" s="13">
        <v>0</v>
      </c>
      <c r="H16" s="13">
        <v>0</v>
      </c>
      <c r="I16" s="13">
        <v>0</v>
      </c>
      <c r="J16" s="13">
        <v>0</v>
      </c>
      <c r="K16" s="13">
        <v>93857</v>
      </c>
      <c r="L16" s="20">
        <f t="shared" si="0"/>
        <v>93857</v>
      </c>
      <c r="M16" s="2"/>
    </row>
    <row r="17" spans="1:13" ht="18.600000000000001" thickBot="1">
      <c r="A17" s="5" t="s">
        <v>49</v>
      </c>
      <c r="B17" s="14">
        <v>0</v>
      </c>
      <c r="C17" s="15">
        <v>0</v>
      </c>
      <c r="D17" s="15">
        <v>0</v>
      </c>
      <c r="E17" s="15">
        <v>0</v>
      </c>
      <c r="F17" s="15">
        <v>0</v>
      </c>
      <c r="G17" s="15">
        <v>0</v>
      </c>
      <c r="H17" s="15">
        <v>0</v>
      </c>
      <c r="I17" s="15">
        <v>0</v>
      </c>
      <c r="J17" s="15">
        <v>0</v>
      </c>
      <c r="K17" s="16">
        <v>0</v>
      </c>
      <c r="L17" s="21">
        <f t="shared" si="0"/>
        <v>0</v>
      </c>
      <c r="M17" s="2"/>
    </row>
    <row r="18" spans="1:13" ht="19.2" thickTop="1" thickBot="1">
      <c r="A18" s="6" t="s">
        <v>50</v>
      </c>
      <c r="B18" s="17">
        <f t="shared" ref="B18:K18" si="1">SUM(B3:B17)</f>
        <v>0</v>
      </c>
      <c r="C18" s="17">
        <f t="shared" si="1"/>
        <v>14005911</v>
      </c>
      <c r="D18" s="17">
        <f t="shared" si="1"/>
        <v>0</v>
      </c>
      <c r="E18" s="17">
        <f t="shared" si="1"/>
        <v>5813000</v>
      </c>
      <c r="F18" s="17">
        <f t="shared" si="1"/>
        <v>4081739</v>
      </c>
      <c r="G18" s="17">
        <f t="shared" si="1"/>
        <v>1450000</v>
      </c>
      <c r="H18" s="17">
        <f t="shared" si="1"/>
        <v>0</v>
      </c>
      <c r="I18" s="17">
        <f t="shared" si="1"/>
        <v>0</v>
      </c>
      <c r="J18" s="17">
        <f t="shared" si="1"/>
        <v>360000</v>
      </c>
      <c r="K18" s="18">
        <f t="shared" si="1"/>
        <v>827357</v>
      </c>
      <c r="L18" s="19">
        <f t="shared" si="0"/>
        <v>26538007</v>
      </c>
      <c r="M18" s="2"/>
    </row>
    <row r="20" spans="1:13" ht="18.600000000000001" thickBot="1">
      <c r="A20" s="1" t="s">
        <v>9</v>
      </c>
    </row>
    <row r="21" spans="1:13" ht="36.6" thickBot="1">
      <c r="A21" s="8" t="s">
        <v>23</v>
      </c>
      <c r="B21" s="9" t="s">
        <v>24</v>
      </c>
      <c r="C21" s="10" t="s">
        <v>25</v>
      </c>
      <c r="D21" s="10" t="s">
        <v>26</v>
      </c>
      <c r="E21" s="10" t="s">
        <v>27</v>
      </c>
      <c r="F21" s="10" t="s">
        <v>28</v>
      </c>
      <c r="G21" s="10" t="s">
        <v>29</v>
      </c>
      <c r="H21" s="10" t="s">
        <v>30</v>
      </c>
      <c r="I21" s="11" t="s">
        <v>31</v>
      </c>
      <c r="J21" s="10" t="s">
        <v>32</v>
      </c>
      <c r="K21" s="12" t="s">
        <v>33</v>
      </c>
      <c r="L21" s="8" t="s">
        <v>34</v>
      </c>
      <c r="M21" s="7"/>
    </row>
    <row r="22" spans="1:13">
      <c r="A22" s="23" t="s">
        <v>52</v>
      </c>
      <c r="B22" s="13">
        <v>31900</v>
      </c>
      <c r="C22" s="13">
        <v>14940</v>
      </c>
      <c r="D22" s="13">
        <v>0</v>
      </c>
      <c r="E22" s="13">
        <v>10990</v>
      </c>
      <c r="F22" s="13">
        <v>20040</v>
      </c>
      <c r="G22" s="13">
        <v>1884044</v>
      </c>
      <c r="H22" s="13">
        <v>0</v>
      </c>
      <c r="I22" s="13">
        <v>509599</v>
      </c>
      <c r="J22" s="13">
        <v>5990</v>
      </c>
      <c r="K22" s="13">
        <v>101925</v>
      </c>
      <c r="L22" s="25">
        <f>SUM(B22:K22)</f>
        <v>2579428</v>
      </c>
      <c r="M22" s="2"/>
    </row>
    <row r="23" spans="1:13">
      <c r="A23" s="4" t="s">
        <v>53</v>
      </c>
      <c r="B23" s="22">
        <v>0</v>
      </c>
      <c r="C23" s="22">
        <v>0</v>
      </c>
      <c r="D23" s="22">
        <v>0</v>
      </c>
      <c r="E23" s="22">
        <v>437114</v>
      </c>
      <c r="F23" s="22">
        <v>0</v>
      </c>
      <c r="G23" s="22">
        <v>0</v>
      </c>
      <c r="H23" s="22">
        <v>98706</v>
      </c>
      <c r="I23" s="22">
        <v>208950</v>
      </c>
      <c r="J23" s="22">
        <v>0</v>
      </c>
      <c r="K23" s="22">
        <v>2320</v>
      </c>
      <c r="L23" s="20">
        <f t="shared" ref="L23:L33" si="2">SUM(B23:K23)</f>
        <v>747090</v>
      </c>
      <c r="M23" s="2"/>
    </row>
    <row r="24" spans="1:13">
      <c r="A24" s="4" t="s">
        <v>54</v>
      </c>
      <c r="B24" s="22">
        <v>0</v>
      </c>
      <c r="C24" s="22">
        <v>0</v>
      </c>
      <c r="D24" s="22">
        <v>0</v>
      </c>
      <c r="E24" s="22">
        <v>0</v>
      </c>
      <c r="F24" s="22">
        <v>83605</v>
      </c>
      <c r="G24" s="22">
        <v>13825</v>
      </c>
      <c r="H24" s="22">
        <v>0</v>
      </c>
      <c r="I24" s="22">
        <v>0</v>
      </c>
      <c r="J24" s="22">
        <v>10000</v>
      </c>
      <c r="K24" s="22">
        <v>91350</v>
      </c>
      <c r="L24" s="20">
        <f t="shared" si="2"/>
        <v>198780</v>
      </c>
      <c r="M24" s="2"/>
    </row>
    <row r="25" spans="1:13">
      <c r="A25" s="4" t="s">
        <v>55</v>
      </c>
      <c r="B25" s="22">
        <v>109980</v>
      </c>
      <c r="C25" s="22">
        <v>0</v>
      </c>
      <c r="D25" s="22">
        <v>0</v>
      </c>
      <c r="E25" s="22">
        <v>1245</v>
      </c>
      <c r="F25" s="22">
        <v>0</v>
      </c>
      <c r="G25" s="22">
        <v>135140</v>
      </c>
      <c r="H25" s="22">
        <v>36960</v>
      </c>
      <c r="I25" s="22">
        <v>969332</v>
      </c>
      <c r="J25" s="22">
        <v>79200</v>
      </c>
      <c r="K25" s="22">
        <v>636390</v>
      </c>
      <c r="L25" s="20">
        <f t="shared" si="2"/>
        <v>1968247</v>
      </c>
      <c r="M25" s="2"/>
    </row>
    <row r="26" spans="1:13">
      <c r="A26" s="4" t="s">
        <v>56</v>
      </c>
      <c r="B26" s="22">
        <v>0</v>
      </c>
      <c r="C26" s="22">
        <v>0</v>
      </c>
      <c r="D26" s="22">
        <v>0</v>
      </c>
      <c r="E26" s="22">
        <v>3558500</v>
      </c>
      <c r="F26" s="22">
        <v>0</v>
      </c>
      <c r="G26" s="22">
        <v>149700</v>
      </c>
      <c r="H26" s="22">
        <v>278000</v>
      </c>
      <c r="I26" s="22">
        <v>0</v>
      </c>
      <c r="J26" s="22">
        <v>5514900</v>
      </c>
      <c r="K26" s="22">
        <v>100000</v>
      </c>
      <c r="L26" s="20">
        <f t="shared" si="2"/>
        <v>9601100</v>
      </c>
      <c r="M26" s="2"/>
    </row>
    <row r="27" spans="1:13">
      <c r="A27" s="4" t="s">
        <v>57</v>
      </c>
      <c r="B27" s="22">
        <v>0</v>
      </c>
      <c r="C27" s="22">
        <v>0</v>
      </c>
      <c r="D27" s="22">
        <v>0</v>
      </c>
      <c r="E27" s="22">
        <v>1000</v>
      </c>
      <c r="F27" s="22">
        <v>0</v>
      </c>
      <c r="G27" s="22">
        <v>3000</v>
      </c>
      <c r="H27" s="22">
        <v>0</v>
      </c>
      <c r="I27" s="22">
        <v>0</v>
      </c>
      <c r="J27" s="22">
        <v>191310</v>
      </c>
      <c r="K27" s="22">
        <v>1767510</v>
      </c>
      <c r="L27" s="20">
        <f t="shared" si="2"/>
        <v>1962820</v>
      </c>
      <c r="M27" s="2"/>
    </row>
    <row r="28" spans="1:13">
      <c r="A28" s="4" t="s">
        <v>58</v>
      </c>
      <c r="B28" s="22">
        <v>0</v>
      </c>
      <c r="C28" s="22">
        <v>0</v>
      </c>
      <c r="D28" s="22">
        <v>0</v>
      </c>
      <c r="E28" s="22">
        <v>1216140</v>
      </c>
      <c r="F28" s="22">
        <v>0</v>
      </c>
      <c r="G28" s="22">
        <v>0</v>
      </c>
      <c r="H28" s="22">
        <v>0</v>
      </c>
      <c r="I28" s="22">
        <v>0</v>
      </c>
      <c r="J28" s="22">
        <v>0</v>
      </c>
      <c r="K28" s="22">
        <v>0</v>
      </c>
      <c r="L28" s="20">
        <f t="shared" si="2"/>
        <v>1216140</v>
      </c>
      <c r="M28" s="2"/>
    </row>
    <row r="29" spans="1:13">
      <c r="A29" s="4" t="s">
        <v>59</v>
      </c>
      <c r="B29" s="22">
        <v>0</v>
      </c>
      <c r="C29" s="22">
        <v>380640</v>
      </c>
      <c r="D29" s="22">
        <v>0</v>
      </c>
      <c r="E29" s="22">
        <v>0</v>
      </c>
      <c r="F29" s="22">
        <v>0</v>
      </c>
      <c r="G29" s="22">
        <v>0</v>
      </c>
      <c r="H29" s="22">
        <v>0</v>
      </c>
      <c r="I29" s="22">
        <v>0</v>
      </c>
      <c r="J29" s="22">
        <v>0</v>
      </c>
      <c r="K29" s="22">
        <v>11000</v>
      </c>
      <c r="L29" s="20">
        <f t="shared" si="2"/>
        <v>391640</v>
      </c>
      <c r="M29" s="2"/>
    </row>
    <row r="30" spans="1:13">
      <c r="A30" s="4" t="s">
        <v>60</v>
      </c>
      <c r="B30" s="22">
        <v>1265</v>
      </c>
      <c r="C30" s="22">
        <v>205800</v>
      </c>
      <c r="D30" s="22">
        <v>0</v>
      </c>
      <c r="E30" s="22">
        <v>4317</v>
      </c>
      <c r="F30" s="22">
        <v>330</v>
      </c>
      <c r="G30" s="22">
        <v>3300</v>
      </c>
      <c r="H30" s="22">
        <v>1100</v>
      </c>
      <c r="I30" s="22">
        <v>3142</v>
      </c>
      <c r="J30" s="22">
        <v>9990</v>
      </c>
      <c r="K30" s="22">
        <v>1320</v>
      </c>
      <c r="L30" s="20">
        <f t="shared" si="2"/>
        <v>230564</v>
      </c>
      <c r="M30" s="2"/>
    </row>
    <row r="31" spans="1:13">
      <c r="A31" s="4" t="s">
        <v>61</v>
      </c>
      <c r="B31" s="22">
        <v>4200</v>
      </c>
      <c r="C31" s="22">
        <v>0</v>
      </c>
      <c r="D31" s="22">
        <v>0</v>
      </c>
      <c r="E31" s="22">
        <v>23920</v>
      </c>
      <c r="F31" s="22">
        <v>21040</v>
      </c>
      <c r="G31" s="22">
        <v>47080</v>
      </c>
      <c r="H31" s="22">
        <v>0</v>
      </c>
      <c r="I31" s="22">
        <v>120578</v>
      </c>
      <c r="J31" s="22">
        <v>46665</v>
      </c>
      <c r="K31" s="22">
        <v>211357</v>
      </c>
      <c r="L31" s="20">
        <f t="shared" si="2"/>
        <v>474840</v>
      </c>
      <c r="M31" s="2"/>
    </row>
    <row r="32" spans="1:13" ht="18.600000000000001" thickBot="1">
      <c r="A32" s="5" t="s">
        <v>62</v>
      </c>
      <c r="B32" s="15">
        <v>0</v>
      </c>
      <c r="C32" s="15">
        <v>7167358</v>
      </c>
      <c r="D32" s="15">
        <v>0</v>
      </c>
      <c r="E32" s="15">
        <v>0</v>
      </c>
      <c r="F32" s="15">
        <v>0</v>
      </c>
      <c r="G32" s="15">
        <v>0</v>
      </c>
      <c r="H32" s="15">
        <v>0</v>
      </c>
      <c r="I32" s="15">
        <v>0</v>
      </c>
      <c r="J32" s="15">
        <v>0</v>
      </c>
      <c r="K32" s="15">
        <v>0</v>
      </c>
      <c r="L32" s="21">
        <f t="shared" si="2"/>
        <v>7167358</v>
      </c>
      <c r="M32" s="2"/>
    </row>
    <row r="33" spans="1:13" ht="19.2" thickTop="1" thickBot="1">
      <c r="A33" s="6" t="s">
        <v>50</v>
      </c>
      <c r="B33" s="17">
        <f>SUM(B22:B32)</f>
        <v>147345</v>
      </c>
      <c r="C33" s="24">
        <f t="shared" ref="C33:K33" si="3">SUM(C22:C32)</f>
        <v>7768738</v>
      </c>
      <c r="D33" s="24">
        <f t="shared" si="3"/>
        <v>0</v>
      </c>
      <c r="E33" s="24">
        <f t="shared" si="3"/>
        <v>5253226</v>
      </c>
      <c r="F33" s="24">
        <f t="shared" si="3"/>
        <v>125015</v>
      </c>
      <c r="G33" s="24">
        <f t="shared" si="3"/>
        <v>2236089</v>
      </c>
      <c r="H33" s="24">
        <f t="shared" si="3"/>
        <v>414766</v>
      </c>
      <c r="I33" s="24">
        <f t="shared" si="3"/>
        <v>1811601</v>
      </c>
      <c r="J33" s="24">
        <f t="shared" si="3"/>
        <v>5858055</v>
      </c>
      <c r="K33" s="24">
        <f t="shared" si="3"/>
        <v>2923172</v>
      </c>
      <c r="L33" s="19">
        <f t="shared" si="2"/>
        <v>26538007</v>
      </c>
      <c r="M33" s="2"/>
    </row>
    <row r="35" spans="1:13" ht="18.600000000000001" thickBot="1">
      <c r="A35" s="1" t="s">
        <v>10</v>
      </c>
    </row>
    <row r="36" spans="1:13" ht="36.6" thickBot="1">
      <c r="A36" s="8" t="s">
        <v>23</v>
      </c>
      <c r="B36" s="9" t="s">
        <v>24</v>
      </c>
      <c r="C36" s="10" t="s">
        <v>25</v>
      </c>
      <c r="D36" s="10" t="s">
        <v>26</v>
      </c>
      <c r="E36" s="10" t="s">
        <v>27</v>
      </c>
      <c r="F36" s="10" t="s">
        <v>28</v>
      </c>
      <c r="G36" s="10" t="s">
        <v>29</v>
      </c>
      <c r="H36" s="10" t="s">
        <v>30</v>
      </c>
      <c r="I36" s="11" t="s">
        <v>31</v>
      </c>
      <c r="J36" s="10" t="s">
        <v>32</v>
      </c>
      <c r="K36" s="12" t="s">
        <v>33</v>
      </c>
      <c r="L36" s="8" t="s">
        <v>34</v>
      </c>
      <c r="M36" s="7"/>
    </row>
    <row r="37" spans="1:13">
      <c r="A37" s="23" t="s">
        <v>52</v>
      </c>
      <c r="B37" s="13">
        <v>31900</v>
      </c>
      <c r="C37" s="13">
        <v>14940</v>
      </c>
      <c r="D37" s="13">
        <v>0</v>
      </c>
      <c r="E37" s="13">
        <v>10990</v>
      </c>
      <c r="F37" s="13">
        <v>20040</v>
      </c>
      <c r="G37" s="13">
        <v>1884044</v>
      </c>
      <c r="H37" s="13">
        <v>0</v>
      </c>
      <c r="I37" s="13">
        <v>509599</v>
      </c>
      <c r="J37" s="13">
        <v>5990</v>
      </c>
      <c r="K37" s="13">
        <v>101925</v>
      </c>
      <c r="L37" s="25">
        <f>SUM(B37:K37)</f>
        <v>2579428</v>
      </c>
      <c r="M37" s="2"/>
    </row>
    <row r="38" spans="1:13">
      <c r="A38" s="4" t="s">
        <v>53</v>
      </c>
      <c r="B38" s="22">
        <v>0</v>
      </c>
      <c r="C38" s="22">
        <v>0</v>
      </c>
      <c r="D38" s="22">
        <v>0</v>
      </c>
      <c r="E38" s="22">
        <v>437114</v>
      </c>
      <c r="F38" s="22">
        <v>0</v>
      </c>
      <c r="G38" s="22">
        <v>0</v>
      </c>
      <c r="H38" s="22">
        <v>98706</v>
      </c>
      <c r="I38" s="22">
        <v>208950</v>
      </c>
      <c r="J38" s="22">
        <v>0</v>
      </c>
      <c r="K38" s="22">
        <v>2320</v>
      </c>
      <c r="L38" s="20">
        <f t="shared" ref="L38:L48" si="4">SUM(B38:K38)</f>
        <v>747090</v>
      </c>
      <c r="M38" s="2"/>
    </row>
    <row r="39" spans="1:13">
      <c r="A39" s="4" t="s">
        <v>54</v>
      </c>
      <c r="B39" s="22">
        <v>0</v>
      </c>
      <c r="C39" s="22">
        <v>0</v>
      </c>
      <c r="D39" s="22">
        <v>0</v>
      </c>
      <c r="E39" s="22">
        <v>0</v>
      </c>
      <c r="F39" s="22">
        <v>83605</v>
      </c>
      <c r="G39" s="22">
        <v>13825</v>
      </c>
      <c r="H39" s="22">
        <v>0</v>
      </c>
      <c r="I39" s="22">
        <v>0</v>
      </c>
      <c r="J39" s="22">
        <v>10000</v>
      </c>
      <c r="K39" s="22">
        <v>91350</v>
      </c>
      <c r="L39" s="20">
        <f t="shared" si="4"/>
        <v>198780</v>
      </c>
      <c r="M39" s="2"/>
    </row>
    <row r="40" spans="1:13">
      <c r="A40" s="4" t="s">
        <v>55</v>
      </c>
      <c r="B40" s="22">
        <v>109980</v>
      </c>
      <c r="C40" s="22">
        <v>0</v>
      </c>
      <c r="D40" s="22">
        <v>0</v>
      </c>
      <c r="E40" s="22">
        <v>1245</v>
      </c>
      <c r="F40" s="22">
        <v>0</v>
      </c>
      <c r="G40" s="22">
        <v>135140</v>
      </c>
      <c r="H40" s="22">
        <v>36960</v>
      </c>
      <c r="I40" s="22">
        <v>969332</v>
      </c>
      <c r="J40" s="22">
        <v>79200</v>
      </c>
      <c r="K40" s="22">
        <v>636390</v>
      </c>
      <c r="L40" s="20">
        <f t="shared" si="4"/>
        <v>1968247</v>
      </c>
      <c r="M40" s="2"/>
    </row>
    <row r="41" spans="1:13">
      <c r="A41" s="4" t="s">
        <v>56</v>
      </c>
      <c r="B41" s="22">
        <v>0</v>
      </c>
      <c r="C41" s="22">
        <v>0</v>
      </c>
      <c r="D41" s="22">
        <v>0</v>
      </c>
      <c r="E41" s="22">
        <v>3558500</v>
      </c>
      <c r="F41" s="22">
        <v>0</v>
      </c>
      <c r="G41" s="22">
        <v>149700</v>
      </c>
      <c r="H41" s="22">
        <v>278000</v>
      </c>
      <c r="I41" s="22">
        <v>0</v>
      </c>
      <c r="J41" s="22">
        <v>5514900</v>
      </c>
      <c r="K41" s="22">
        <v>100000</v>
      </c>
      <c r="L41" s="20">
        <f t="shared" si="4"/>
        <v>9601100</v>
      </c>
      <c r="M41" s="2"/>
    </row>
    <row r="42" spans="1:13">
      <c r="A42" s="4" t="s">
        <v>57</v>
      </c>
      <c r="B42" s="22">
        <v>0</v>
      </c>
      <c r="C42" s="22">
        <v>0</v>
      </c>
      <c r="D42" s="22">
        <v>0</v>
      </c>
      <c r="E42" s="22">
        <v>1000</v>
      </c>
      <c r="F42" s="22">
        <v>0</v>
      </c>
      <c r="G42" s="22">
        <v>3000</v>
      </c>
      <c r="H42" s="22">
        <v>0</v>
      </c>
      <c r="I42" s="22">
        <v>0</v>
      </c>
      <c r="J42" s="22">
        <v>191310</v>
      </c>
      <c r="K42" s="22">
        <v>1767510</v>
      </c>
      <c r="L42" s="20">
        <f t="shared" si="4"/>
        <v>1962820</v>
      </c>
      <c r="M42" s="2"/>
    </row>
    <row r="43" spans="1:13">
      <c r="A43" s="4" t="s">
        <v>58</v>
      </c>
      <c r="B43" s="22">
        <v>0</v>
      </c>
      <c r="C43" s="22">
        <v>0</v>
      </c>
      <c r="D43" s="22">
        <v>0</v>
      </c>
      <c r="E43" s="22">
        <v>1216140</v>
      </c>
      <c r="F43" s="22">
        <v>0</v>
      </c>
      <c r="G43" s="22">
        <v>0</v>
      </c>
      <c r="H43" s="22">
        <v>0</v>
      </c>
      <c r="I43" s="22">
        <v>0</v>
      </c>
      <c r="J43" s="22">
        <v>0</v>
      </c>
      <c r="K43" s="22">
        <v>0</v>
      </c>
      <c r="L43" s="20">
        <f t="shared" si="4"/>
        <v>1216140</v>
      </c>
      <c r="M43" s="2"/>
    </row>
    <row r="44" spans="1:13">
      <c r="A44" s="4" t="s">
        <v>59</v>
      </c>
      <c r="B44" s="22">
        <v>0</v>
      </c>
      <c r="C44" s="22">
        <v>380640</v>
      </c>
      <c r="D44" s="22">
        <v>0</v>
      </c>
      <c r="E44" s="22">
        <v>0</v>
      </c>
      <c r="F44" s="22">
        <v>0</v>
      </c>
      <c r="G44" s="22">
        <v>0</v>
      </c>
      <c r="H44" s="22">
        <v>0</v>
      </c>
      <c r="I44" s="22">
        <v>0</v>
      </c>
      <c r="J44" s="22">
        <v>0</v>
      </c>
      <c r="K44" s="22">
        <v>11000</v>
      </c>
      <c r="L44" s="20">
        <f t="shared" si="4"/>
        <v>391640</v>
      </c>
      <c r="M44" s="2"/>
    </row>
    <row r="45" spans="1:13">
      <c r="A45" s="4" t="s">
        <v>60</v>
      </c>
      <c r="B45" s="22">
        <v>1265</v>
      </c>
      <c r="C45" s="22">
        <v>205800</v>
      </c>
      <c r="D45" s="22">
        <v>0</v>
      </c>
      <c r="E45" s="22">
        <v>4317</v>
      </c>
      <c r="F45" s="22">
        <v>330</v>
      </c>
      <c r="G45" s="22">
        <v>3300</v>
      </c>
      <c r="H45" s="22">
        <v>1100</v>
      </c>
      <c r="I45" s="22">
        <v>3142</v>
      </c>
      <c r="J45" s="22">
        <v>9990</v>
      </c>
      <c r="K45" s="22">
        <v>1320</v>
      </c>
      <c r="L45" s="20">
        <f t="shared" si="4"/>
        <v>230564</v>
      </c>
      <c r="M45" s="2"/>
    </row>
    <row r="46" spans="1:13">
      <c r="A46" s="4" t="s">
        <v>61</v>
      </c>
      <c r="B46" s="22">
        <v>4200</v>
      </c>
      <c r="C46" s="22">
        <v>0</v>
      </c>
      <c r="D46" s="22">
        <v>0</v>
      </c>
      <c r="E46" s="22">
        <v>23920</v>
      </c>
      <c r="F46" s="22">
        <v>21040</v>
      </c>
      <c r="G46" s="22">
        <v>47080</v>
      </c>
      <c r="H46" s="22">
        <v>0</v>
      </c>
      <c r="I46" s="22">
        <v>120578</v>
      </c>
      <c r="J46" s="22">
        <v>46665</v>
      </c>
      <c r="K46" s="22">
        <v>211357</v>
      </c>
      <c r="L46" s="20">
        <f t="shared" si="4"/>
        <v>474840</v>
      </c>
      <c r="M46" s="2"/>
    </row>
    <row r="47" spans="1:13" ht="18.600000000000001" thickBot="1">
      <c r="A47" s="5" t="s">
        <v>62</v>
      </c>
      <c r="B47" s="15">
        <v>0</v>
      </c>
      <c r="C47" s="15">
        <v>7167358</v>
      </c>
      <c r="D47" s="15">
        <v>0</v>
      </c>
      <c r="E47" s="15">
        <v>0</v>
      </c>
      <c r="F47" s="15">
        <v>0</v>
      </c>
      <c r="G47" s="15">
        <v>0</v>
      </c>
      <c r="H47" s="15">
        <v>0</v>
      </c>
      <c r="I47" s="15">
        <v>0</v>
      </c>
      <c r="J47" s="15">
        <v>0</v>
      </c>
      <c r="K47" s="15">
        <v>0</v>
      </c>
      <c r="L47" s="21">
        <f t="shared" si="4"/>
        <v>7167358</v>
      </c>
      <c r="M47" s="2"/>
    </row>
    <row r="48" spans="1:13" ht="19.2" thickTop="1" thickBot="1">
      <c r="A48" s="6" t="s">
        <v>50</v>
      </c>
      <c r="B48" s="17">
        <f>SUM(B37:B47)</f>
        <v>147345</v>
      </c>
      <c r="C48" s="24">
        <f t="shared" ref="C48:K48" si="5">SUM(C37:C47)</f>
        <v>7768738</v>
      </c>
      <c r="D48" s="24">
        <f t="shared" si="5"/>
        <v>0</v>
      </c>
      <c r="E48" s="24">
        <f t="shared" si="5"/>
        <v>5253226</v>
      </c>
      <c r="F48" s="24">
        <f t="shared" si="5"/>
        <v>125015</v>
      </c>
      <c r="G48" s="24">
        <f t="shared" si="5"/>
        <v>2236089</v>
      </c>
      <c r="H48" s="24">
        <f t="shared" si="5"/>
        <v>414766</v>
      </c>
      <c r="I48" s="24">
        <f t="shared" si="5"/>
        <v>1811601</v>
      </c>
      <c r="J48" s="24">
        <f t="shared" si="5"/>
        <v>5858055</v>
      </c>
      <c r="K48" s="24">
        <f t="shared" si="5"/>
        <v>2923172</v>
      </c>
      <c r="L48" s="19">
        <f t="shared" si="4"/>
        <v>26538007</v>
      </c>
      <c r="M48" s="2"/>
    </row>
  </sheetData>
  <phoneticPr fontId="1"/>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BA161-61FB-4201-A6C9-561C2EFEC228}">
  <dimension ref="A1:M34"/>
  <sheetViews>
    <sheetView workbookViewId="0">
      <selection activeCell="A10" sqref="A10"/>
    </sheetView>
  </sheetViews>
  <sheetFormatPr defaultColWidth="8.796875" defaultRowHeight="18"/>
  <cols>
    <col min="1" max="1" width="32" bestFit="1" customWidth="1"/>
    <col min="2" max="2" width="10.296875" customWidth="1"/>
    <col min="3" max="3" width="11.5" customWidth="1"/>
    <col min="4" max="4" width="10" customWidth="1"/>
    <col min="5" max="7" width="10.5" customWidth="1"/>
    <col min="8" max="8" width="11.5" customWidth="1"/>
    <col min="9" max="9" width="12.796875" customWidth="1"/>
    <col min="10" max="10" width="14.5" customWidth="1"/>
    <col min="11" max="11" width="11.796875" customWidth="1"/>
    <col min="12" max="12" width="11.5" customWidth="1"/>
  </cols>
  <sheetData>
    <row r="1" spans="1:13" ht="18.600000000000001" thickBot="1">
      <c r="A1" s="1" t="s">
        <v>12</v>
      </c>
    </row>
    <row r="2" spans="1:13" ht="36.6" thickBot="1">
      <c r="A2" s="8" t="s">
        <v>23</v>
      </c>
      <c r="B2" s="9" t="s">
        <v>24</v>
      </c>
      <c r="C2" s="10" t="s">
        <v>25</v>
      </c>
      <c r="D2" s="10" t="s">
        <v>26</v>
      </c>
      <c r="E2" s="10" t="s">
        <v>27</v>
      </c>
      <c r="F2" s="10" t="s">
        <v>28</v>
      </c>
      <c r="G2" s="10" t="s">
        <v>29</v>
      </c>
      <c r="H2" s="10" t="s">
        <v>30</v>
      </c>
      <c r="I2" s="11" t="s">
        <v>31</v>
      </c>
      <c r="J2" s="10" t="s">
        <v>32</v>
      </c>
      <c r="K2" s="12" t="s">
        <v>33</v>
      </c>
      <c r="L2" s="8" t="s">
        <v>34</v>
      </c>
      <c r="M2" s="7"/>
    </row>
    <row r="3" spans="1:13">
      <c r="A3" s="3" t="s">
        <v>35</v>
      </c>
      <c r="B3" s="13">
        <v>0</v>
      </c>
      <c r="C3" s="13">
        <v>6671141</v>
      </c>
      <c r="D3" s="13">
        <v>0</v>
      </c>
      <c r="E3" s="13">
        <v>0</v>
      </c>
      <c r="F3" s="13">
        <v>0</v>
      </c>
      <c r="G3" s="13">
        <v>0</v>
      </c>
      <c r="H3" s="13">
        <v>0</v>
      </c>
      <c r="I3" s="13">
        <v>0</v>
      </c>
      <c r="J3" s="13">
        <v>0</v>
      </c>
      <c r="K3" s="13">
        <v>0</v>
      </c>
      <c r="L3" s="20">
        <f>SUM(B3:K3)</f>
        <v>6671141</v>
      </c>
      <c r="M3" s="2"/>
    </row>
    <row r="4" spans="1:13">
      <c r="A4" s="4" t="s">
        <v>36</v>
      </c>
      <c r="B4" s="13">
        <v>0</v>
      </c>
      <c r="C4" s="13">
        <v>16794</v>
      </c>
      <c r="D4" s="13">
        <v>0</v>
      </c>
      <c r="E4" s="13">
        <v>0</v>
      </c>
      <c r="F4" s="13">
        <v>3540</v>
      </c>
      <c r="G4" s="13">
        <v>0</v>
      </c>
      <c r="H4" s="13">
        <v>0</v>
      </c>
      <c r="I4" s="13">
        <v>0</v>
      </c>
      <c r="J4" s="13">
        <v>0</v>
      </c>
      <c r="K4" s="13">
        <v>0</v>
      </c>
      <c r="L4" s="20">
        <f t="shared" ref="L4:L18" si="0">SUM(B4:K4)</f>
        <v>20334</v>
      </c>
      <c r="M4" s="2"/>
    </row>
    <row r="5" spans="1:13">
      <c r="A5" s="4" t="s">
        <v>37</v>
      </c>
      <c r="B5" s="13">
        <v>0</v>
      </c>
      <c r="C5" s="13">
        <v>5126781</v>
      </c>
      <c r="D5" s="13">
        <v>0</v>
      </c>
      <c r="E5" s="13">
        <v>0</v>
      </c>
      <c r="F5" s="13">
        <v>0</v>
      </c>
      <c r="G5" s="13">
        <v>0</v>
      </c>
      <c r="H5" s="13">
        <v>0</v>
      </c>
      <c r="I5" s="13">
        <v>0</v>
      </c>
      <c r="J5" s="13">
        <v>0</v>
      </c>
      <c r="K5" s="13">
        <v>0</v>
      </c>
      <c r="L5" s="20">
        <f t="shared" si="0"/>
        <v>5126781</v>
      </c>
      <c r="M5" s="2"/>
    </row>
    <row r="6" spans="1:13">
      <c r="A6" s="4" t="s">
        <v>38</v>
      </c>
      <c r="B6" s="13">
        <v>0</v>
      </c>
      <c r="C6" s="13">
        <v>0</v>
      </c>
      <c r="D6" s="13">
        <v>0</v>
      </c>
      <c r="E6" s="13">
        <v>0</v>
      </c>
      <c r="F6" s="13">
        <v>983000</v>
      </c>
      <c r="G6" s="13">
        <v>0</v>
      </c>
      <c r="H6" s="13">
        <v>0</v>
      </c>
      <c r="I6" s="13">
        <v>0</v>
      </c>
      <c r="J6" s="13">
        <v>0</v>
      </c>
      <c r="K6" s="13">
        <v>0</v>
      </c>
      <c r="L6" s="20">
        <f t="shared" si="0"/>
        <v>983000</v>
      </c>
      <c r="M6" s="2"/>
    </row>
    <row r="7" spans="1:13">
      <c r="A7" s="4" t="s">
        <v>39</v>
      </c>
      <c r="B7" s="13">
        <v>0</v>
      </c>
      <c r="C7" s="13">
        <v>0</v>
      </c>
      <c r="D7" s="13">
        <v>0</v>
      </c>
      <c r="E7" s="13">
        <v>0</v>
      </c>
      <c r="F7" s="13">
        <v>3745227</v>
      </c>
      <c r="G7" s="13">
        <v>0</v>
      </c>
      <c r="H7" s="13">
        <v>0</v>
      </c>
      <c r="I7" s="13">
        <v>0</v>
      </c>
      <c r="J7" s="13">
        <v>0</v>
      </c>
      <c r="K7" s="13">
        <v>0</v>
      </c>
      <c r="L7" s="20">
        <f t="shared" si="0"/>
        <v>3745227</v>
      </c>
      <c r="M7" s="2"/>
    </row>
    <row r="8" spans="1:13">
      <c r="A8" s="4" t="s">
        <v>40</v>
      </c>
      <c r="B8" s="13">
        <v>0</v>
      </c>
      <c r="C8" s="13">
        <v>1000000</v>
      </c>
      <c r="D8" s="13">
        <v>0</v>
      </c>
      <c r="E8" s="13">
        <v>0</v>
      </c>
      <c r="F8" s="13">
        <v>0</v>
      </c>
      <c r="G8" s="13">
        <v>0</v>
      </c>
      <c r="H8" s="13">
        <v>0</v>
      </c>
      <c r="I8" s="13">
        <v>0</v>
      </c>
      <c r="J8" s="13">
        <v>0</v>
      </c>
      <c r="K8" s="13">
        <v>0</v>
      </c>
      <c r="L8" s="20">
        <f t="shared" si="0"/>
        <v>1000000</v>
      </c>
      <c r="M8" s="2"/>
    </row>
    <row r="9" spans="1:13">
      <c r="A9" s="4" t="s">
        <v>41</v>
      </c>
      <c r="B9" s="13">
        <v>0</v>
      </c>
      <c r="C9" s="13">
        <v>100000</v>
      </c>
      <c r="D9" s="13">
        <v>0</v>
      </c>
      <c r="E9" s="13">
        <v>0</v>
      </c>
      <c r="F9" s="13">
        <v>0</v>
      </c>
      <c r="G9" s="13">
        <v>0</v>
      </c>
      <c r="H9" s="13">
        <v>0</v>
      </c>
      <c r="I9" s="13">
        <v>0</v>
      </c>
      <c r="J9" s="13">
        <v>0</v>
      </c>
      <c r="K9" s="13">
        <v>0</v>
      </c>
      <c r="L9" s="20">
        <f t="shared" si="0"/>
        <v>100000</v>
      </c>
      <c r="M9" s="2"/>
    </row>
    <row r="10" spans="1:13">
      <c r="A10" s="4" t="s">
        <v>42</v>
      </c>
      <c r="B10" s="13">
        <v>0</v>
      </c>
      <c r="C10" s="13">
        <v>0</v>
      </c>
      <c r="D10" s="13">
        <v>0</v>
      </c>
      <c r="E10" s="13">
        <v>2647900</v>
      </c>
      <c r="F10" s="13">
        <v>0</v>
      </c>
      <c r="G10" s="13">
        <v>0</v>
      </c>
      <c r="H10" s="13">
        <v>0</v>
      </c>
      <c r="I10" s="13">
        <v>0</v>
      </c>
      <c r="J10" s="13">
        <v>0</v>
      </c>
      <c r="K10" s="13">
        <v>0</v>
      </c>
      <c r="L10" s="20">
        <f t="shared" si="0"/>
        <v>2647900</v>
      </c>
      <c r="M10" s="2"/>
    </row>
    <row r="11" spans="1:13">
      <c r="A11" s="4" t="s">
        <v>43</v>
      </c>
      <c r="B11" s="13">
        <v>0</v>
      </c>
      <c r="C11" s="13">
        <v>0</v>
      </c>
      <c r="D11" s="13">
        <v>0</v>
      </c>
      <c r="E11" s="13">
        <v>655400</v>
      </c>
      <c r="F11" s="13">
        <v>0</v>
      </c>
      <c r="G11" s="13">
        <v>0</v>
      </c>
      <c r="H11" s="13">
        <v>0</v>
      </c>
      <c r="I11" s="13">
        <v>0</v>
      </c>
      <c r="J11" s="13">
        <v>0</v>
      </c>
      <c r="K11" s="13">
        <v>0</v>
      </c>
      <c r="L11" s="20">
        <f t="shared" si="0"/>
        <v>655400</v>
      </c>
      <c r="M11" s="2"/>
    </row>
    <row r="12" spans="1:13">
      <c r="A12" s="4" t="s">
        <v>44</v>
      </c>
      <c r="B12" s="13">
        <v>0</v>
      </c>
      <c r="C12" s="13">
        <v>0</v>
      </c>
      <c r="D12" s="13">
        <v>0</v>
      </c>
      <c r="E12" s="13">
        <v>0</v>
      </c>
      <c r="F12" s="13">
        <v>0</v>
      </c>
      <c r="G12" s="13">
        <v>1336000</v>
      </c>
      <c r="H12" s="13">
        <v>0</v>
      </c>
      <c r="I12" s="13">
        <v>0</v>
      </c>
      <c r="J12" s="13">
        <v>0</v>
      </c>
      <c r="K12" s="13">
        <v>0</v>
      </c>
      <c r="L12" s="20">
        <f t="shared" si="0"/>
        <v>1336000</v>
      </c>
      <c r="M12" s="2"/>
    </row>
    <row r="13" spans="1:13">
      <c r="A13" s="4" t="s">
        <v>45</v>
      </c>
      <c r="B13" s="13">
        <v>0</v>
      </c>
      <c r="C13" s="13">
        <v>0</v>
      </c>
      <c r="D13" s="13">
        <v>0</v>
      </c>
      <c r="E13" s="13">
        <v>0</v>
      </c>
      <c r="F13" s="13">
        <v>0</v>
      </c>
      <c r="G13" s="13">
        <v>0</v>
      </c>
      <c r="H13" s="13">
        <v>0</v>
      </c>
      <c r="I13" s="13">
        <v>0</v>
      </c>
      <c r="J13" s="13">
        <v>0</v>
      </c>
      <c r="K13" s="13">
        <v>418094</v>
      </c>
      <c r="L13" s="20">
        <f t="shared" si="0"/>
        <v>418094</v>
      </c>
      <c r="M13" s="2"/>
    </row>
    <row r="14" spans="1:13">
      <c r="A14" s="4" t="s">
        <v>46</v>
      </c>
      <c r="B14" s="13">
        <v>0</v>
      </c>
      <c r="C14" s="13">
        <v>0</v>
      </c>
      <c r="D14" s="13">
        <v>0</v>
      </c>
      <c r="E14" s="13">
        <v>0</v>
      </c>
      <c r="F14" s="13">
        <v>0</v>
      </c>
      <c r="G14" s="13">
        <v>0</v>
      </c>
      <c r="H14" s="13">
        <v>0</v>
      </c>
      <c r="I14" s="13">
        <v>0</v>
      </c>
      <c r="J14" s="13">
        <v>0</v>
      </c>
      <c r="K14" s="13">
        <v>183400</v>
      </c>
      <c r="L14" s="20">
        <f t="shared" si="0"/>
        <v>183400</v>
      </c>
      <c r="M14" s="2"/>
    </row>
    <row r="15" spans="1:13">
      <c r="A15" s="4" t="s">
        <v>47</v>
      </c>
      <c r="B15" s="13">
        <v>0</v>
      </c>
      <c r="C15" s="13">
        <v>0</v>
      </c>
      <c r="D15" s="13">
        <v>0</v>
      </c>
      <c r="E15" s="13">
        <v>0</v>
      </c>
      <c r="F15" s="13">
        <v>0</v>
      </c>
      <c r="G15" s="13">
        <v>0</v>
      </c>
      <c r="H15" s="13">
        <v>0</v>
      </c>
      <c r="I15" s="13">
        <v>0</v>
      </c>
      <c r="J15" s="13">
        <v>282000</v>
      </c>
      <c r="K15" s="13">
        <v>0</v>
      </c>
      <c r="L15" s="20">
        <f t="shared" si="0"/>
        <v>282000</v>
      </c>
      <c r="M15" s="2"/>
    </row>
    <row r="16" spans="1:13">
      <c r="A16" s="4" t="s">
        <v>48</v>
      </c>
      <c r="B16" s="13">
        <v>0</v>
      </c>
      <c r="C16" s="13">
        <v>0</v>
      </c>
      <c r="D16" s="13">
        <v>0</v>
      </c>
      <c r="E16" s="13">
        <v>0</v>
      </c>
      <c r="F16" s="13">
        <v>0</v>
      </c>
      <c r="G16" s="13">
        <v>0</v>
      </c>
      <c r="H16" s="13">
        <v>0</v>
      </c>
      <c r="I16" s="13">
        <v>0</v>
      </c>
      <c r="J16" s="13">
        <v>0</v>
      </c>
      <c r="K16" s="13">
        <v>145000</v>
      </c>
      <c r="L16" s="20">
        <f t="shared" si="0"/>
        <v>145000</v>
      </c>
      <c r="M16" s="2"/>
    </row>
    <row r="17" spans="1:13" ht="18.600000000000001" thickBot="1">
      <c r="A17" s="5" t="s">
        <v>49</v>
      </c>
      <c r="B17" s="14">
        <v>0</v>
      </c>
      <c r="C17" s="15">
        <v>0</v>
      </c>
      <c r="D17" s="15">
        <v>0</v>
      </c>
      <c r="E17" s="15">
        <v>0</v>
      </c>
      <c r="F17" s="15">
        <v>199041</v>
      </c>
      <c r="G17" s="15">
        <v>0</v>
      </c>
      <c r="H17" s="15">
        <v>0</v>
      </c>
      <c r="I17" s="15">
        <v>0</v>
      </c>
      <c r="J17" s="15">
        <v>0</v>
      </c>
      <c r="K17" s="16">
        <v>191000</v>
      </c>
      <c r="L17" s="21">
        <f t="shared" si="0"/>
        <v>390041</v>
      </c>
      <c r="M17" s="2"/>
    </row>
    <row r="18" spans="1:13" ht="19.2" thickTop="1" thickBot="1">
      <c r="A18" s="6" t="s">
        <v>50</v>
      </c>
      <c r="B18" s="17">
        <f t="shared" ref="B18:K18" si="1">SUM(B3:B17)</f>
        <v>0</v>
      </c>
      <c r="C18" s="17">
        <f t="shared" si="1"/>
        <v>12914716</v>
      </c>
      <c r="D18" s="17">
        <f t="shared" si="1"/>
        <v>0</v>
      </c>
      <c r="E18" s="17">
        <f t="shared" si="1"/>
        <v>3303300</v>
      </c>
      <c r="F18" s="17">
        <f t="shared" si="1"/>
        <v>4930808</v>
      </c>
      <c r="G18" s="17">
        <f t="shared" si="1"/>
        <v>1336000</v>
      </c>
      <c r="H18" s="17">
        <f t="shared" si="1"/>
        <v>0</v>
      </c>
      <c r="I18" s="17">
        <f t="shared" si="1"/>
        <v>0</v>
      </c>
      <c r="J18" s="17">
        <f t="shared" si="1"/>
        <v>282000</v>
      </c>
      <c r="K18" s="18">
        <f t="shared" si="1"/>
        <v>937494</v>
      </c>
      <c r="L18" s="19">
        <f t="shared" si="0"/>
        <v>23704318</v>
      </c>
      <c r="M18" s="2"/>
    </row>
    <row r="20" spans="1:13" ht="18.600000000000001" thickBot="1">
      <c r="A20" s="1" t="s">
        <v>13</v>
      </c>
    </row>
    <row r="21" spans="1:13" ht="36.6" thickBot="1">
      <c r="A21" s="8" t="s">
        <v>23</v>
      </c>
      <c r="B21" s="9" t="s">
        <v>24</v>
      </c>
      <c r="C21" s="10" t="s">
        <v>25</v>
      </c>
      <c r="D21" s="10" t="s">
        <v>26</v>
      </c>
      <c r="E21" s="10" t="s">
        <v>27</v>
      </c>
      <c r="F21" s="10" t="s">
        <v>28</v>
      </c>
      <c r="G21" s="10" t="s">
        <v>29</v>
      </c>
      <c r="H21" s="10" t="s">
        <v>30</v>
      </c>
      <c r="I21" s="11" t="s">
        <v>31</v>
      </c>
      <c r="J21" s="10" t="s">
        <v>32</v>
      </c>
      <c r="K21" s="12" t="s">
        <v>33</v>
      </c>
      <c r="L21" s="8" t="s">
        <v>34</v>
      </c>
      <c r="M21" s="7"/>
    </row>
    <row r="22" spans="1:13">
      <c r="A22" s="23" t="s">
        <v>52</v>
      </c>
      <c r="B22" s="13">
        <v>59670</v>
      </c>
      <c r="C22" s="13">
        <v>48910</v>
      </c>
      <c r="D22" s="13">
        <v>0</v>
      </c>
      <c r="E22" s="13">
        <v>0</v>
      </c>
      <c r="F22" s="13">
        <v>9400</v>
      </c>
      <c r="G22" s="13">
        <v>1639868</v>
      </c>
      <c r="H22" s="13">
        <v>8123</v>
      </c>
      <c r="I22" s="13">
        <v>137601</v>
      </c>
      <c r="J22" s="13">
        <v>7187</v>
      </c>
      <c r="K22" s="13">
        <v>83195</v>
      </c>
      <c r="L22" s="25">
        <f>SUM(B22:K22)</f>
        <v>1993954</v>
      </c>
      <c r="M22" s="2"/>
    </row>
    <row r="23" spans="1:13">
      <c r="A23" s="4" t="s">
        <v>53</v>
      </c>
      <c r="B23" s="22">
        <v>0</v>
      </c>
      <c r="C23" s="22">
        <v>0</v>
      </c>
      <c r="D23" s="22">
        <v>0</v>
      </c>
      <c r="E23" s="22">
        <v>234732</v>
      </c>
      <c r="F23" s="22">
        <v>0</v>
      </c>
      <c r="G23" s="22">
        <v>17380</v>
      </c>
      <c r="H23" s="22">
        <v>14940</v>
      </c>
      <c r="I23" s="22">
        <v>91751</v>
      </c>
      <c r="J23" s="22">
        <v>0</v>
      </c>
      <c r="K23" s="22">
        <v>0</v>
      </c>
      <c r="L23" s="20">
        <f t="shared" ref="L23:L34" si="2">SUM(B23:K23)</f>
        <v>358803</v>
      </c>
      <c r="M23" s="2"/>
    </row>
    <row r="24" spans="1:13">
      <c r="A24" s="4" t="s">
        <v>54</v>
      </c>
      <c r="B24" s="22">
        <v>0</v>
      </c>
      <c r="C24" s="22">
        <v>0</v>
      </c>
      <c r="D24" s="22">
        <v>0</v>
      </c>
      <c r="E24" s="22">
        <v>0</v>
      </c>
      <c r="F24" s="22">
        <v>2620</v>
      </c>
      <c r="G24" s="22">
        <v>0</v>
      </c>
      <c r="H24" s="22">
        <v>0</v>
      </c>
      <c r="I24" s="22">
        <v>0</v>
      </c>
      <c r="J24" s="22">
        <v>6542</v>
      </c>
      <c r="K24" s="22">
        <v>48100</v>
      </c>
      <c r="L24" s="20">
        <f t="shared" si="2"/>
        <v>57262</v>
      </c>
      <c r="M24" s="2"/>
    </row>
    <row r="25" spans="1:13">
      <c r="A25" s="4" t="s">
        <v>55</v>
      </c>
      <c r="B25" s="22">
        <v>108912</v>
      </c>
      <c r="C25" s="22">
        <v>0</v>
      </c>
      <c r="D25" s="22">
        <v>0</v>
      </c>
      <c r="E25" s="22">
        <v>0</v>
      </c>
      <c r="F25" s="22">
        <v>0</v>
      </c>
      <c r="G25" s="22">
        <v>118400</v>
      </c>
      <c r="H25" s="22">
        <v>0</v>
      </c>
      <c r="I25" s="22">
        <v>716162</v>
      </c>
      <c r="J25" s="22">
        <v>140800</v>
      </c>
      <c r="K25" s="22">
        <v>0</v>
      </c>
      <c r="L25" s="20">
        <f t="shared" si="2"/>
        <v>1084274</v>
      </c>
      <c r="M25" s="2"/>
    </row>
    <row r="26" spans="1:13">
      <c r="A26" s="4" t="s">
        <v>56</v>
      </c>
      <c r="B26" s="22">
        <v>0</v>
      </c>
      <c r="C26" s="22">
        <v>0</v>
      </c>
      <c r="D26" s="22">
        <v>0</v>
      </c>
      <c r="E26" s="22">
        <v>2119700</v>
      </c>
      <c r="F26" s="22">
        <v>0</v>
      </c>
      <c r="G26" s="22">
        <v>128700</v>
      </c>
      <c r="H26" s="22">
        <v>198000</v>
      </c>
      <c r="I26" s="22">
        <v>0</v>
      </c>
      <c r="J26" s="22">
        <v>5299173</v>
      </c>
      <c r="K26" s="22">
        <v>825</v>
      </c>
      <c r="L26" s="20">
        <f t="shared" si="2"/>
        <v>7746398</v>
      </c>
      <c r="M26" s="2"/>
    </row>
    <row r="27" spans="1:13">
      <c r="A27" s="4" t="s">
        <v>57</v>
      </c>
      <c r="B27" s="22">
        <v>0</v>
      </c>
      <c r="C27" s="22">
        <v>0</v>
      </c>
      <c r="D27" s="22">
        <v>0</v>
      </c>
      <c r="E27" s="22">
        <v>3000</v>
      </c>
      <c r="F27" s="22">
        <v>0</v>
      </c>
      <c r="G27" s="22">
        <v>2592</v>
      </c>
      <c r="H27" s="22">
        <v>0</v>
      </c>
      <c r="I27" s="22">
        <v>0</v>
      </c>
      <c r="J27" s="22">
        <v>187303</v>
      </c>
      <c r="K27" s="22">
        <v>2359482</v>
      </c>
      <c r="L27" s="20">
        <f t="shared" si="2"/>
        <v>2552377</v>
      </c>
      <c r="M27" s="2"/>
    </row>
    <row r="28" spans="1:13">
      <c r="A28" s="4" t="s">
        <v>58</v>
      </c>
      <c r="B28" s="22">
        <v>0</v>
      </c>
      <c r="C28" s="22">
        <v>0</v>
      </c>
      <c r="D28" s="22">
        <v>0</v>
      </c>
      <c r="E28" s="22">
        <v>1296544</v>
      </c>
      <c r="F28" s="22">
        <v>0</v>
      </c>
      <c r="G28" s="22">
        <v>0</v>
      </c>
      <c r="H28" s="22">
        <v>0</v>
      </c>
      <c r="I28" s="22">
        <v>0</v>
      </c>
      <c r="J28" s="22">
        <v>0</v>
      </c>
      <c r="K28" s="22">
        <v>0</v>
      </c>
      <c r="L28" s="20">
        <f t="shared" si="2"/>
        <v>1296544</v>
      </c>
      <c r="M28" s="2"/>
    </row>
    <row r="29" spans="1:13">
      <c r="A29" s="4" t="s">
        <v>59</v>
      </c>
      <c r="B29" s="22">
        <v>0</v>
      </c>
      <c r="C29" s="22">
        <v>206579</v>
      </c>
      <c r="D29" s="22">
        <v>0</v>
      </c>
      <c r="E29" s="22">
        <v>0</v>
      </c>
      <c r="F29" s="22">
        <v>0</v>
      </c>
      <c r="G29" s="22">
        <v>0</v>
      </c>
      <c r="H29" s="22">
        <v>0</v>
      </c>
      <c r="I29" s="22">
        <v>0</v>
      </c>
      <c r="J29" s="22">
        <v>0</v>
      </c>
      <c r="K29" s="22">
        <v>0</v>
      </c>
      <c r="L29" s="20">
        <f t="shared" si="2"/>
        <v>206579</v>
      </c>
      <c r="M29" s="2"/>
    </row>
    <row r="30" spans="1:13">
      <c r="A30" s="4" t="s">
        <v>60</v>
      </c>
      <c r="B30" s="22">
        <v>2651</v>
      </c>
      <c r="C30" s="22">
        <v>15180</v>
      </c>
      <c r="D30" s="22">
        <v>0</v>
      </c>
      <c r="E30" s="22">
        <v>2200</v>
      </c>
      <c r="F30" s="22">
        <v>211538</v>
      </c>
      <c r="G30" s="22">
        <v>2640</v>
      </c>
      <c r="H30" s="22">
        <v>550</v>
      </c>
      <c r="I30" s="22">
        <v>1100</v>
      </c>
      <c r="J30" s="22">
        <v>10450</v>
      </c>
      <c r="K30" s="22">
        <v>1650</v>
      </c>
      <c r="L30" s="20">
        <f t="shared" si="2"/>
        <v>247959</v>
      </c>
      <c r="M30" s="2"/>
    </row>
    <row r="31" spans="1:13">
      <c r="A31" s="4" t="s">
        <v>61</v>
      </c>
      <c r="B31" s="22">
        <v>3393</v>
      </c>
      <c r="C31" s="22">
        <v>0</v>
      </c>
      <c r="D31" s="22">
        <v>0</v>
      </c>
      <c r="E31" s="22">
        <v>23470</v>
      </c>
      <c r="F31" s="22">
        <v>30470</v>
      </c>
      <c r="G31" s="22">
        <v>41190</v>
      </c>
      <c r="H31" s="22">
        <v>220</v>
      </c>
      <c r="I31" s="22">
        <v>51929</v>
      </c>
      <c r="J31" s="22">
        <v>46365</v>
      </c>
      <c r="K31" s="22">
        <v>94954</v>
      </c>
      <c r="L31" s="20">
        <f t="shared" si="2"/>
        <v>291991</v>
      </c>
      <c r="M31" s="2"/>
    </row>
    <row r="32" spans="1:13">
      <c r="A32" s="49" t="s">
        <v>63</v>
      </c>
      <c r="B32" s="90">
        <v>0</v>
      </c>
      <c r="C32" s="90">
        <v>0</v>
      </c>
      <c r="D32" s="90">
        <v>0</v>
      </c>
      <c r="E32" s="90">
        <v>4460</v>
      </c>
      <c r="F32" s="90">
        <v>0</v>
      </c>
      <c r="G32" s="90">
        <v>0</v>
      </c>
      <c r="H32" s="90">
        <v>0</v>
      </c>
      <c r="I32" s="90">
        <v>0</v>
      </c>
      <c r="J32" s="90">
        <v>0</v>
      </c>
      <c r="K32" s="90">
        <v>0</v>
      </c>
      <c r="L32" s="91">
        <f t="shared" si="2"/>
        <v>4460</v>
      </c>
      <c r="M32" s="2"/>
    </row>
    <row r="33" spans="1:13" ht="18.600000000000001" thickBot="1">
      <c r="A33" s="5" t="s">
        <v>62</v>
      </c>
      <c r="B33" s="15">
        <v>0</v>
      </c>
      <c r="C33" s="15">
        <v>7863717</v>
      </c>
      <c r="D33" s="15">
        <v>0</v>
      </c>
      <c r="E33" s="15">
        <v>0</v>
      </c>
      <c r="F33" s="15">
        <v>0</v>
      </c>
      <c r="G33" s="15">
        <v>0</v>
      </c>
      <c r="H33" s="15">
        <v>0</v>
      </c>
      <c r="I33" s="15">
        <v>0</v>
      </c>
      <c r="J33" s="15">
        <v>0</v>
      </c>
      <c r="K33" s="15">
        <v>0</v>
      </c>
      <c r="L33" s="21">
        <f t="shared" si="2"/>
        <v>7863717</v>
      </c>
      <c r="M33" s="2"/>
    </row>
    <row r="34" spans="1:13" ht="19.2" thickTop="1" thickBot="1">
      <c r="A34" s="6" t="s">
        <v>50</v>
      </c>
      <c r="B34" s="17">
        <f>SUM(B22:B33)</f>
        <v>174626</v>
      </c>
      <c r="C34" s="24">
        <f t="shared" ref="C34:K34" si="3">SUM(C22:C33)</f>
        <v>8134386</v>
      </c>
      <c r="D34" s="24">
        <f t="shared" si="3"/>
        <v>0</v>
      </c>
      <c r="E34" s="24">
        <f t="shared" si="3"/>
        <v>3684106</v>
      </c>
      <c r="F34" s="24">
        <f t="shared" si="3"/>
        <v>254028</v>
      </c>
      <c r="G34" s="24">
        <f t="shared" si="3"/>
        <v>1950770</v>
      </c>
      <c r="H34" s="24">
        <f t="shared" si="3"/>
        <v>221833</v>
      </c>
      <c r="I34" s="24">
        <f t="shared" si="3"/>
        <v>998543</v>
      </c>
      <c r="J34" s="24">
        <f t="shared" si="3"/>
        <v>5697820</v>
      </c>
      <c r="K34" s="24">
        <f t="shared" si="3"/>
        <v>2588206</v>
      </c>
      <c r="L34" s="19">
        <f t="shared" si="2"/>
        <v>23704318</v>
      </c>
      <c r="M34" s="2"/>
    </row>
  </sheetData>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5D824-BEB2-407A-873D-CB3CFCE466E1}">
  <dimension ref="A1:M57"/>
  <sheetViews>
    <sheetView zoomScaleNormal="100" workbookViewId="0">
      <selection activeCell="F53" sqref="F53"/>
    </sheetView>
  </sheetViews>
  <sheetFormatPr defaultColWidth="8.796875" defaultRowHeight="18"/>
  <cols>
    <col min="1" max="1" width="32" bestFit="1" customWidth="1"/>
    <col min="2" max="3" width="10" bestFit="1" customWidth="1"/>
    <col min="4" max="4" width="51.5" customWidth="1"/>
  </cols>
  <sheetData>
    <row r="1" spans="1:13" ht="18.600000000000001" thickBot="1">
      <c r="A1" s="1" t="s">
        <v>15</v>
      </c>
    </row>
    <row r="2" spans="1:13" ht="18.600000000000001" thickBot="1">
      <c r="A2" s="28" t="s">
        <v>64</v>
      </c>
      <c r="B2" s="28" t="s">
        <v>65</v>
      </c>
      <c r="C2" s="28" t="s">
        <v>66</v>
      </c>
      <c r="D2" s="28" t="s">
        <v>67</v>
      </c>
    </row>
    <row r="3" spans="1:13">
      <c r="A3" s="23" t="s">
        <v>36</v>
      </c>
      <c r="B3" s="20">
        <f>'1.二次予算クロス集計'!L4</f>
        <v>36899</v>
      </c>
      <c r="C3" s="20">
        <f>'2.一次予算クロス集計'!L4</f>
        <v>25009</v>
      </c>
      <c r="D3" s="25">
        <f>B3-C3</f>
        <v>11890</v>
      </c>
      <c r="M3" s="2"/>
    </row>
    <row r="4" spans="1:13">
      <c r="A4" s="4" t="s">
        <v>37</v>
      </c>
      <c r="B4" s="20">
        <f>'1.二次予算クロス集計'!L5</f>
        <v>5020725</v>
      </c>
      <c r="C4" s="20">
        <f>'2.一次予算クロス集計'!L5</f>
        <v>5020725</v>
      </c>
      <c r="D4" s="20">
        <f t="shared" ref="D4:D16" si="0">B4-C4</f>
        <v>0</v>
      </c>
      <c r="M4" s="2"/>
    </row>
    <row r="5" spans="1:13">
      <c r="A5" s="4" t="s">
        <v>38</v>
      </c>
      <c r="B5" s="20">
        <f>'1.二次予算クロス集計'!L6</f>
        <v>987000</v>
      </c>
      <c r="C5" s="20">
        <f>'2.一次予算クロス集計'!L6</f>
        <v>1041533</v>
      </c>
      <c r="D5" s="20">
        <f t="shared" si="0"/>
        <v>-54533</v>
      </c>
      <c r="M5" s="2"/>
    </row>
    <row r="6" spans="1:13">
      <c r="A6" s="4" t="s">
        <v>39</v>
      </c>
      <c r="B6" s="20">
        <f>'1.二次予算クロス集計'!L7</f>
        <v>3006666</v>
      </c>
      <c r="C6" s="20">
        <f>'2.一次予算クロス集計'!L7</f>
        <v>3036666</v>
      </c>
      <c r="D6" s="20">
        <f t="shared" si="0"/>
        <v>-30000</v>
      </c>
      <c r="M6" s="2"/>
    </row>
    <row r="7" spans="1:13">
      <c r="A7" s="4" t="s">
        <v>40</v>
      </c>
      <c r="B7" s="20">
        <f>'1.二次予算クロス集計'!L8</f>
        <v>1000000</v>
      </c>
      <c r="C7" s="20">
        <f>'2.一次予算クロス集計'!L8</f>
        <v>1000000</v>
      </c>
      <c r="D7" s="20">
        <f t="shared" si="0"/>
        <v>0</v>
      </c>
      <c r="M7" s="2"/>
    </row>
    <row r="8" spans="1:13">
      <c r="A8" s="4" t="s">
        <v>41</v>
      </c>
      <c r="B8" s="20">
        <f>'1.二次予算クロス集計'!L9</f>
        <v>100000</v>
      </c>
      <c r="C8" s="20">
        <f>'2.一次予算クロス集計'!L9</f>
        <v>100000</v>
      </c>
      <c r="D8" s="20">
        <f t="shared" si="0"/>
        <v>0</v>
      </c>
      <c r="M8" s="2"/>
    </row>
    <row r="9" spans="1:13">
      <c r="A9" s="4" t="s">
        <v>42</v>
      </c>
      <c r="B9" s="20">
        <f>'1.二次予算クロス集計'!L10</f>
        <v>5213000</v>
      </c>
      <c r="C9" s="20">
        <f>'2.一次予算クロス集計'!L10</f>
        <v>5213000</v>
      </c>
      <c r="D9" s="20">
        <f t="shared" si="0"/>
        <v>0</v>
      </c>
      <c r="M9" s="2"/>
    </row>
    <row r="10" spans="1:13">
      <c r="A10" s="4" t="s">
        <v>43</v>
      </c>
      <c r="B10" s="20">
        <f>'1.二次予算クロス集計'!L11</f>
        <v>600000</v>
      </c>
      <c r="C10" s="20">
        <f>'2.一次予算クロス集計'!L11</f>
        <v>600000</v>
      </c>
      <c r="D10" s="20">
        <f t="shared" si="0"/>
        <v>0</v>
      </c>
      <c r="M10" s="2"/>
    </row>
    <row r="11" spans="1:13">
      <c r="A11" s="4" t="s">
        <v>44</v>
      </c>
      <c r="B11" s="20">
        <f>'1.二次予算クロス集計'!L12</f>
        <v>1630000</v>
      </c>
      <c r="C11" s="20">
        <f>'2.一次予算クロス集計'!L12</f>
        <v>1450000</v>
      </c>
      <c r="D11" s="20">
        <f t="shared" si="0"/>
        <v>180000</v>
      </c>
      <c r="M11" s="2"/>
    </row>
    <row r="12" spans="1:13">
      <c r="A12" s="4" t="s">
        <v>45</v>
      </c>
      <c r="B12" s="20">
        <f>'1.二次予算クロス集計'!L13</f>
        <v>593500</v>
      </c>
      <c r="C12" s="20">
        <f>'2.一次予算クロス集計'!L13</f>
        <v>593500</v>
      </c>
      <c r="D12" s="20">
        <f t="shared" si="0"/>
        <v>0</v>
      </c>
      <c r="M12" s="2"/>
    </row>
    <row r="13" spans="1:13">
      <c r="A13" s="4" t="s">
        <v>46</v>
      </c>
      <c r="B13" s="20">
        <f>'1.二次予算クロス集計'!L14</f>
        <v>160000</v>
      </c>
      <c r="C13" s="20">
        <f>'2.一次予算クロス集計'!L14</f>
        <v>140000</v>
      </c>
      <c r="D13" s="20">
        <f t="shared" si="0"/>
        <v>20000</v>
      </c>
      <c r="M13" s="2"/>
    </row>
    <row r="14" spans="1:13">
      <c r="A14" s="4" t="s">
        <v>47</v>
      </c>
      <c r="B14" s="20">
        <f>'1.二次予算クロス集計'!L15</f>
        <v>351000</v>
      </c>
      <c r="C14" s="20">
        <f>'2.一次予算クロス集計'!L15</f>
        <v>360000</v>
      </c>
      <c r="D14" s="20">
        <f t="shared" si="0"/>
        <v>-9000</v>
      </c>
      <c r="M14" s="2"/>
    </row>
    <row r="15" spans="1:13">
      <c r="A15" s="4" t="s">
        <v>48</v>
      </c>
      <c r="B15" s="20">
        <f>'1.二次予算クロス集計'!L16</f>
        <v>93587</v>
      </c>
      <c r="C15" s="20">
        <f>'2.一次予算クロス集計'!L16</f>
        <v>93857</v>
      </c>
      <c r="D15" s="20">
        <f t="shared" si="0"/>
        <v>-270</v>
      </c>
      <c r="M15" s="2"/>
    </row>
    <row r="16" spans="1:13" ht="18.600000000000001" thickBot="1">
      <c r="A16" s="30" t="s">
        <v>49</v>
      </c>
      <c r="B16" s="29">
        <f>'1.二次予算クロス集計'!L17</f>
        <v>0</v>
      </c>
      <c r="C16" s="29">
        <f>'2.一次予算クロス集計'!L17</f>
        <v>0</v>
      </c>
      <c r="D16" s="19">
        <f t="shared" si="0"/>
        <v>0</v>
      </c>
      <c r="M16" s="2"/>
    </row>
    <row r="17" spans="1:4" ht="18.600000000000001" thickBot="1"/>
    <row r="18" spans="1:4" ht="18.600000000000001" thickBot="1">
      <c r="A18" s="388" t="s">
        <v>68</v>
      </c>
      <c r="B18" s="389"/>
      <c r="C18" s="389"/>
      <c r="D18" s="390"/>
    </row>
    <row r="19" spans="1:4">
      <c r="A19" s="114" t="s">
        <v>36</v>
      </c>
      <c r="B19" s="31" t="s">
        <v>69</v>
      </c>
      <c r="C19" s="391" t="s">
        <v>70</v>
      </c>
      <c r="D19" s="392"/>
    </row>
    <row r="20" spans="1:4">
      <c r="A20" s="36" t="s">
        <v>37</v>
      </c>
      <c r="B20" s="33" t="s">
        <v>71</v>
      </c>
      <c r="C20" s="386" t="s">
        <v>72</v>
      </c>
      <c r="D20" s="387"/>
    </row>
    <row r="21" spans="1:4">
      <c r="A21" s="36" t="s">
        <v>73</v>
      </c>
      <c r="B21" s="33" t="s">
        <v>74</v>
      </c>
      <c r="C21" s="386" t="s">
        <v>75</v>
      </c>
      <c r="D21" s="387"/>
    </row>
    <row r="22" spans="1:4">
      <c r="A22" s="36" t="s">
        <v>39</v>
      </c>
      <c r="B22" s="33" t="s">
        <v>74</v>
      </c>
      <c r="C22" s="386" t="s">
        <v>75</v>
      </c>
      <c r="D22" s="387"/>
    </row>
    <row r="23" spans="1:4">
      <c r="A23" s="36" t="s">
        <v>40</v>
      </c>
      <c r="B23" s="33" t="s">
        <v>71</v>
      </c>
      <c r="C23" s="386" t="s">
        <v>76</v>
      </c>
      <c r="D23" s="387"/>
    </row>
    <row r="24" spans="1:4">
      <c r="A24" s="36" t="s">
        <v>41</v>
      </c>
      <c r="B24" s="33" t="s">
        <v>71</v>
      </c>
      <c r="C24" s="386" t="s">
        <v>76</v>
      </c>
      <c r="D24" s="387"/>
    </row>
    <row r="25" spans="1:4">
      <c r="A25" s="36" t="s">
        <v>42</v>
      </c>
      <c r="B25" s="33" t="s">
        <v>71</v>
      </c>
      <c r="C25" s="386" t="s">
        <v>77</v>
      </c>
      <c r="D25" s="387"/>
    </row>
    <row r="26" spans="1:4">
      <c r="A26" s="36" t="s">
        <v>43</v>
      </c>
      <c r="B26" s="33" t="s">
        <v>71</v>
      </c>
      <c r="C26" s="386" t="s">
        <v>77</v>
      </c>
      <c r="D26" s="387"/>
    </row>
    <row r="27" spans="1:4">
      <c r="A27" s="36" t="s">
        <v>44</v>
      </c>
      <c r="B27" s="33" t="s">
        <v>69</v>
      </c>
      <c r="C27" s="386" t="s">
        <v>78</v>
      </c>
      <c r="D27" s="387"/>
    </row>
    <row r="28" spans="1:4">
      <c r="A28" s="36" t="s">
        <v>45</v>
      </c>
      <c r="B28" s="33" t="s">
        <v>71</v>
      </c>
      <c r="C28" s="386" t="s">
        <v>77</v>
      </c>
      <c r="D28" s="387"/>
    </row>
    <row r="29" spans="1:4">
      <c r="A29" s="36" t="s">
        <v>46</v>
      </c>
      <c r="B29" s="33" t="s">
        <v>69</v>
      </c>
      <c r="C29" s="386" t="s">
        <v>79</v>
      </c>
      <c r="D29" s="387"/>
    </row>
    <row r="30" spans="1:4">
      <c r="A30" s="37" t="s">
        <v>47</v>
      </c>
      <c r="B30" s="33" t="s">
        <v>74</v>
      </c>
      <c r="C30" s="386" t="s">
        <v>80</v>
      </c>
      <c r="D30" s="387"/>
    </row>
    <row r="31" spans="1:4">
      <c r="A31" s="37" t="s">
        <v>48</v>
      </c>
      <c r="B31" s="33" t="s">
        <v>897</v>
      </c>
      <c r="C31" s="386" t="s">
        <v>898</v>
      </c>
      <c r="D31" s="387"/>
    </row>
    <row r="32" spans="1:4" ht="18.600000000000001" thickBot="1">
      <c r="A32" s="38" t="s">
        <v>49</v>
      </c>
      <c r="B32" s="35" t="s">
        <v>71</v>
      </c>
      <c r="C32" s="393" t="s">
        <v>81</v>
      </c>
      <c r="D32" s="394"/>
    </row>
    <row r="34" spans="1:4" ht="18.600000000000001" thickBot="1">
      <c r="A34" s="39" t="s">
        <v>16</v>
      </c>
    </row>
    <row r="35" spans="1:4" ht="18.600000000000001" thickBot="1">
      <c r="A35" s="28" t="s">
        <v>64</v>
      </c>
      <c r="B35" s="28" t="s">
        <v>65</v>
      </c>
      <c r="C35" s="28" t="s">
        <v>66</v>
      </c>
      <c r="D35" s="28" t="s">
        <v>67</v>
      </c>
    </row>
    <row r="36" spans="1:4">
      <c r="A36" s="23" t="s">
        <v>52</v>
      </c>
      <c r="B36" s="25">
        <f>'1.二次予算クロス集計'!L22</f>
        <v>2641423</v>
      </c>
      <c r="C36" s="25">
        <f>'2.一次予算クロス集計'!L22</f>
        <v>2579428</v>
      </c>
      <c r="D36" s="25">
        <f>B36-C36</f>
        <v>61995</v>
      </c>
    </row>
    <row r="37" spans="1:4">
      <c r="A37" s="4" t="s">
        <v>53</v>
      </c>
      <c r="B37" s="40">
        <f>'1.二次予算クロス集計'!L23</f>
        <v>689134</v>
      </c>
      <c r="C37" s="40">
        <f>'2.一次予算クロス集計'!L23</f>
        <v>747090</v>
      </c>
      <c r="D37" s="20">
        <f t="shared" ref="D37:D45" si="1">B37-C37</f>
        <v>-57956</v>
      </c>
    </row>
    <row r="38" spans="1:4">
      <c r="A38" s="4" t="s">
        <v>54</v>
      </c>
      <c r="B38" s="40">
        <f>'1.二次予算クロス集計'!L24</f>
        <v>169926</v>
      </c>
      <c r="C38" s="40">
        <f>'2.一次予算クロス集計'!L24</f>
        <v>198780</v>
      </c>
      <c r="D38" s="20">
        <f t="shared" si="1"/>
        <v>-28854</v>
      </c>
    </row>
    <row r="39" spans="1:4">
      <c r="A39" s="4" t="s">
        <v>55</v>
      </c>
      <c r="B39" s="40">
        <f>'1.二次予算クロス集計'!L25</f>
        <v>1369381</v>
      </c>
      <c r="C39" s="40">
        <f>'2.一次予算クロス集計'!L25</f>
        <v>1968247</v>
      </c>
      <c r="D39" s="20">
        <f t="shared" si="1"/>
        <v>-598866</v>
      </c>
    </row>
    <row r="40" spans="1:4">
      <c r="A40" s="4" t="s">
        <v>56</v>
      </c>
      <c r="B40" s="40">
        <f>'1.二次予算クロス集計'!L26</f>
        <v>9629120</v>
      </c>
      <c r="C40" s="40">
        <f>'2.一次予算クロス集計'!L26</f>
        <v>9601100</v>
      </c>
      <c r="D40" s="20">
        <f t="shared" si="1"/>
        <v>28020</v>
      </c>
    </row>
    <row r="41" spans="1:4">
      <c r="A41" s="4" t="s">
        <v>57</v>
      </c>
      <c r="B41" s="40">
        <f>'1.二次予算クロス集計'!L27</f>
        <v>1971520</v>
      </c>
      <c r="C41" s="40">
        <f>'2.一次予算クロス集計'!L27</f>
        <v>1962820</v>
      </c>
      <c r="D41" s="20">
        <f t="shared" si="1"/>
        <v>8700</v>
      </c>
    </row>
    <row r="42" spans="1:4">
      <c r="A42" s="4" t="s">
        <v>58</v>
      </c>
      <c r="B42" s="40">
        <f>'1.二次予算クロス集計'!L28</f>
        <v>1205510</v>
      </c>
      <c r="C42" s="40">
        <f>'2.一次予算クロス集計'!L28</f>
        <v>1216140</v>
      </c>
      <c r="D42" s="20">
        <f t="shared" si="1"/>
        <v>-10630</v>
      </c>
    </row>
    <row r="43" spans="1:4">
      <c r="A43" s="4" t="s">
        <v>59</v>
      </c>
      <c r="B43" s="40">
        <f>'1.二次予算クロス集計'!L29</f>
        <v>391640</v>
      </c>
      <c r="C43" s="40">
        <f>'2.一次予算クロス集計'!L29</f>
        <v>391640</v>
      </c>
      <c r="D43" s="20">
        <f t="shared" si="1"/>
        <v>0</v>
      </c>
    </row>
    <row r="44" spans="1:4">
      <c r="A44" s="4" t="s">
        <v>60</v>
      </c>
      <c r="B44" s="40">
        <f>'1.二次予算クロス集計'!L30</f>
        <v>224669</v>
      </c>
      <c r="C44" s="40">
        <f>'2.一次予算クロス集計'!L30</f>
        <v>230564</v>
      </c>
      <c r="D44" s="20">
        <f t="shared" si="1"/>
        <v>-5895</v>
      </c>
    </row>
    <row r="45" spans="1:4" ht="18.600000000000001" thickBot="1">
      <c r="A45" s="30" t="s">
        <v>61</v>
      </c>
      <c r="B45" s="29">
        <f>'1.二次予算クロス集計'!L31</f>
        <v>468251</v>
      </c>
      <c r="C45" s="29">
        <f>'2.一次予算クロス集計'!L31</f>
        <v>474840</v>
      </c>
      <c r="D45" s="19">
        <f t="shared" si="1"/>
        <v>-6589</v>
      </c>
    </row>
    <row r="46" spans="1:4" ht="18.600000000000001" thickBot="1"/>
    <row r="47" spans="1:4" ht="18.600000000000001" thickBot="1">
      <c r="A47" s="388" t="s">
        <v>82</v>
      </c>
      <c r="B47" s="389"/>
      <c r="C47" s="389"/>
      <c r="D47" s="390"/>
    </row>
    <row r="48" spans="1:4">
      <c r="A48" s="41" t="s">
        <v>83</v>
      </c>
      <c r="B48" s="31" t="s">
        <v>899</v>
      </c>
      <c r="C48" s="395" t="s">
        <v>900</v>
      </c>
      <c r="D48" s="396"/>
    </row>
    <row r="49" spans="1:4">
      <c r="A49" s="32" t="s">
        <v>53</v>
      </c>
      <c r="B49" s="33" t="s">
        <v>74</v>
      </c>
      <c r="C49" s="386" t="s">
        <v>84</v>
      </c>
      <c r="D49" s="387"/>
    </row>
    <row r="50" spans="1:4">
      <c r="A50" s="32" t="s">
        <v>54</v>
      </c>
      <c r="B50" s="33" t="s">
        <v>74</v>
      </c>
      <c r="C50" s="386" t="s">
        <v>85</v>
      </c>
      <c r="D50" s="387"/>
    </row>
    <row r="51" spans="1:4">
      <c r="A51" s="32" t="s">
        <v>55</v>
      </c>
      <c r="B51" s="33" t="s">
        <v>74</v>
      </c>
      <c r="C51" s="386" t="s">
        <v>86</v>
      </c>
      <c r="D51" s="387"/>
    </row>
    <row r="52" spans="1:4">
      <c r="A52" s="32" t="s">
        <v>56</v>
      </c>
      <c r="B52" s="33" t="s">
        <v>69</v>
      </c>
      <c r="C52" s="386" t="s">
        <v>87</v>
      </c>
      <c r="D52" s="387"/>
    </row>
    <row r="53" spans="1:4">
      <c r="A53" s="32" t="s">
        <v>57</v>
      </c>
      <c r="B53" s="33" t="s">
        <v>69</v>
      </c>
      <c r="C53" s="386" t="s">
        <v>88</v>
      </c>
      <c r="D53" s="387"/>
    </row>
    <row r="54" spans="1:4">
      <c r="A54" s="32" t="s">
        <v>58</v>
      </c>
      <c r="B54" s="33" t="s">
        <v>74</v>
      </c>
      <c r="C54" s="386" t="s">
        <v>89</v>
      </c>
      <c r="D54" s="387"/>
    </row>
    <row r="55" spans="1:4">
      <c r="A55" s="32" t="s">
        <v>59</v>
      </c>
      <c r="B55" s="33" t="s">
        <v>71</v>
      </c>
      <c r="C55" s="386" t="s">
        <v>90</v>
      </c>
      <c r="D55" s="387"/>
    </row>
    <row r="56" spans="1:4">
      <c r="A56" s="32" t="s">
        <v>60</v>
      </c>
      <c r="B56" s="33" t="s">
        <v>74</v>
      </c>
      <c r="C56" s="386" t="s">
        <v>91</v>
      </c>
      <c r="D56" s="387"/>
    </row>
    <row r="57" spans="1:4" ht="18.600000000000001" thickBot="1">
      <c r="A57" s="34" t="s">
        <v>61</v>
      </c>
      <c r="B57" s="35" t="s">
        <v>74</v>
      </c>
      <c r="C57" s="397" t="s">
        <v>92</v>
      </c>
      <c r="D57" s="398"/>
    </row>
  </sheetData>
  <mergeCells count="26">
    <mergeCell ref="C56:D56"/>
    <mergeCell ref="C57:D57"/>
    <mergeCell ref="C50:D50"/>
    <mergeCell ref="C51:D51"/>
    <mergeCell ref="C52:D52"/>
    <mergeCell ref="C53:D53"/>
    <mergeCell ref="C54:D54"/>
    <mergeCell ref="C55:D55"/>
    <mergeCell ref="C49:D49"/>
    <mergeCell ref="C24:D24"/>
    <mergeCell ref="C25:D25"/>
    <mergeCell ref="C26:D26"/>
    <mergeCell ref="C27:D27"/>
    <mergeCell ref="C28:D28"/>
    <mergeCell ref="C29:D29"/>
    <mergeCell ref="C30:D30"/>
    <mergeCell ref="C31:D31"/>
    <mergeCell ref="C32:D32"/>
    <mergeCell ref="A47:D47"/>
    <mergeCell ref="C48:D48"/>
    <mergeCell ref="C23:D23"/>
    <mergeCell ref="A18:D18"/>
    <mergeCell ref="C19:D19"/>
    <mergeCell ref="C20:D20"/>
    <mergeCell ref="C21:D21"/>
    <mergeCell ref="C22:D22"/>
  </mergeCells>
  <phoneticPr fontId="1"/>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09F33-5B60-4EF2-969F-148E4DCBD82F}">
  <dimension ref="A1:M58"/>
  <sheetViews>
    <sheetView topLeftCell="A31" zoomScale="106" workbookViewId="0">
      <selection activeCell="C22" sqref="C22:D22"/>
    </sheetView>
  </sheetViews>
  <sheetFormatPr defaultColWidth="8.796875" defaultRowHeight="18"/>
  <cols>
    <col min="1" max="1" width="32" bestFit="1" customWidth="1"/>
    <col min="2" max="3" width="12.5" bestFit="1" customWidth="1"/>
    <col min="4" max="4" width="46.796875" customWidth="1"/>
  </cols>
  <sheetData>
    <row r="1" spans="1:13" ht="18.600000000000001" thickBot="1">
      <c r="A1" s="1" t="s">
        <v>18</v>
      </c>
    </row>
    <row r="2" spans="1:13" ht="18.600000000000001" thickBot="1">
      <c r="A2" s="28" t="s">
        <v>64</v>
      </c>
      <c r="B2" s="26" t="s">
        <v>93</v>
      </c>
      <c r="C2" s="28" t="s">
        <v>94</v>
      </c>
      <c r="D2" s="27" t="s">
        <v>95</v>
      </c>
    </row>
    <row r="3" spans="1:13">
      <c r="A3" s="23" t="s">
        <v>36</v>
      </c>
      <c r="B3" s="20">
        <f>'1.二次予算クロス集計'!L4</f>
        <v>36899</v>
      </c>
      <c r="C3" s="20">
        <f>'3.前年度決算クロス集計'!L4</f>
        <v>20334</v>
      </c>
      <c r="D3" s="25">
        <f>B3-C3</f>
        <v>16565</v>
      </c>
      <c r="M3" s="2"/>
    </row>
    <row r="4" spans="1:13">
      <c r="A4" s="4" t="s">
        <v>37</v>
      </c>
      <c r="B4" s="20">
        <f>'1.二次予算クロス集計'!L5</f>
        <v>5020725</v>
      </c>
      <c r="C4" s="20">
        <f>'3.前年度決算クロス集計'!L5</f>
        <v>5126781</v>
      </c>
      <c r="D4" s="20">
        <f t="shared" ref="D4:D16" si="0">B4-C4</f>
        <v>-106056</v>
      </c>
      <c r="M4" s="2"/>
    </row>
    <row r="5" spans="1:13">
      <c r="A5" s="4" t="s">
        <v>38</v>
      </c>
      <c r="B5" s="20">
        <f>'1.二次予算クロス集計'!L6</f>
        <v>987000</v>
      </c>
      <c r="C5" s="20">
        <f>'3.前年度決算クロス集計'!L6</f>
        <v>983000</v>
      </c>
      <c r="D5" s="20">
        <f t="shared" si="0"/>
        <v>4000</v>
      </c>
      <c r="M5" s="2"/>
    </row>
    <row r="6" spans="1:13">
      <c r="A6" s="4" t="s">
        <v>39</v>
      </c>
      <c r="B6" s="20">
        <f>'1.二次予算クロス集計'!L7</f>
        <v>3006666</v>
      </c>
      <c r="C6" s="20">
        <f>'3.前年度決算クロス集計'!L7</f>
        <v>3745227</v>
      </c>
      <c r="D6" s="20">
        <f t="shared" si="0"/>
        <v>-738561</v>
      </c>
      <c r="M6" s="2"/>
    </row>
    <row r="7" spans="1:13">
      <c r="A7" s="4" t="s">
        <v>40</v>
      </c>
      <c r="B7" s="20">
        <f>'1.二次予算クロス集計'!L8</f>
        <v>1000000</v>
      </c>
      <c r="C7" s="20">
        <f>'3.前年度決算クロス集計'!L8</f>
        <v>1000000</v>
      </c>
      <c r="D7" s="20">
        <f t="shared" si="0"/>
        <v>0</v>
      </c>
      <c r="M7" s="2"/>
    </row>
    <row r="8" spans="1:13">
      <c r="A8" s="4" t="s">
        <v>41</v>
      </c>
      <c r="B8" s="20">
        <f>'1.二次予算クロス集計'!L9</f>
        <v>100000</v>
      </c>
      <c r="C8" s="20">
        <f>'3.前年度決算クロス集計'!L9</f>
        <v>100000</v>
      </c>
      <c r="D8" s="20">
        <f t="shared" si="0"/>
        <v>0</v>
      </c>
      <c r="M8" s="2"/>
    </row>
    <row r="9" spans="1:13">
      <c r="A9" s="4" t="s">
        <v>42</v>
      </c>
      <c r="B9" s="20">
        <f>'1.二次予算クロス集計'!L10</f>
        <v>5213000</v>
      </c>
      <c r="C9" s="20">
        <f>'3.前年度決算クロス集計'!L10</f>
        <v>2647900</v>
      </c>
      <c r="D9" s="20">
        <f t="shared" si="0"/>
        <v>2565100</v>
      </c>
      <c r="M9" s="2"/>
    </row>
    <row r="10" spans="1:13">
      <c r="A10" s="4" t="s">
        <v>43</v>
      </c>
      <c r="B10" s="20">
        <f>'1.二次予算クロス集計'!L11</f>
        <v>600000</v>
      </c>
      <c r="C10" s="20">
        <f>'3.前年度決算クロス集計'!L11</f>
        <v>655400</v>
      </c>
      <c r="D10" s="20">
        <f t="shared" si="0"/>
        <v>-55400</v>
      </c>
      <c r="M10" s="2"/>
    </row>
    <row r="11" spans="1:13">
      <c r="A11" s="4" t="s">
        <v>96</v>
      </c>
      <c r="B11" s="20">
        <f>'1.二次予算クロス集計'!L12</f>
        <v>1630000</v>
      </c>
      <c r="C11" s="20">
        <f>'3.前年度決算クロス集計'!L12</f>
        <v>1336000</v>
      </c>
      <c r="D11" s="20">
        <f t="shared" si="0"/>
        <v>294000</v>
      </c>
      <c r="M11" s="2"/>
    </row>
    <row r="12" spans="1:13">
      <c r="A12" s="4" t="s">
        <v>97</v>
      </c>
      <c r="B12" s="20">
        <f>'1.二次予算クロス集計'!L13</f>
        <v>593500</v>
      </c>
      <c r="C12" s="20">
        <f>'3.前年度決算クロス集計'!L13</f>
        <v>418094</v>
      </c>
      <c r="D12" s="20">
        <f t="shared" si="0"/>
        <v>175406</v>
      </c>
      <c r="M12" s="2"/>
    </row>
    <row r="13" spans="1:13">
      <c r="A13" s="4" t="s">
        <v>46</v>
      </c>
      <c r="B13" s="20">
        <f>'1.二次予算クロス集計'!L14</f>
        <v>160000</v>
      </c>
      <c r="C13" s="20">
        <f>'3.前年度決算クロス集計'!L14</f>
        <v>183400</v>
      </c>
      <c r="D13" s="20">
        <f t="shared" si="0"/>
        <v>-23400</v>
      </c>
      <c r="M13" s="2"/>
    </row>
    <row r="14" spans="1:13">
      <c r="A14" s="4" t="s">
        <v>47</v>
      </c>
      <c r="B14" s="20">
        <f>'1.二次予算クロス集計'!L15</f>
        <v>351000</v>
      </c>
      <c r="C14" s="20">
        <f>'3.前年度決算クロス集計'!L15</f>
        <v>282000</v>
      </c>
      <c r="D14" s="20">
        <f t="shared" si="0"/>
        <v>69000</v>
      </c>
      <c r="M14" s="2"/>
    </row>
    <row r="15" spans="1:13">
      <c r="A15" s="4" t="s">
        <v>48</v>
      </c>
      <c r="B15" s="20">
        <f>'1.二次予算クロス集計'!L16</f>
        <v>93587</v>
      </c>
      <c r="C15" s="20">
        <f>'3.前年度決算クロス集計'!L16</f>
        <v>145000</v>
      </c>
      <c r="D15" s="20">
        <f t="shared" si="0"/>
        <v>-51413</v>
      </c>
      <c r="M15" s="2"/>
    </row>
    <row r="16" spans="1:13" ht="18.600000000000001" thickBot="1">
      <c r="A16" s="30" t="s">
        <v>49</v>
      </c>
      <c r="B16" s="29">
        <f>'1.二次予算クロス集計'!L17</f>
        <v>0</v>
      </c>
      <c r="C16" s="29">
        <f>'3.前年度決算クロス集計'!L17</f>
        <v>390041</v>
      </c>
      <c r="D16" s="19">
        <f t="shared" si="0"/>
        <v>-390041</v>
      </c>
      <c r="M16" s="2"/>
    </row>
    <row r="17" spans="1:4" ht="18.600000000000001" thickBot="1"/>
    <row r="18" spans="1:4" ht="18.600000000000001" thickBot="1">
      <c r="A18" s="388" t="s">
        <v>68</v>
      </c>
      <c r="B18" s="389"/>
      <c r="C18" s="389"/>
      <c r="D18" s="390"/>
    </row>
    <row r="19" spans="1:4">
      <c r="A19" s="114" t="s">
        <v>36</v>
      </c>
      <c r="B19" s="31" t="s">
        <v>69</v>
      </c>
      <c r="C19" s="391" t="s">
        <v>70</v>
      </c>
      <c r="D19" s="392"/>
    </row>
    <row r="20" spans="1:4" ht="34.049999999999997" customHeight="1">
      <c r="A20" s="36" t="s">
        <v>37</v>
      </c>
      <c r="B20" s="33" t="s">
        <v>74</v>
      </c>
      <c r="C20" s="399" t="s">
        <v>98</v>
      </c>
      <c r="D20" s="400"/>
    </row>
    <row r="21" spans="1:4">
      <c r="A21" s="36" t="s">
        <v>73</v>
      </c>
      <c r="B21" s="33" t="s">
        <v>69</v>
      </c>
      <c r="C21" s="386" t="s">
        <v>99</v>
      </c>
      <c r="D21" s="387"/>
    </row>
    <row r="22" spans="1:4">
      <c r="A22" s="36" t="s">
        <v>39</v>
      </c>
      <c r="B22" s="33" t="s">
        <v>74</v>
      </c>
      <c r="C22" s="386" t="s">
        <v>100</v>
      </c>
      <c r="D22" s="387"/>
    </row>
    <row r="23" spans="1:4">
      <c r="A23" s="36" t="s">
        <v>40</v>
      </c>
      <c r="B23" s="33" t="s">
        <v>71</v>
      </c>
      <c r="C23" s="386" t="s">
        <v>101</v>
      </c>
      <c r="D23" s="387"/>
    </row>
    <row r="24" spans="1:4">
      <c r="A24" s="36" t="s">
        <v>41</v>
      </c>
      <c r="B24" s="33" t="s">
        <v>71</v>
      </c>
      <c r="C24" s="386" t="s">
        <v>101</v>
      </c>
      <c r="D24" s="387"/>
    </row>
    <row r="25" spans="1:4">
      <c r="A25" s="36" t="s">
        <v>42</v>
      </c>
      <c r="B25" s="33" t="s">
        <v>69</v>
      </c>
      <c r="C25" s="386" t="s">
        <v>102</v>
      </c>
      <c r="D25" s="387"/>
    </row>
    <row r="26" spans="1:4">
      <c r="A26" s="36" t="s">
        <v>43</v>
      </c>
      <c r="B26" s="33" t="s">
        <v>74</v>
      </c>
      <c r="C26" s="386" t="s">
        <v>103</v>
      </c>
      <c r="D26" s="387"/>
    </row>
    <row r="27" spans="1:4">
      <c r="A27" s="36" t="s">
        <v>96</v>
      </c>
      <c r="B27" s="33" t="s">
        <v>69</v>
      </c>
      <c r="C27" s="386" t="s">
        <v>901</v>
      </c>
      <c r="D27" s="387"/>
    </row>
    <row r="28" spans="1:4">
      <c r="A28" s="36" t="s">
        <v>97</v>
      </c>
      <c r="B28" s="33" t="s">
        <v>69</v>
      </c>
      <c r="C28" s="386" t="s">
        <v>104</v>
      </c>
      <c r="D28" s="387"/>
    </row>
    <row r="29" spans="1:4">
      <c r="A29" s="36" t="s">
        <v>46</v>
      </c>
      <c r="B29" s="33" t="s">
        <v>74</v>
      </c>
      <c r="C29" s="386" t="s">
        <v>105</v>
      </c>
      <c r="D29" s="387"/>
    </row>
    <row r="30" spans="1:4">
      <c r="A30" s="37" t="s">
        <v>47</v>
      </c>
      <c r="B30" s="33" t="s">
        <v>106</v>
      </c>
      <c r="C30" s="386" t="s">
        <v>107</v>
      </c>
      <c r="D30" s="387"/>
    </row>
    <row r="31" spans="1:4">
      <c r="A31" s="37" t="s">
        <v>48</v>
      </c>
      <c r="B31" s="33" t="s">
        <v>74</v>
      </c>
      <c r="C31" s="386" t="s">
        <v>108</v>
      </c>
      <c r="D31" s="387"/>
    </row>
    <row r="32" spans="1:4" ht="18.600000000000001" thickBot="1">
      <c r="A32" s="38" t="s">
        <v>49</v>
      </c>
      <c r="B32" s="35" t="s">
        <v>74</v>
      </c>
      <c r="C32" s="393" t="s">
        <v>109</v>
      </c>
      <c r="D32" s="394"/>
    </row>
    <row r="34" spans="1:4" ht="18.600000000000001" thickBot="1">
      <c r="A34" s="39" t="s">
        <v>19</v>
      </c>
    </row>
    <row r="35" spans="1:4" ht="18.600000000000001" thickBot="1">
      <c r="A35" s="28" t="s">
        <v>64</v>
      </c>
      <c r="B35" s="28" t="s">
        <v>110</v>
      </c>
      <c r="C35" s="28" t="s">
        <v>94</v>
      </c>
      <c r="D35" s="28" t="s">
        <v>111</v>
      </c>
    </row>
    <row r="36" spans="1:4">
      <c r="A36" s="23" t="s">
        <v>52</v>
      </c>
      <c r="B36" s="25">
        <f>'1.二次予算クロス集計'!L22</f>
        <v>2641423</v>
      </c>
      <c r="C36" s="25">
        <f>'3.前年度決算クロス集計'!L22</f>
        <v>1993954</v>
      </c>
      <c r="D36" s="25">
        <f>B36-C36</f>
        <v>647469</v>
      </c>
    </row>
    <row r="37" spans="1:4">
      <c r="A37" s="4" t="s">
        <v>53</v>
      </c>
      <c r="B37" s="40">
        <f>'1.二次予算クロス集計'!L23</f>
        <v>689134</v>
      </c>
      <c r="C37" s="40">
        <f>'3.前年度決算クロス集計'!L23</f>
        <v>358803</v>
      </c>
      <c r="D37" s="20">
        <f t="shared" ref="D37:D46" si="1">B37-C37</f>
        <v>330331</v>
      </c>
    </row>
    <row r="38" spans="1:4">
      <c r="A38" s="4" t="s">
        <v>54</v>
      </c>
      <c r="B38" s="40">
        <f>'1.二次予算クロス集計'!L24</f>
        <v>169926</v>
      </c>
      <c r="C38" s="40">
        <f>'3.前年度決算クロス集計'!L24</f>
        <v>57262</v>
      </c>
      <c r="D38" s="20">
        <f t="shared" si="1"/>
        <v>112664</v>
      </c>
    </row>
    <row r="39" spans="1:4">
      <c r="A39" s="4" t="s">
        <v>55</v>
      </c>
      <c r="B39" s="40">
        <f>'1.二次予算クロス集計'!L25</f>
        <v>1369381</v>
      </c>
      <c r="C39" s="40">
        <f>'3.前年度決算クロス集計'!L25</f>
        <v>1084274</v>
      </c>
      <c r="D39" s="20">
        <f t="shared" si="1"/>
        <v>285107</v>
      </c>
    </row>
    <row r="40" spans="1:4">
      <c r="A40" s="4" t="s">
        <v>56</v>
      </c>
      <c r="B40" s="40">
        <f>'1.二次予算クロス集計'!L26</f>
        <v>9629120</v>
      </c>
      <c r="C40" s="40">
        <f>'3.前年度決算クロス集計'!L26</f>
        <v>7746398</v>
      </c>
      <c r="D40" s="20">
        <f t="shared" si="1"/>
        <v>1882722</v>
      </c>
    </row>
    <row r="41" spans="1:4">
      <c r="A41" s="4" t="s">
        <v>57</v>
      </c>
      <c r="B41" s="40">
        <f>'1.二次予算クロス集計'!L27</f>
        <v>1971520</v>
      </c>
      <c r="C41" s="40">
        <f>'3.前年度決算クロス集計'!L27</f>
        <v>2552377</v>
      </c>
      <c r="D41" s="20">
        <f t="shared" si="1"/>
        <v>-580857</v>
      </c>
    </row>
    <row r="42" spans="1:4">
      <c r="A42" s="4" t="s">
        <v>58</v>
      </c>
      <c r="B42" s="40">
        <f>'1.二次予算クロス集計'!L28</f>
        <v>1205510</v>
      </c>
      <c r="C42" s="40">
        <f>'3.前年度決算クロス集計'!L28</f>
        <v>1296544</v>
      </c>
      <c r="D42" s="20">
        <f t="shared" si="1"/>
        <v>-91034</v>
      </c>
    </row>
    <row r="43" spans="1:4">
      <c r="A43" s="4" t="s">
        <v>59</v>
      </c>
      <c r="B43" s="40">
        <f>'1.二次予算クロス集計'!L29</f>
        <v>391640</v>
      </c>
      <c r="C43" s="40">
        <f>'3.前年度決算クロス集計'!L29</f>
        <v>206579</v>
      </c>
      <c r="D43" s="20">
        <f t="shared" si="1"/>
        <v>185061</v>
      </c>
    </row>
    <row r="44" spans="1:4">
      <c r="A44" s="4" t="s">
        <v>60</v>
      </c>
      <c r="B44" s="40">
        <f>'1.二次予算クロス集計'!L30</f>
        <v>224669</v>
      </c>
      <c r="C44" s="40">
        <f>'3.前年度決算クロス集計'!L30</f>
        <v>247959</v>
      </c>
      <c r="D44" s="20">
        <f t="shared" si="1"/>
        <v>-23290</v>
      </c>
    </row>
    <row r="45" spans="1:4">
      <c r="A45" s="4" t="s">
        <v>61</v>
      </c>
      <c r="B45" s="40">
        <f>'1.二次予算クロス集計'!L31</f>
        <v>468251</v>
      </c>
      <c r="C45" s="40">
        <f>'3.前年度決算クロス集計'!L31</f>
        <v>291991</v>
      </c>
      <c r="D45" s="20">
        <f>B45-C45</f>
        <v>176260</v>
      </c>
    </row>
    <row r="46" spans="1:4" ht="18.600000000000001" thickBot="1">
      <c r="A46" s="30" t="s">
        <v>63</v>
      </c>
      <c r="B46" s="29">
        <v>0</v>
      </c>
      <c r="C46" s="29">
        <f>'3.前年度決算クロス集計'!L32</f>
        <v>4460</v>
      </c>
      <c r="D46" s="19">
        <f t="shared" si="1"/>
        <v>-4460</v>
      </c>
    </row>
    <row r="47" spans="1:4" ht="18.600000000000001" thickBot="1"/>
    <row r="48" spans="1:4" ht="18.600000000000001" thickBot="1">
      <c r="A48" s="388" t="s">
        <v>82</v>
      </c>
      <c r="B48" s="389"/>
      <c r="C48" s="389"/>
      <c r="D48" s="390"/>
    </row>
    <row r="49" spans="1:4">
      <c r="A49" s="41" t="s">
        <v>83</v>
      </c>
      <c r="B49" s="31" t="s">
        <v>69</v>
      </c>
      <c r="C49" s="395" t="s">
        <v>112</v>
      </c>
      <c r="D49" s="396"/>
    </row>
    <row r="50" spans="1:4">
      <c r="A50" s="32" t="s">
        <v>53</v>
      </c>
      <c r="B50" s="33" t="s">
        <v>69</v>
      </c>
      <c r="C50" s="386" t="s">
        <v>113</v>
      </c>
      <c r="D50" s="387"/>
    </row>
    <row r="51" spans="1:4">
      <c r="A51" s="32" t="s">
        <v>54</v>
      </c>
      <c r="B51" s="33" t="s">
        <v>69</v>
      </c>
      <c r="C51" s="386" t="s">
        <v>114</v>
      </c>
      <c r="D51" s="387"/>
    </row>
    <row r="52" spans="1:4">
      <c r="A52" s="32" t="s">
        <v>55</v>
      </c>
      <c r="B52" s="33" t="s">
        <v>69</v>
      </c>
      <c r="C52" s="386" t="s">
        <v>115</v>
      </c>
      <c r="D52" s="387"/>
    </row>
    <row r="53" spans="1:4">
      <c r="A53" s="32" t="s">
        <v>56</v>
      </c>
      <c r="B53" s="33" t="s">
        <v>69</v>
      </c>
      <c r="C53" s="386" t="s">
        <v>116</v>
      </c>
      <c r="D53" s="387"/>
    </row>
    <row r="54" spans="1:4">
      <c r="A54" s="32" t="s">
        <v>57</v>
      </c>
      <c r="B54" s="33" t="s">
        <v>74</v>
      </c>
      <c r="C54" s="386" t="s">
        <v>117</v>
      </c>
      <c r="D54" s="387"/>
    </row>
    <row r="55" spans="1:4" ht="36" customHeight="1">
      <c r="A55" s="32" t="s">
        <v>58</v>
      </c>
      <c r="B55" s="33" t="s">
        <v>74</v>
      </c>
      <c r="C55" s="399" t="s">
        <v>118</v>
      </c>
      <c r="D55" s="400"/>
    </row>
    <row r="56" spans="1:4">
      <c r="A56" s="32" t="s">
        <v>59</v>
      </c>
      <c r="B56" s="33" t="s">
        <v>69</v>
      </c>
      <c r="C56" s="386" t="s">
        <v>119</v>
      </c>
      <c r="D56" s="387"/>
    </row>
    <row r="57" spans="1:4">
      <c r="A57" s="32" t="s">
        <v>60</v>
      </c>
      <c r="B57" s="33" t="s">
        <v>74</v>
      </c>
      <c r="C57" s="386" t="s">
        <v>100</v>
      </c>
      <c r="D57" s="387"/>
    </row>
    <row r="58" spans="1:4" ht="18.600000000000001" thickBot="1">
      <c r="A58" s="34" t="s">
        <v>61</v>
      </c>
      <c r="B58" s="35" t="s">
        <v>69</v>
      </c>
      <c r="C58" s="397" t="s">
        <v>120</v>
      </c>
      <c r="D58" s="398"/>
    </row>
  </sheetData>
  <mergeCells count="26">
    <mergeCell ref="C57:D57"/>
    <mergeCell ref="C58:D58"/>
    <mergeCell ref="C51:D51"/>
    <mergeCell ref="C52:D52"/>
    <mergeCell ref="C53:D53"/>
    <mergeCell ref="C54:D54"/>
    <mergeCell ref="C55:D55"/>
    <mergeCell ref="C56:D56"/>
    <mergeCell ref="C50:D50"/>
    <mergeCell ref="C24:D24"/>
    <mergeCell ref="C25:D25"/>
    <mergeCell ref="C26:D26"/>
    <mergeCell ref="C27:D27"/>
    <mergeCell ref="C28:D28"/>
    <mergeCell ref="C29:D29"/>
    <mergeCell ref="C30:D30"/>
    <mergeCell ref="C31:D31"/>
    <mergeCell ref="C32:D32"/>
    <mergeCell ref="A48:D48"/>
    <mergeCell ref="C49:D49"/>
    <mergeCell ref="C23:D23"/>
    <mergeCell ref="A18:D18"/>
    <mergeCell ref="C19:D19"/>
    <mergeCell ref="C20:D20"/>
    <mergeCell ref="C21:D21"/>
    <mergeCell ref="C22:D22"/>
  </mergeCells>
  <phoneticPr fontId="1"/>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E7F4-7DE7-4D7F-9847-7A13C9F9BD61}">
  <dimension ref="A1:Y148"/>
  <sheetViews>
    <sheetView workbookViewId="0">
      <selection activeCell="A26" sqref="A26"/>
    </sheetView>
  </sheetViews>
  <sheetFormatPr defaultColWidth="8.796875" defaultRowHeight="18"/>
  <cols>
    <col min="1" max="1" width="32" bestFit="1" customWidth="1"/>
    <col min="2" max="2" width="12.296875" bestFit="1" customWidth="1"/>
    <col min="3" max="3" width="11.296875" customWidth="1"/>
    <col min="4" max="4" width="16" bestFit="1" customWidth="1"/>
    <col min="5" max="5" width="10.296875" customWidth="1"/>
    <col min="6" max="6" width="9.796875" customWidth="1"/>
    <col min="7" max="7" width="10" customWidth="1"/>
    <col min="8" max="8" width="10.5" customWidth="1"/>
    <col min="9" max="9" width="27.296875" bestFit="1" customWidth="1"/>
    <col min="10" max="10" width="15.796875" customWidth="1"/>
    <col min="11" max="11" width="11" customWidth="1"/>
    <col min="12" max="12" width="14.796875" customWidth="1"/>
  </cols>
  <sheetData>
    <row r="1" spans="1:24" ht="18.600000000000001" thickBot="1">
      <c r="A1" s="1" t="s">
        <v>121</v>
      </c>
    </row>
    <row r="2" spans="1:24" ht="18.600000000000001" thickBot="1">
      <c r="A2" s="42" t="s">
        <v>23</v>
      </c>
      <c r="B2" s="43" t="s">
        <v>24</v>
      </c>
      <c r="C2" s="44" t="s">
        <v>25</v>
      </c>
      <c r="D2" s="43" t="s">
        <v>26</v>
      </c>
      <c r="E2" s="45" t="s">
        <v>27</v>
      </c>
      <c r="F2" s="43" t="s">
        <v>28</v>
      </c>
      <c r="G2" s="43" t="s">
        <v>29</v>
      </c>
      <c r="H2" s="43" t="s">
        <v>30</v>
      </c>
      <c r="I2" s="46" t="s">
        <v>122</v>
      </c>
      <c r="J2" s="43" t="s">
        <v>32</v>
      </c>
      <c r="K2" s="43" t="s">
        <v>33</v>
      </c>
      <c r="L2" s="43" t="s">
        <v>34</v>
      </c>
      <c r="M2" s="2"/>
      <c r="N2" s="2"/>
      <c r="O2" s="2"/>
      <c r="P2" s="2"/>
      <c r="Q2" s="2"/>
      <c r="R2" s="2"/>
      <c r="S2" s="2"/>
      <c r="T2" s="2"/>
      <c r="U2" s="2"/>
      <c r="V2" s="2"/>
      <c r="W2" s="2"/>
      <c r="X2" s="2"/>
    </row>
    <row r="3" spans="1:24">
      <c r="A3" s="47" t="s">
        <v>35</v>
      </c>
      <c r="B3" s="56">
        <v>0</v>
      </c>
      <c r="C3" s="25">
        <v>7863717</v>
      </c>
      <c r="D3" s="56">
        <v>0</v>
      </c>
      <c r="E3" s="56">
        <v>0</v>
      </c>
      <c r="F3" s="56">
        <v>0</v>
      </c>
      <c r="G3" s="56">
        <v>0</v>
      </c>
      <c r="H3" s="56">
        <v>0</v>
      </c>
      <c r="I3" s="56">
        <v>0</v>
      </c>
      <c r="J3" s="56">
        <v>0</v>
      </c>
      <c r="K3" s="56">
        <v>0</v>
      </c>
      <c r="L3" s="56">
        <f>SUM(B3:K3)</f>
        <v>7863717</v>
      </c>
      <c r="M3" s="48"/>
      <c r="N3" s="48"/>
      <c r="O3" s="48"/>
      <c r="P3" s="48"/>
      <c r="Q3" s="48"/>
      <c r="R3" s="48"/>
      <c r="S3" s="48"/>
      <c r="T3" s="48"/>
      <c r="U3" s="48"/>
      <c r="V3" s="48"/>
      <c r="W3" s="48"/>
      <c r="X3" s="48"/>
    </row>
    <row r="4" spans="1:24">
      <c r="A4" s="4" t="s">
        <v>36</v>
      </c>
      <c r="B4" s="20">
        <v>0</v>
      </c>
      <c r="C4" s="20">
        <v>33359</v>
      </c>
      <c r="D4" s="20">
        <v>0</v>
      </c>
      <c r="E4" s="20">
        <v>0</v>
      </c>
      <c r="F4" s="20">
        <v>3540</v>
      </c>
      <c r="G4" s="20">
        <v>0</v>
      </c>
      <c r="H4" s="20">
        <v>0</v>
      </c>
      <c r="I4" s="20">
        <v>0</v>
      </c>
      <c r="J4" s="20">
        <v>0</v>
      </c>
      <c r="K4" s="20">
        <v>0</v>
      </c>
      <c r="L4" s="20">
        <f t="shared" ref="L4:L17" si="0">SUM(B4:K4)</f>
        <v>36899</v>
      </c>
      <c r="M4" s="2"/>
      <c r="N4" s="2"/>
      <c r="O4" s="2"/>
      <c r="P4" s="2"/>
      <c r="Q4" s="2"/>
      <c r="R4" s="2"/>
      <c r="S4" s="2"/>
      <c r="T4" s="2"/>
      <c r="U4" s="2"/>
      <c r="V4" s="2"/>
      <c r="W4" s="2"/>
      <c r="X4" s="2"/>
    </row>
    <row r="5" spans="1:24">
      <c r="A5" s="4" t="s">
        <v>37</v>
      </c>
      <c r="B5" s="53">
        <v>0</v>
      </c>
      <c r="C5" s="53">
        <f>1229580+3791145</f>
        <v>5020725</v>
      </c>
      <c r="D5" s="53">
        <v>0</v>
      </c>
      <c r="E5" s="53">
        <v>0</v>
      </c>
      <c r="F5" s="53">
        <v>0</v>
      </c>
      <c r="G5" s="53">
        <v>0</v>
      </c>
      <c r="H5" s="53">
        <v>0</v>
      </c>
      <c r="I5" s="53">
        <v>0</v>
      </c>
      <c r="J5" s="53">
        <v>0</v>
      </c>
      <c r="K5" s="53">
        <v>0</v>
      </c>
      <c r="L5" s="53">
        <f t="shared" si="0"/>
        <v>5020725</v>
      </c>
      <c r="M5" s="2"/>
      <c r="N5" s="2"/>
      <c r="O5" s="2"/>
      <c r="P5" s="2"/>
      <c r="Q5" s="2"/>
      <c r="R5" s="2"/>
      <c r="S5" s="2"/>
      <c r="T5" s="2"/>
      <c r="U5" s="2"/>
      <c r="V5" s="2"/>
      <c r="W5" s="2"/>
      <c r="X5" s="2"/>
    </row>
    <row r="6" spans="1:24">
      <c r="A6" s="4" t="s">
        <v>73</v>
      </c>
      <c r="B6" s="53">
        <v>0</v>
      </c>
      <c r="C6" s="53">
        <v>0</v>
      </c>
      <c r="D6" s="53">
        <v>0</v>
      </c>
      <c r="E6" s="53">
        <v>0</v>
      </c>
      <c r="F6" s="53">
        <f>B92</f>
        <v>987000</v>
      </c>
      <c r="G6" s="53">
        <v>0</v>
      </c>
      <c r="H6" s="53">
        <v>0</v>
      </c>
      <c r="I6" s="53">
        <v>0</v>
      </c>
      <c r="J6" s="53">
        <v>0</v>
      </c>
      <c r="K6" s="53">
        <v>0</v>
      </c>
      <c r="L6" s="53">
        <f t="shared" si="0"/>
        <v>987000</v>
      </c>
      <c r="M6" s="2"/>
      <c r="N6" s="2"/>
      <c r="O6" s="2"/>
      <c r="P6" s="2"/>
      <c r="Q6" s="2"/>
      <c r="R6" s="2"/>
      <c r="S6" s="2"/>
      <c r="T6" s="2"/>
      <c r="U6" s="2"/>
      <c r="V6" s="2"/>
      <c r="W6" s="2"/>
      <c r="X6" s="2"/>
    </row>
    <row r="7" spans="1:24">
      <c r="A7" s="4" t="s">
        <v>39</v>
      </c>
      <c r="B7" s="53">
        <v>0</v>
      </c>
      <c r="C7" s="53">
        <v>0</v>
      </c>
      <c r="D7" s="53">
        <v>0</v>
      </c>
      <c r="E7" s="53">
        <v>0</v>
      </c>
      <c r="F7" s="53">
        <f>SUM(B82,B83,B84,B85,B86,B87,B88,B89,B90,B91,B93)</f>
        <v>3006666</v>
      </c>
      <c r="G7" s="53">
        <v>0</v>
      </c>
      <c r="H7" s="53">
        <v>0</v>
      </c>
      <c r="I7" s="53">
        <v>0</v>
      </c>
      <c r="J7" s="53">
        <v>0</v>
      </c>
      <c r="K7" s="53">
        <v>0</v>
      </c>
      <c r="L7" s="53">
        <f t="shared" si="0"/>
        <v>3006666</v>
      </c>
      <c r="M7" s="2"/>
      <c r="N7" s="2"/>
      <c r="O7" s="2"/>
      <c r="P7" s="2"/>
      <c r="Q7" s="2"/>
      <c r="R7" s="2"/>
      <c r="S7" s="2"/>
      <c r="T7" s="2"/>
      <c r="U7" s="2"/>
      <c r="V7" s="2"/>
      <c r="W7" s="2"/>
      <c r="X7" s="2"/>
    </row>
    <row r="8" spans="1:24">
      <c r="A8" s="4" t="s">
        <v>40</v>
      </c>
      <c r="B8" s="53">
        <v>0</v>
      </c>
      <c r="C8" s="53">
        <v>1000000</v>
      </c>
      <c r="D8" s="53">
        <v>0</v>
      </c>
      <c r="E8" s="53">
        <v>0</v>
      </c>
      <c r="F8" s="53">
        <v>0</v>
      </c>
      <c r="G8" s="53">
        <v>0</v>
      </c>
      <c r="H8" s="53">
        <v>0</v>
      </c>
      <c r="I8" s="53">
        <v>0</v>
      </c>
      <c r="J8" s="53">
        <v>0</v>
      </c>
      <c r="K8" s="53">
        <v>0</v>
      </c>
      <c r="L8" s="53">
        <f t="shared" si="0"/>
        <v>1000000</v>
      </c>
      <c r="M8" s="2"/>
      <c r="N8" s="2"/>
      <c r="O8" s="2"/>
      <c r="P8" s="2"/>
      <c r="Q8" s="2"/>
      <c r="R8" s="2"/>
      <c r="S8" s="2"/>
      <c r="T8" s="2"/>
      <c r="U8" s="2"/>
      <c r="V8" s="2"/>
      <c r="W8" s="2"/>
      <c r="X8" s="2"/>
    </row>
    <row r="9" spans="1:24">
      <c r="A9" s="4" t="s">
        <v>41</v>
      </c>
      <c r="B9" s="53">
        <v>0</v>
      </c>
      <c r="C9" s="53">
        <v>100000</v>
      </c>
      <c r="D9" s="53">
        <v>0</v>
      </c>
      <c r="E9" s="53">
        <v>0</v>
      </c>
      <c r="F9" s="53">
        <v>0</v>
      </c>
      <c r="G9" s="53">
        <v>0</v>
      </c>
      <c r="H9" s="53">
        <v>0</v>
      </c>
      <c r="I9" s="53">
        <v>0</v>
      </c>
      <c r="J9" s="53">
        <v>0</v>
      </c>
      <c r="K9" s="53">
        <v>0</v>
      </c>
      <c r="L9" s="53">
        <f t="shared" si="0"/>
        <v>100000</v>
      </c>
      <c r="M9" s="2"/>
      <c r="N9" s="2"/>
      <c r="O9" s="2"/>
      <c r="P9" s="2"/>
      <c r="Q9" s="2"/>
      <c r="R9" s="2"/>
      <c r="S9" s="2"/>
      <c r="T9" s="2"/>
      <c r="U9" s="2"/>
      <c r="V9" s="2"/>
      <c r="W9" s="2"/>
      <c r="X9" s="2"/>
    </row>
    <row r="10" spans="1:24">
      <c r="A10" s="4" t="s">
        <v>42</v>
      </c>
      <c r="B10" s="53">
        <v>0</v>
      </c>
      <c r="C10" s="53">
        <v>0</v>
      </c>
      <c r="D10" s="53">
        <v>0</v>
      </c>
      <c r="E10" s="53">
        <f>D111</f>
        <v>5213000</v>
      </c>
      <c r="F10" s="53">
        <v>0</v>
      </c>
      <c r="G10" s="53">
        <v>0</v>
      </c>
      <c r="H10" s="53">
        <v>0</v>
      </c>
      <c r="I10" s="53">
        <v>0</v>
      </c>
      <c r="J10" s="53">
        <v>0</v>
      </c>
      <c r="K10" s="53">
        <v>0</v>
      </c>
      <c r="L10" s="53">
        <f t="shared" si="0"/>
        <v>5213000</v>
      </c>
      <c r="M10" s="2"/>
      <c r="N10" s="2"/>
      <c r="O10" s="2"/>
      <c r="P10" s="2"/>
      <c r="Q10" s="2"/>
      <c r="R10" s="2"/>
      <c r="S10" s="2"/>
      <c r="T10" s="2"/>
      <c r="U10" s="2"/>
      <c r="V10" s="2"/>
      <c r="W10" s="2"/>
      <c r="X10" s="2"/>
    </row>
    <row r="11" spans="1:24">
      <c r="A11" s="4" t="s">
        <v>43</v>
      </c>
      <c r="B11" s="53">
        <v>0</v>
      </c>
      <c r="C11" s="53">
        <v>0</v>
      </c>
      <c r="D11" s="53">
        <v>0</v>
      </c>
      <c r="E11" s="53">
        <f>200*3000</f>
        <v>600000</v>
      </c>
      <c r="F11" s="53">
        <v>0</v>
      </c>
      <c r="G11" s="53">
        <v>0</v>
      </c>
      <c r="H11" s="53">
        <v>0</v>
      </c>
      <c r="I11" s="53">
        <v>0</v>
      </c>
      <c r="J11" s="53">
        <v>0</v>
      </c>
      <c r="K11" s="53">
        <v>0</v>
      </c>
      <c r="L11" s="53">
        <f t="shared" si="0"/>
        <v>600000</v>
      </c>
      <c r="M11" s="2"/>
      <c r="N11" s="2"/>
      <c r="O11" s="2"/>
      <c r="P11" s="2"/>
      <c r="Q11" s="2"/>
      <c r="R11" s="2"/>
      <c r="S11" s="2"/>
      <c r="T11" s="2"/>
      <c r="U11" s="2"/>
      <c r="V11" s="2"/>
      <c r="W11" s="2"/>
      <c r="X11" s="2"/>
    </row>
    <row r="12" spans="1:24">
      <c r="A12" s="4" t="s">
        <v>44</v>
      </c>
      <c r="B12" s="53">
        <v>0</v>
      </c>
      <c r="C12" s="53">
        <v>0</v>
      </c>
      <c r="D12" s="53">
        <v>0</v>
      </c>
      <c r="E12" s="53">
        <v>0</v>
      </c>
      <c r="F12" s="53">
        <v>0</v>
      </c>
      <c r="G12" s="53">
        <f>5000*116+5000*210</f>
        <v>1630000</v>
      </c>
      <c r="H12" s="53">
        <v>0</v>
      </c>
      <c r="I12" s="53">
        <v>0</v>
      </c>
      <c r="J12" s="53">
        <v>0</v>
      </c>
      <c r="K12" s="53">
        <v>0</v>
      </c>
      <c r="L12" s="53">
        <f t="shared" si="0"/>
        <v>1630000</v>
      </c>
      <c r="M12" s="2"/>
      <c r="N12" s="2"/>
      <c r="O12" s="2"/>
      <c r="P12" s="2"/>
      <c r="Q12" s="2"/>
      <c r="R12" s="2"/>
      <c r="S12" s="2"/>
      <c r="T12" s="2"/>
      <c r="U12" s="2"/>
      <c r="V12" s="2"/>
      <c r="W12" s="2"/>
      <c r="X12" s="2"/>
    </row>
    <row r="13" spans="1:24">
      <c r="A13" s="4" t="s">
        <v>97</v>
      </c>
      <c r="B13" s="53">
        <v>0</v>
      </c>
      <c r="C13" s="53">
        <v>0</v>
      </c>
      <c r="D13" s="53">
        <v>0</v>
      </c>
      <c r="E13" s="53">
        <v>0</v>
      </c>
      <c r="F13" s="53">
        <v>0</v>
      </c>
      <c r="G13" s="53">
        <v>0</v>
      </c>
      <c r="H13" s="53">
        <v>0</v>
      </c>
      <c r="I13" s="53">
        <v>0</v>
      </c>
      <c r="J13" s="53">
        <v>0</v>
      </c>
      <c r="K13" s="53">
        <f>D129</f>
        <v>593500</v>
      </c>
      <c r="L13" s="53">
        <f t="shared" si="0"/>
        <v>593500</v>
      </c>
      <c r="M13" s="2"/>
      <c r="N13" s="2"/>
      <c r="O13" s="2"/>
      <c r="P13" s="2"/>
      <c r="Q13" s="2"/>
      <c r="R13" s="2"/>
      <c r="S13" s="2"/>
      <c r="T13" s="2"/>
      <c r="U13" s="2"/>
      <c r="V13" s="2"/>
      <c r="W13" s="2"/>
      <c r="X13" s="2"/>
    </row>
    <row r="14" spans="1:24">
      <c r="A14" s="49" t="s">
        <v>46</v>
      </c>
      <c r="B14" s="53">
        <v>0</v>
      </c>
      <c r="C14" s="53">
        <v>0</v>
      </c>
      <c r="D14" s="53">
        <v>0</v>
      </c>
      <c r="E14" s="53">
        <v>0</v>
      </c>
      <c r="F14" s="53">
        <v>0</v>
      </c>
      <c r="G14" s="53">
        <v>0</v>
      </c>
      <c r="H14" s="53">
        <v>0</v>
      </c>
      <c r="I14" s="53">
        <v>0</v>
      </c>
      <c r="J14" s="53">
        <v>0</v>
      </c>
      <c r="K14" s="53">
        <v>160000</v>
      </c>
      <c r="L14" s="53">
        <f t="shared" si="0"/>
        <v>160000</v>
      </c>
      <c r="M14" s="2"/>
      <c r="N14" s="2"/>
      <c r="O14" s="2"/>
      <c r="P14" s="2"/>
      <c r="Q14" s="2"/>
      <c r="R14" s="2"/>
      <c r="S14" s="2"/>
      <c r="T14" s="2"/>
      <c r="U14" s="2"/>
      <c r="V14" s="2"/>
      <c r="W14" s="2"/>
      <c r="X14" s="2"/>
    </row>
    <row r="15" spans="1:24">
      <c r="A15" s="50" t="s">
        <v>47</v>
      </c>
      <c r="B15" s="53">
        <v>0</v>
      </c>
      <c r="C15" s="53">
        <v>0</v>
      </c>
      <c r="D15" s="53">
        <v>0</v>
      </c>
      <c r="E15" s="53">
        <v>0</v>
      </c>
      <c r="F15" s="53">
        <v>0</v>
      </c>
      <c r="G15" s="53">
        <v>0</v>
      </c>
      <c r="H15" s="53">
        <v>0</v>
      </c>
      <c r="I15" s="53">
        <v>0</v>
      </c>
      <c r="J15" s="53">
        <f>12000*23+3000*(14+11)</f>
        <v>351000</v>
      </c>
      <c r="K15" s="53">
        <v>0</v>
      </c>
      <c r="L15" s="53">
        <f t="shared" si="0"/>
        <v>351000</v>
      </c>
      <c r="M15" s="2"/>
      <c r="N15" s="2"/>
      <c r="O15" s="2"/>
      <c r="P15" s="2"/>
      <c r="Q15" s="2"/>
      <c r="R15" s="2"/>
      <c r="S15" s="2"/>
      <c r="T15" s="2"/>
      <c r="U15" s="2"/>
      <c r="V15" s="2"/>
      <c r="W15" s="2"/>
      <c r="X15" s="2"/>
    </row>
    <row r="16" spans="1:24">
      <c r="A16" s="51" t="s">
        <v>48</v>
      </c>
      <c r="B16" s="54">
        <v>0</v>
      </c>
      <c r="C16" s="54">
        <v>0</v>
      </c>
      <c r="D16" s="54">
        <v>0</v>
      </c>
      <c r="E16" s="54">
        <v>0</v>
      </c>
      <c r="F16" s="54">
        <v>0</v>
      </c>
      <c r="G16" s="54">
        <v>0</v>
      </c>
      <c r="H16" s="54">
        <v>0</v>
      </c>
      <c r="I16" s="54">
        <v>0</v>
      </c>
      <c r="J16" s="54">
        <v>0</v>
      </c>
      <c r="K16" s="54">
        <v>93587</v>
      </c>
      <c r="L16" s="54">
        <f t="shared" si="0"/>
        <v>93587</v>
      </c>
      <c r="M16" s="2"/>
      <c r="N16" s="2"/>
      <c r="O16" s="2"/>
      <c r="P16" s="2"/>
      <c r="Q16" s="2"/>
      <c r="R16" s="2"/>
      <c r="S16" s="2"/>
      <c r="T16" s="2"/>
      <c r="U16" s="2"/>
      <c r="V16" s="2"/>
      <c r="W16" s="2"/>
      <c r="X16" s="2"/>
    </row>
    <row r="17" spans="1:24" ht="18.600000000000001" thickBot="1">
      <c r="A17" s="52" t="s">
        <v>49</v>
      </c>
      <c r="B17" s="55">
        <v>0</v>
      </c>
      <c r="C17" s="55">
        <v>0</v>
      </c>
      <c r="D17" s="55">
        <v>0</v>
      </c>
      <c r="E17" s="55">
        <v>0</v>
      </c>
      <c r="F17" s="55">
        <v>0</v>
      </c>
      <c r="G17" s="55">
        <v>0</v>
      </c>
      <c r="H17" s="55">
        <v>0</v>
      </c>
      <c r="I17" s="55">
        <v>0</v>
      </c>
      <c r="J17" s="55">
        <v>0</v>
      </c>
      <c r="K17" s="55">
        <v>0</v>
      </c>
      <c r="L17" s="55">
        <f t="shared" si="0"/>
        <v>0</v>
      </c>
      <c r="M17" s="2"/>
      <c r="N17" s="2"/>
      <c r="O17" s="2"/>
      <c r="P17" s="2"/>
      <c r="Q17" s="2"/>
      <c r="R17" s="2"/>
      <c r="S17" s="2"/>
      <c r="T17" s="2"/>
      <c r="U17" s="2"/>
      <c r="V17" s="2"/>
      <c r="W17" s="2"/>
      <c r="X17" s="2"/>
    </row>
    <row r="18" spans="1:24" ht="19.2" thickTop="1" thickBot="1">
      <c r="A18" s="6" t="s">
        <v>50</v>
      </c>
      <c r="B18" s="57">
        <f>SUM(B3:B17)</f>
        <v>0</v>
      </c>
      <c r="C18" s="57">
        <f t="shared" ref="C18:L18" si="1">SUM(C3:C17)</f>
        <v>14017801</v>
      </c>
      <c r="D18" s="57">
        <f t="shared" si="1"/>
        <v>0</v>
      </c>
      <c r="E18" s="57">
        <f t="shared" si="1"/>
        <v>5813000</v>
      </c>
      <c r="F18" s="57">
        <f t="shared" si="1"/>
        <v>3997206</v>
      </c>
      <c r="G18" s="57">
        <f t="shared" si="1"/>
        <v>1630000</v>
      </c>
      <c r="H18" s="57">
        <f t="shared" si="1"/>
        <v>0</v>
      </c>
      <c r="I18" s="57">
        <f t="shared" si="1"/>
        <v>0</v>
      </c>
      <c r="J18" s="57">
        <f t="shared" si="1"/>
        <v>351000</v>
      </c>
      <c r="K18" s="57">
        <f t="shared" si="1"/>
        <v>847087</v>
      </c>
      <c r="L18" s="57">
        <f t="shared" si="1"/>
        <v>26656094</v>
      </c>
      <c r="M18" s="2"/>
      <c r="N18" s="2"/>
      <c r="O18" s="94"/>
      <c r="P18" s="2"/>
      <c r="Q18" s="2"/>
      <c r="R18" s="2"/>
      <c r="S18" s="2"/>
      <c r="T18" s="2"/>
      <c r="U18" s="2"/>
      <c r="V18" s="2"/>
      <c r="W18" s="2"/>
      <c r="X18" s="2"/>
    </row>
    <row r="20" spans="1:24">
      <c r="A20" s="58" t="s">
        <v>123</v>
      </c>
    </row>
    <row r="21" spans="1:24">
      <c r="A21" s="59" t="s">
        <v>124</v>
      </c>
    </row>
    <row r="23" spans="1:24">
      <c r="A23" s="1" t="s">
        <v>125</v>
      </c>
    </row>
    <row r="24" spans="1:24">
      <c r="A24" t="s">
        <v>126</v>
      </c>
    </row>
    <row r="25" spans="1:24">
      <c r="A25" t="s">
        <v>908</v>
      </c>
    </row>
    <row r="27" spans="1:24">
      <c r="A27" s="1" t="s">
        <v>127</v>
      </c>
    </row>
    <row r="28" spans="1:24">
      <c r="A28" t="s">
        <v>128</v>
      </c>
    </row>
    <row r="30" spans="1:24">
      <c r="A30" s="1" t="s">
        <v>129</v>
      </c>
    </row>
    <row r="31" spans="1:24">
      <c r="A31" t="s">
        <v>130</v>
      </c>
    </row>
    <row r="33" spans="1:24">
      <c r="A33" t="s">
        <v>131</v>
      </c>
    </row>
    <row r="34" spans="1:24">
      <c r="A34" t="s">
        <v>132</v>
      </c>
    </row>
    <row r="35" spans="1:24">
      <c r="A35" s="62" t="s">
        <v>133</v>
      </c>
      <c r="B35" s="2"/>
      <c r="C35" s="2"/>
      <c r="D35" s="2"/>
      <c r="E35" s="2"/>
      <c r="F35" s="2"/>
      <c r="G35" s="2"/>
      <c r="H35" s="2"/>
      <c r="I35" s="2"/>
      <c r="J35" s="2"/>
      <c r="K35" s="2"/>
      <c r="L35" s="2"/>
      <c r="M35" s="2"/>
      <c r="N35" s="2"/>
      <c r="O35" s="2"/>
      <c r="P35" s="2"/>
      <c r="Q35" s="2"/>
      <c r="R35" s="2"/>
      <c r="S35" s="2"/>
      <c r="T35" s="2"/>
      <c r="U35" s="2"/>
      <c r="V35" s="2"/>
      <c r="W35" s="2"/>
      <c r="X35" s="2"/>
    </row>
    <row r="36" spans="1:24">
      <c r="A36" s="2"/>
    </row>
    <row r="37" spans="1:24">
      <c r="A37" s="111" t="s">
        <v>134</v>
      </c>
      <c r="B37" s="2"/>
      <c r="C37" s="2"/>
      <c r="D37" s="2"/>
      <c r="E37" s="2"/>
      <c r="F37" s="2"/>
      <c r="G37" s="2"/>
      <c r="H37" s="2"/>
      <c r="I37" s="2"/>
      <c r="J37" s="2"/>
      <c r="K37" s="2"/>
      <c r="L37" s="2"/>
      <c r="M37" s="2"/>
      <c r="N37" s="2"/>
      <c r="O37" s="2"/>
      <c r="P37" s="2"/>
      <c r="Q37" s="2"/>
      <c r="R37" s="2"/>
      <c r="S37" s="2"/>
      <c r="T37" s="2"/>
      <c r="U37" s="2"/>
      <c r="V37" s="2"/>
      <c r="W37" s="2"/>
      <c r="X37" s="2"/>
    </row>
    <row r="38" spans="1:24">
      <c r="A38" s="2" t="s">
        <v>135</v>
      </c>
      <c r="B38" s="2"/>
      <c r="C38" s="2"/>
      <c r="D38" s="2"/>
      <c r="E38" s="2"/>
      <c r="F38" s="2"/>
      <c r="G38" s="2"/>
      <c r="H38" s="2"/>
      <c r="I38" s="2"/>
      <c r="J38" s="2"/>
      <c r="K38" s="2"/>
      <c r="L38" s="2"/>
      <c r="M38" s="2"/>
      <c r="N38" s="2"/>
      <c r="O38" s="2"/>
      <c r="P38" s="2"/>
      <c r="Q38" s="2"/>
      <c r="R38" s="2"/>
      <c r="S38" s="2"/>
      <c r="T38" s="2"/>
      <c r="U38" s="2"/>
      <c r="V38" s="2"/>
      <c r="W38" s="2"/>
      <c r="X38" s="2"/>
    </row>
    <row r="39" spans="1:24">
      <c r="A39" s="2" t="s">
        <v>136</v>
      </c>
      <c r="B39" s="2"/>
      <c r="C39" s="2"/>
      <c r="D39" s="2"/>
      <c r="E39" s="2"/>
      <c r="F39" s="2"/>
      <c r="G39" s="2"/>
      <c r="H39" s="2"/>
      <c r="I39" s="2"/>
      <c r="J39" s="2"/>
      <c r="K39" s="2"/>
      <c r="L39" s="2"/>
      <c r="M39" s="2"/>
      <c r="N39" s="2"/>
      <c r="O39" s="2"/>
      <c r="P39" s="2"/>
      <c r="Q39" s="2"/>
      <c r="R39" s="2"/>
      <c r="S39" s="2"/>
      <c r="T39" s="2"/>
      <c r="U39" s="2"/>
      <c r="V39" s="2"/>
      <c r="W39" s="2"/>
      <c r="X39" s="2"/>
    </row>
    <row r="40" spans="1:24">
      <c r="A40" s="2"/>
      <c r="B40" s="2"/>
      <c r="C40" s="2"/>
      <c r="D40" s="2"/>
      <c r="E40" s="2"/>
      <c r="F40" s="2"/>
      <c r="G40" s="2"/>
      <c r="H40" s="2"/>
      <c r="I40" s="2"/>
      <c r="J40" s="2"/>
      <c r="K40" s="2"/>
      <c r="L40" s="2"/>
      <c r="M40" s="2"/>
      <c r="N40" s="2"/>
      <c r="O40" s="2"/>
      <c r="P40" s="2"/>
      <c r="Q40" s="2"/>
      <c r="R40" s="2"/>
      <c r="S40" s="2"/>
      <c r="T40" s="2"/>
      <c r="U40" s="2"/>
      <c r="V40" s="2"/>
      <c r="W40" s="2"/>
      <c r="X40" s="2"/>
    </row>
    <row r="41" spans="1:24">
      <c r="A41" s="2" t="s">
        <v>137</v>
      </c>
      <c r="B41" s="2"/>
      <c r="C41" s="2"/>
      <c r="D41" s="2"/>
      <c r="E41" s="2"/>
      <c r="F41" s="2"/>
      <c r="G41" s="2"/>
      <c r="H41" s="2"/>
      <c r="I41" s="2"/>
      <c r="J41" s="2"/>
      <c r="K41" s="2"/>
      <c r="L41" s="2"/>
      <c r="M41" s="2"/>
      <c r="N41" s="2"/>
      <c r="O41" s="2"/>
      <c r="P41" s="2"/>
      <c r="Q41" s="2"/>
      <c r="R41" s="2"/>
      <c r="S41" s="2"/>
      <c r="T41" s="2"/>
      <c r="U41" s="2"/>
      <c r="V41" s="2"/>
      <c r="W41" s="2"/>
      <c r="X41" s="2"/>
    </row>
    <row r="42" spans="1:24">
      <c r="A42" s="2" t="s">
        <v>138</v>
      </c>
      <c r="B42" s="2"/>
      <c r="C42" s="2"/>
      <c r="D42" s="2"/>
      <c r="E42" s="2"/>
      <c r="F42" s="2"/>
      <c r="G42" s="2"/>
      <c r="H42" s="2"/>
      <c r="I42" s="2"/>
      <c r="J42" s="2"/>
      <c r="K42" s="2"/>
      <c r="L42" s="2"/>
      <c r="M42" s="2"/>
      <c r="N42" s="2"/>
      <c r="O42" s="2"/>
      <c r="P42" s="2"/>
      <c r="Q42" s="2"/>
      <c r="R42" s="2"/>
      <c r="S42" s="2"/>
      <c r="T42" s="2"/>
      <c r="U42" s="2"/>
      <c r="V42" s="2"/>
      <c r="W42" s="2"/>
      <c r="X42" s="2"/>
    </row>
    <row r="43" spans="1:24">
      <c r="A43" s="2"/>
      <c r="B43" s="2"/>
      <c r="C43" s="2"/>
      <c r="D43" s="2"/>
      <c r="E43" s="2"/>
      <c r="F43" s="2"/>
      <c r="G43" s="2"/>
      <c r="H43" s="2"/>
      <c r="I43" s="2"/>
      <c r="J43" s="2"/>
      <c r="K43" s="2"/>
      <c r="L43" s="2"/>
      <c r="M43" s="2"/>
      <c r="N43" s="2"/>
      <c r="O43" s="2"/>
      <c r="P43" s="2"/>
      <c r="Q43" s="2"/>
      <c r="R43" s="2"/>
      <c r="S43" s="2"/>
      <c r="T43" s="2"/>
      <c r="U43" s="2"/>
      <c r="V43" s="2"/>
      <c r="W43" s="2"/>
      <c r="X43" s="2"/>
    </row>
    <row r="44" spans="1:24">
      <c r="A44" s="2" t="s">
        <v>139</v>
      </c>
      <c r="B44" s="2"/>
      <c r="C44" s="2"/>
      <c r="D44" s="2"/>
      <c r="E44" s="2"/>
      <c r="F44" s="2"/>
      <c r="G44" s="2"/>
      <c r="H44" s="2"/>
      <c r="I44" s="2"/>
      <c r="J44" s="2"/>
      <c r="K44" s="2"/>
      <c r="L44" s="2"/>
      <c r="M44" s="2"/>
      <c r="N44" s="2"/>
      <c r="O44" s="2"/>
      <c r="P44" s="2"/>
      <c r="Q44" s="2"/>
      <c r="R44" s="2"/>
      <c r="S44" s="2"/>
      <c r="T44" s="2"/>
      <c r="U44" s="2"/>
      <c r="V44" s="2"/>
      <c r="W44" s="2"/>
      <c r="X44" s="2"/>
    </row>
    <row r="45" spans="1:24">
      <c r="A45" s="2" t="s">
        <v>140</v>
      </c>
      <c r="B45" s="2"/>
      <c r="C45" s="2"/>
      <c r="D45" s="2"/>
      <c r="E45" s="2"/>
      <c r="F45" s="2"/>
      <c r="G45" s="2"/>
      <c r="H45" s="2"/>
      <c r="I45" s="2"/>
      <c r="J45" s="2"/>
      <c r="K45" s="2"/>
      <c r="L45" s="2"/>
      <c r="M45" s="2"/>
      <c r="N45" s="2"/>
      <c r="O45" s="2"/>
      <c r="P45" s="2"/>
      <c r="Q45" s="2"/>
      <c r="R45" s="2"/>
      <c r="S45" s="2"/>
      <c r="T45" s="2"/>
      <c r="U45" s="2"/>
      <c r="V45" s="2"/>
      <c r="W45" s="2"/>
      <c r="X45" s="2"/>
    </row>
    <row r="46" spans="1:24">
      <c r="A46" s="2"/>
      <c r="B46" s="2"/>
      <c r="C46" s="2"/>
      <c r="D46" s="2"/>
      <c r="E46" s="2"/>
      <c r="F46" s="2"/>
      <c r="G46" s="2"/>
      <c r="H46" s="2"/>
      <c r="I46" s="2"/>
      <c r="J46" s="2"/>
      <c r="K46" s="2"/>
      <c r="L46" s="2"/>
      <c r="M46" s="2"/>
      <c r="N46" s="2"/>
      <c r="O46" s="2"/>
      <c r="P46" s="2"/>
      <c r="Q46" s="2"/>
      <c r="R46" s="2"/>
      <c r="S46" s="2"/>
      <c r="T46" s="2"/>
      <c r="U46" s="2"/>
      <c r="V46" s="2"/>
      <c r="W46" s="2"/>
      <c r="X46" s="2"/>
    </row>
    <row r="47" spans="1:24">
      <c r="A47" s="2" t="s">
        <v>141</v>
      </c>
      <c r="B47" s="2"/>
      <c r="C47" s="2"/>
      <c r="D47" s="2"/>
      <c r="E47" s="2"/>
      <c r="F47" s="2"/>
      <c r="G47" s="2"/>
      <c r="H47" s="2"/>
      <c r="I47" s="2"/>
      <c r="J47" s="2"/>
      <c r="K47" s="2"/>
      <c r="L47" s="2"/>
      <c r="M47" s="2"/>
      <c r="N47" s="2"/>
      <c r="O47" s="2"/>
      <c r="P47" s="2"/>
      <c r="Q47" s="2"/>
      <c r="R47" s="2"/>
      <c r="S47" s="2"/>
      <c r="T47" s="2"/>
      <c r="U47" s="2"/>
      <c r="V47" s="2"/>
      <c r="W47" s="2"/>
      <c r="X47" s="2"/>
    </row>
    <row r="48" spans="1:24">
      <c r="A48" s="2" t="s">
        <v>142</v>
      </c>
      <c r="B48" s="2"/>
      <c r="C48" s="2"/>
      <c r="D48" s="2"/>
      <c r="E48" s="2"/>
      <c r="F48" s="2"/>
      <c r="G48" s="2"/>
      <c r="H48" s="2"/>
      <c r="I48" s="2"/>
      <c r="J48" s="2"/>
      <c r="K48" s="2"/>
      <c r="L48" s="2"/>
      <c r="M48" s="2"/>
      <c r="N48" s="2"/>
      <c r="O48" s="2"/>
      <c r="P48" s="2"/>
      <c r="Q48" s="2"/>
      <c r="R48" s="2"/>
      <c r="S48" s="2"/>
      <c r="T48" s="2"/>
      <c r="U48" s="2"/>
      <c r="V48" s="2"/>
      <c r="W48" s="2"/>
      <c r="X48" s="2"/>
    </row>
    <row r="49" spans="1:24">
      <c r="A49" s="2"/>
      <c r="B49" s="2"/>
      <c r="C49" s="2"/>
      <c r="D49" s="2"/>
      <c r="E49" s="2"/>
      <c r="F49" s="2"/>
      <c r="G49" s="2"/>
      <c r="H49" s="2"/>
      <c r="I49" s="2"/>
      <c r="J49" s="2"/>
      <c r="K49" s="2"/>
      <c r="L49" s="2"/>
      <c r="M49" s="2"/>
      <c r="N49" s="2"/>
      <c r="O49" s="2"/>
      <c r="P49" s="2"/>
      <c r="Q49" s="2"/>
      <c r="R49" s="2"/>
      <c r="S49" s="2"/>
      <c r="T49" s="2"/>
      <c r="U49" s="2"/>
      <c r="V49" s="2"/>
      <c r="W49" s="2"/>
      <c r="X49" s="2"/>
    </row>
    <row r="50" spans="1:24">
      <c r="A50" s="2" t="s">
        <v>143</v>
      </c>
      <c r="B50" s="2"/>
      <c r="C50" s="2"/>
      <c r="D50" s="2"/>
      <c r="E50" s="2"/>
      <c r="F50" s="2"/>
      <c r="G50" s="2"/>
      <c r="H50" s="2"/>
      <c r="I50" s="2"/>
      <c r="J50" s="2"/>
      <c r="K50" s="2"/>
      <c r="L50" s="2"/>
      <c r="M50" s="2"/>
      <c r="N50" s="2"/>
      <c r="O50" s="2"/>
      <c r="P50" s="2"/>
      <c r="Q50" s="2"/>
      <c r="R50" s="2"/>
      <c r="S50" s="2"/>
      <c r="T50" s="2"/>
      <c r="U50" s="2"/>
      <c r="V50" s="2"/>
      <c r="W50" s="2"/>
      <c r="X50" s="2"/>
    </row>
    <row r="51" spans="1:24">
      <c r="A51" s="2" t="s">
        <v>144</v>
      </c>
      <c r="B51" s="2"/>
      <c r="C51" s="2"/>
      <c r="D51" s="2"/>
      <c r="E51" s="2"/>
      <c r="F51" s="2"/>
      <c r="G51" s="2"/>
      <c r="H51" s="2"/>
      <c r="I51" s="2"/>
      <c r="J51" s="2"/>
      <c r="K51" s="2"/>
      <c r="L51" s="2"/>
      <c r="M51" s="2"/>
      <c r="N51" s="2"/>
      <c r="O51" s="2"/>
      <c r="P51" s="2"/>
      <c r="Q51" s="2"/>
      <c r="R51" s="2"/>
      <c r="S51" s="2"/>
      <c r="T51" s="2"/>
      <c r="U51" s="2"/>
      <c r="V51" s="2"/>
      <c r="W51" s="2"/>
      <c r="X51" s="2"/>
    </row>
    <row r="52" spans="1:24">
      <c r="A52" s="2"/>
      <c r="B52" s="2"/>
      <c r="C52" s="2"/>
      <c r="D52" s="2"/>
      <c r="E52" s="2"/>
      <c r="F52" s="2"/>
      <c r="G52" s="2"/>
      <c r="H52" s="2"/>
      <c r="I52" s="2"/>
      <c r="J52" s="2"/>
      <c r="K52" s="2"/>
      <c r="L52" s="2"/>
      <c r="M52" s="2"/>
      <c r="N52" s="2"/>
      <c r="O52" s="2"/>
      <c r="P52" s="2"/>
      <c r="Q52" s="2"/>
      <c r="R52" s="2"/>
      <c r="S52" s="2"/>
      <c r="T52" s="2"/>
      <c r="U52" s="2"/>
      <c r="V52" s="2"/>
      <c r="W52" s="2"/>
      <c r="X52" s="2"/>
    </row>
    <row r="53" spans="1:24">
      <c r="A53" s="2" t="s">
        <v>145</v>
      </c>
      <c r="B53" s="2"/>
      <c r="C53" s="2"/>
      <c r="D53" s="2"/>
      <c r="E53" s="2"/>
      <c r="F53" s="2"/>
      <c r="G53" s="2"/>
      <c r="H53" s="2"/>
      <c r="I53" s="2"/>
      <c r="J53" s="2"/>
      <c r="K53" s="2"/>
      <c r="L53" s="2"/>
      <c r="M53" s="2"/>
      <c r="N53" s="2"/>
      <c r="O53" s="2"/>
      <c r="P53" s="2"/>
      <c r="Q53" s="2"/>
      <c r="R53" s="2"/>
      <c r="S53" s="2"/>
      <c r="T53" s="2"/>
      <c r="U53" s="2"/>
      <c r="V53" s="2"/>
      <c r="W53" s="2"/>
      <c r="X53" s="2"/>
    </row>
    <row r="54" spans="1:24">
      <c r="A54" s="2" t="s">
        <v>146</v>
      </c>
      <c r="B54" s="2"/>
      <c r="C54" s="2"/>
      <c r="D54" s="2"/>
      <c r="E54" s="2"/>
      <c r="F54" s="2"/>
      <c r="G54" s="2"/>
      <c r="H54" s="2"/>
      <c r="I54" s="2"/>
      <c r="J54" s="2"/>
      <c r="K54" s="2"/>
      <c r="L54" s="2"/>
      <c r="M54" s="2"/>
      <c r="N54" s="2"/>
      <c r="O54" s="2"/>
      <c r="P54" s="2"/>
      <c r="Q54" s="2"/>
      <c r="R54" s="2"/>
      <c r="S54" s="2"/>
      <c r="T54" s="2"/>
      <c r="U54" s="2"/>
      <c r="V54" s="2"/>
      <c r="W54" s="2"/>
      <c r="X54" s="2"/>
    </row>
    <row r="55" spans="1:24">
      <c r="A55" s="2"/>
      <c r="B55" s="2"/>
      <c r="C55" s="2"/>
      <c r="D55" s="2"/>
      <c r="E55" s="2"/>
      <c r="F55" s="2"/>
      <c r="G55" s="2"/>
      <c r="H55" s="2"/>
      <c r="I55" s="2"/>
      <c r="J55" s="2"/>
      <c r="K55" s="2"/>
      <c r="L55" s="2"/>
      <c r="M55" s="2"/>
      <c r="N55" s="2"/>
      <c r="O55" s="2"/>
      <c r="P55" s="2"/>
      <c r="Q55" s="2"/>
      <c r="R55" s="2"/>
      <c r="S55" s="2"/>
      <c r="T55" s="2"/>
      <c r="U55" s="2"/>
      <c r="V55" s="2"/>
      <c r="W55" s="2"/>
      <c r="X55" s="2"/>
    </row>
    <row r="56" spans="1:24">
      <c r="A56" s="2" t="s">
        <v>147</v>
      </c>
      <c r="B56" s="2"/>
      <c r="C56" s="2"/>
      <c r="D56" s="2"/>
      <c r="E56" s="2"/>
      <c r="F56" s="2"/>
      <c r="G56" s="2"/>
      <c r="H56" s="2"/>
      <c r="I56" s="2"/>
      <c r="J56" s="2"/>
      <c r="K56" s="2"/>
      <c r="L56" s="2"/>
      <c r="M56" s="2"/>
      <c r="N56" s="2"/>
      <c r="O56" s="2"/>
      <c r="P56" s="2"/>
      <c r="Q56" s="2"/>
      <c r="R56" s="2"/>
      <c r="S56" s="2"/>
      <c r="T56" s="2"/>
      <c r="U56" s="2"/>
      <c r="V56" s="2"/>
      <c r="W56" s="2"/>
      <c r="X56" s="2"/>
    </row>
    <row r="57" spans="1:24">
      <c r="A57" s="2" t="s">
        <v>148</v>
      </c>
      <c r="B57" s="2"/>
      <c r="C57" s="2"/>
      <c r="D57" s="2"/>
      <c r="E57" s="2"/>
      <c r="F57" s="2"/>
      <c r="G57" s="2"/>
      <c r="H57" s="2"/>
      <c r="I57" s="2"/>
      <c r="J57" s="2"/>
      <c r="K57" s="2"/>
      <c r="L57" s="2"/>
      <c r="M57" s="2"/>
      <c r="N57" s="2"/>
      <c r="O57" s="2"/>
      <c r="P57" s="2"/>
      <c r="Q57" s="2"/>
      <c r="R57" s="2"/>
      <c r="S57" s="2"/>
      <c r="T57" s="2"/>
      <c r="U57" s="2"/>
      <c r="V57" s="2"/>
      <c r="W57" s="2"/>
      <c r="X57" s="2"/>
    </row>
    <row r="58" spans="1:24">
      <c r="A58" s="2"/>
      <c r="B58" s="2"/>
      <c r="C58" s="2"/>
      <c r="D58" s="2"/>
      <c r="E58" s="2"/>
      <c r="F58" s="2"/>
      <c r="G58" s="2"/>
      <c r="H58" s="2"/>
      <c r="I58" s="2"/>
      <c r="J58" s="2"/>
      <c r="K58" s="2"/>
      <c r="L58" s="2"/>
      <c r="M58" s="2"/>
      <c r="N58" s="2"/>
      <c r="O58" s="2"/>
      <c r="P58" s="2"/>
      <c r="Q58" s="2"/>
      <c r="R58" s="2"/>
      <c r="S58" s="2"/>
      <c r="T58" s="2"/>
      <c r="U58" s="2"/>
      <c r="V58" s="2"/>
      <c r="W58" s="2"/>
      <c r="X58" s="2"/>
    </row>
    <row r="59" spans="1:24">
      <c r="A59" s="2" t="s">
        <v>149</v>
      </c>
      <c r="B59" s="2"/>
      <c r="C59" s="2"/>
      <c r="D59" s="2"/>
      <c r="E59" s="2"/>
      <c r="F59" s="2"/>
      <c r="G59" s="2"/>
      <c r="H59" s="2"/>
      <c r="I59" s="2"/>
      <c r="J59" s="2"/>
      <c r="K59" s="2"/>
      <c r="L59" s="2"/>
      <c r="M59" s="2"/>
      <c r="N59" s="2"/>
      <c r="O59" s="2"/>
      <c r="P59" s="2"/>
      <c r="Q59" s="2"/>
      <c r="R59" s="2"/>
      <c r="S59" s="2"/>
      <c r="T59" s="2"/>
      <c r="U59" s="2"/>
      <c r="V59" s="2"/>
      <c r="W59" s="2"/>
      <c r="X59" s="2"/>
    </row>
    <row r="60" spans="1:24">
      <c r="A60" s="2" t="s">
        <v>150</v>
      </c>
      <c r="B60" s="2"/>
      <c r="C60" s="2"/>
      <c r="D60" s="2"/>
      <c r="E60" s="2"/>
      <c r="F60" s="2"/>
      <c r="G60" s="2"/>
      <c r="H60" s="2"/>
      <c r="I60" s="2"/>
      <c r="J60" s="2"/>
      <c r="K60" s="2"/>
      <c r="L60" s="2"/>
      <c r="M60" s="2"/>
      <c r="N60" s="2"/>
      <c r="O60" s="2"/>
      <c r="P60" s="2"/>
      <c r="Q60" s="2"/>
      <c r="R60" s="2"/>
      <c r="S60" s="2"/>
      <c r="T60" s="2"/>
      <c r="U60" s="2"/>
      <c r="V60" s="2"/>
      <c r="W60" s="2"/>
      <c r="X60" s="2"/>
    </row>
    <row r="61" spans="1:24">
      <c r="A61" s="2"/>
      <c r="B61" s="2"/>
      <c r="C61" s="2"/>
      <c r="D61" s="2"/>
      <c r="E61" s="2"/>
      <c r="F61" s="2"/>
      <c r="G61" s="2"/>
      <c r="H61" s="2"/>
      <c r="I61" s="2"/>
      <c r="J61" s="2"/>
      <c r="K61" s="2"/>
      <c r="L61" s="2"/>
      <c r="M61" s="2"/>
      <c r="N61" s="2"/>
      <c r="O61" s="2"/>
      <c r="P61" s="2"/>
      <c r="Q61" s="2"/>
      <c r="R61" s="2"/>
      <c r="S61" s="2"/>
      <c r="T61" s="2"/>
      <c r="U61" s="2"/>
      <c r="V61" s="2"/>
      <c r="W61" s="2"/>
      <c r="X61" s="2"/>
    </row>
    <row r="62" spans="1:24">
      <c r="A62" s="2" t="s">
        <v>151</v>
      </c>
      <c r="B62" s="2"/>
      <c r="C62" s="2"/>
      <c r="D62" s="2"/>
      <c r="E62" s="2"/>
      <c r="F62" s="2"/>
      <c r="G62" s="2"/>
      <c r="H62" s="2"/>
      <c r="I62" s="2"/>
      <c r="J62" s="2"/>
      <c r="K62" s="2"/>
      <c r="L62" s="2"/>
      <c r="M62" s="2"/>
      <c r="N62" s="2"/>
      <c r="O62" s="2"/>
      <c r="P62" s="2"/>
      <c r="Q62" s="2"/>
      <c r="R62" s="2"/>
      <c r="S62" s="2"/>
      <c r="T62" s="2"/>
      <c r="U62" s="2"/>
      <c r="V62" s="2"/>
      <c r="W62" s="2"/>
      <c r="X62" s="2"/>
    </row>
    <row r="63" spans="1:24">
      <c r="A63" s="2" t="s">
        <v>152</v>
      </c>
      <c r="B63" s="2"/>
      <c r="C63" s="2"/>
      <c r="D63" s="2"/>
      <c r="E63" s="2"/>
      <c r="F63" s="2"/>
      <c r="G63" s="2"/>
      <c r="H63" s="2"/>
      <c r="I63" s="2"/>
      <c r="J63" s="2"/>
      <c r="K63" s="2"/>
      <c r="L63" s="2"/>
      <c r="M63" s="2"/>
      <c r="N63" s="2"/>
      <c r="O63" s="2"/>
      <c r="P63" s="2"/>
      <c r="Q63" s="2"/>
      <c r="R63" s="2"/>
      <c r="S63" s="2"/>
      <c r="T63" s="2"/>
      <c r="U63" s="2"/>
      <c r="V63" s="2"/>
      <c r="W63" s="2"/>
      <c r="X63" s="2"/>
    </row>
    <row r="64" spans="1:24">
      <c r="A64" s="2"/>
      <c r="B64" s="2"/>
      <c r="C64" s="2"/>
      <c r="D64" s="2"/>
      <c r="E64" s="2"/>
      <c r="F64" s="2"/>
      <c r="G64" s="2"/>
      <c r="H64" s="2"/>
      <c r="I64" s="2"/>
      <c r="J64" s="2"/>
      <c r="K64" s="2"/>
      <c r="L64" s="2"/>
      <c r="M64" s="2"/>
      <c r="N64" s="2"/>
      <c r="O64" s="2"/>
      <c r="P64" s="2"/>
      <c r="Q64" s="2"/>
      <c r="R64" s="2"/>
      <c r="S64" s="2"/>
      <c r="T64" s="2"/>
      <c r="U64" s="2"/>
      <c r="V64" s="2"/>
      <c r="W64" s="2"/>
      <c r="X64" s="2"/>
    </row>
    <row r="65" spans="1:24">
      <c r="A65" s="2" t="s">
        <v>153</v>
      </c>
      <c r="B65" s="2"/>
      <c r="C65" s="2"/>
      <c r="D65" s="2"/>
      <c r="E65" s="2"/>
      <c r="F65" s="2"/>
      <c r="G65" s="2"/>
      <c r="H65" s="2"/>
      <c r="I65" s="2"/>
      <c r="J65" s="2"/>
      <c r="K65" s="2"/>
      <c r="L65" s="2"/>
      <c r="M65" s="2"/>
      <c r="N65" s="2"/>
      <c r="O65" s="2"/>
      <c r="P65" s="2"/>
      <c r="Q65" s="2"/>
      <c r="R65" s="2"/>
      <c r="S65" s="2"/>
      <c r="T65" s="2"/>
      <c r="U65" s="2"/>
      <c r="V65" s="2"/>
      <c r="W65" s="2"/>
      <c r="X65" s="2"/>
    </row>
    <row r="66" spans="1:24">
      <c r="A66" s="2" t="s">
        <v>154</v>
      </c>
      <c r="B66" s="2"/>
      <c r="C66" s="2"/>
      <c r="D66" s="2"/>
      <c r="E66" s="2"/>
      <c r="F66" s="2"/>
      <c r="G66" s="2"/>
      <c r="H66" s="2"/>
      <c r="I66" s="2"/>
      <c r="J66" s="2"/>
      <c r="K66" s="2"/>
      <c r="L66" s="2"/>
      <c r="M66" s="2"/>
      <c r="N66" s="2"/>
      <c r="O66" s="2"/>
      <c r="P66" s="2"/>
      <c r="Q66" s="2"/>
      <c r="R66" s="2"/>
      <c r="S66" s="2"/>
      <c r="T66" s="2"/>
      <c r="U66" s="2"/>
      <c r="V66" s="2"/>
      <c r="W66" s="2"/>
      <c r="X66" s="2"/>
    </row>
    <row r="67" spans="1:24">
      <c r="A67" s="2"/>
      <c r="B67" s="2"/>
      <c r="C67" s="2"/>
      <c r="D67" s="2"/>
      <c r="E67" s="2"/>
      <c r="F67" s="2"/>
      <c r="G67" s="2"/>
      <c r="H67" s="2"/>
      <c r="I67" s="2"/>
      <c r="J67" s="2"/>
      <c r="K67" s="2"/>
      <c r="L67" s="2"/>
      <c r="M67" s="2"/>
      <c r="N67" s="2"/>
      <c r="O67" s="2"/>
      <c r="P67" s="2"/>
      <c r="Q67" s="2"/>
      <c r="R67" s="2"/>
      <c r="S67" s="2"/>
      <c r="T67" s="2"/>
      <c r="U67" s="2"/>
      <c r="V67" s="2"/>
      <c r="W67" s="2"/>
      <c r="X67" s="2"/>
    </row>
    <row r="68" spans="1:24">
      <c r="A68" s="2" t="s">
        <v>155</v>
      </c>
      <c r="B68" s="2"/>
      <c r="C68" s="2"/>
      <c r="D68" s="2"/>
      <c r="E68" s="2"/>
      <c r="F68" s="2"/>
      <c r="G68" s="2"/>
      <c r="H68" s="2"/>
      <c r="I68" s="2"/>
      <c r="J68" s="2"/>
      <c r="K68" s="2"/>
      <c r="L68" s="2"/>
      <c r="M68" s="2"/>
      <c r="N68" s="2"/>
      <c r="O68" s="2"/>
      <c r="P68" s="2"/>
      <c r="Q68" s="2"/>
      <c r="R68" s="2"/>
      <c r="S68" s="2"/>
      <c r="T68" s="2"/>
      <c r="U68" s="2"/>
      <c r="V68" s="2"/>
      <c r="W68" s="2"/>
      <c r="X68" s="2"/>
    </row>
    <row r="69" spans="1:24">
      <c r="A69" s="2" t="s">
        <v>156</v>
      </c>
      <c r="B69" s="2"/>
      <c r="C69" s="2"/>
      <c r="D69" s="2"/>
      <c r="E69" s="2"/>
      <c r="F69" s="2"/>
      <c r="G69" s="2"/>
      <c r="H69" s="2"/>
      <c r="I69" s="2"/>
      <c r="J69" s="2"/>
      <c r="K69" s="2"/>
      <c r="L69" s="2"/>
      <c r="M69" s="2"/>
      <c r="N69" s="2"/>
      <c r="O69" s="2"/>
      <c r="P69" s="2"/>
      <c r="Q69" s="2"/>
      <c r="R69" s="2"/>
      <c r="S69" s="2"/>
      <c r="T69" s="2"/>
      <c r="U69" s="2"/>
      <c r="V69" s="2"/>
      <c r="W69" s="2"/>
      <c r="X69" s="2"/>
    </row>
    <row r="70" spans="1:24">
      <c r="A70" s="2" t="s">
        <v>157</v>
      </c>
      <c r="B70" s="2"/>
      <c r="C70" s="2"/>
      <c r="D70" s="2"/>
      <c r="E70" s="2"/>
      <c r="F70" s="2"/>
      <c r="G70" s="2"/>
      <c r="H70" s="2"/>
      <c r="I70" s="2"/>
      <c r="J70" s="2"/>
      <c r="K70" s="2"/>
      <c r="L70" s="2"/>
      <c r="M70" s="2"/>
      <c r="N70" s="2"/>
      <c r="O70" s="2"/>
      <c r="P70" s="2"/>
      <c r="Q70" s="2"/>
      <c r="R70" s="2"/>
      <c r="S70" s="2"/>
      <c r="T70" s="2"/>
      <c r="U70" s="2"/>
      <c r="V70" s="2"/>
      <c r="W70" s="2"/>
      <c r="X70" s="2"/>
    </row>
    <row r="71" spans="1:24">
      <c r="A71" s="2"/>
      <c r="B71" s="2"/>
      <c r="C71" s="2"/>
      <c r="D71" s="2"/>
      <c r="E71" s="2"/>
      <c r="F71" s="2"/>
      <c r="G71" s="2"/>
      <c r="H71" s="2"/>
      <c r="I71" s="2"/>
      <c r="J71" s="2"/>
      <c r="K71" s="2"/>
      <c r="L71" s="2"/>
      <c r="M71" s="2"/>
      <c r="N71" s="2"/>
      <c r="O71" s="2"/>
      <c r="P71" s="2"/>
      <c r="Q71" s="2"/>
      <c r="R71" s="2"/>
      <c r="S71" s="2"/>
      <c r="T71" s="2"/>
      <c r="U71" s="2"/>
      <c r="V71" s="2"/>
      <c r="W71" s="2"/>
      <c r="X71" s="2"/>
    </row>
    <row r="72" spans="1:24">
      <c r="A72" s="2" t="s">
        <v>158</v>
      </c>
      <c r="B72" s="2"/>
      <c r="C72" s="2"/>
      <c r="D72" s="2"/>
      <c r="E72" s="2"/>
      <c r="F72" s="2"/>
      <c r="G72" s="2"/>
      <c r="H72" s="2"/>
      <c r="I72" s="2"/>
      <c r="J72" s="2"/>
      <c r="K72" s="2"/>
      <c r="L72" s="2"/>
      <c r="M72" s="2"/>
      <c r="N72" s="2"/>
      <c r="O72" s="2"/>
      <c r="P72" s="2"/>
      <c r="Q72" s="2"/>
      <c r="R72" s="2"/>
      <c r="S72" s="2"/>
      <c r="T72" s="2"/>
      <c r="U72" s="2"/>
      <c r="V72" s="2"/>
      <c r="W72" s="2"/>
      <c r="X72" s="2"/>
    </row>
    <row r="73" spans="1:24">
      <c r="A73" s="2"/>
      <c r="B73" s="2"/>
      <c r="C73" s="2"/>
      <c r="D73" s="2"/>
      <c r="E73" s="2"/>
      <c r="F73" s="2"/>
      <c r="G73" s="2"/>
      <c r="H73" s="2"/>
      <c r="I73" s="2"/>
      <c r="J73" s="2"/>
      <c r="K73" s="2"/>
      <c r="L73" s="2"/>
      <c r="M73" s="2"/>
      <c r="N73" s="2"/>
      <c r="O73" s="2"/>
      <c r="P73" s="2"/>
      <c r="Q73" s="2"/>
      <c r="R73" s="2"/>
      <c r="S73" s="2"/>
      <c r="T73" s="2"/>
      <c r="U73" s="2"/>
      <c r="V73" s="2"/>
      <c r="W73" s="2"/>
      <c r="X73" s="2"/>
    </row>
    <row r="74" spans="1:24">
      <c r="A74" s="2" t="s">
        <v>159</v>
      </c>
      <c r="B74" s="2"/>
      <c r="C74" s="2"/>
      <c r="D74" s="2"/>
      <c r="E74" s="2"/>
      <c r="F74" s="2"/>
      <c r="G74" s="2"/>
      <c r="H74" s="2"/>
      <c r="I74" s="2"/>
      <c r="J74" s="2"/>
      <c r="K74" s="2"/>
      <c r="L74" s="2"/>
      <c r="M74" s="2"/>
      <c r="N74" s="2"/>
      <c r="O74" s="2"/>
      <c r="P74" s="2"/>
      <c r="Q74" s="2"/>
      <c r="R74" s="2"/>
      <c r="S74" s="2"/>
      <c r="T74" s="2"/>
      <c r="U74" s="2"/>
      <c r="V74" s="2"/>
      <c r="W74" s="2"/>
      <c r="X74" s="2"/>
    </row>
    <row r="75" spans="1:24">
      <c r="A75" s="2" t="s">
        <v>160</v>
      </c>
      <c r="B75" s="2"/>
      <c r="C75" s="2"/>
      <c r="D75" s="2"/>
      <c r="E75" s="2"/>
      <c r="F75" s="2"/>
      <c r="G75" s="2"/>
      <c r="H75" s="2"/>
      <c r="I75" s="2"/>
      <c r="J75" s="2"/>
      <c r="K75" s="2"/>
      <c r="L75" s="2"/>
      <c r="M75" s="2"/>
      <c r="N75" s="2"/>
      <c r="O75" s="2"/>
      <c r="P75" s="2"/>
      <c r="Q75" s="2"/>
      <c r="R75" s="2"/>
      <c r="S75" s="2"/>
      <c r="T75" s="2"/>
      <c r="U75" s="2"/>
      <c r="V75" s="2"/>
      <c r="W75" s="2"/>
      <c r="X75" s="2"/>
    </row>
    <row r="76" spans="1:24">
      <c r="A76" s="2"/>
      <c r="B76" s="2"/>
      <c r="C76" s="2"/>
      <c r="D76" s="2"/>
      <c r="E76" s="2"/>
      <c r="F76" s="2"/>
      <c r="G76" s="2"/>
      <c r="H76" s="2"/>
      <c r="I76" s="2"/>
      <c r="J76" s="2"/>
      <c r="K76" s="2"/>
      <c r="L76" s="2"/>
      <c r="M76" s="2"/>
      <c r="N76" s="2"/>
      <c r="O76" s="2"/>
      <c r="P76" s="2"/>
      <c r="Q76" s="2"/>
      <c r="R76" s="2"/>
      <c r="S76" s="2"/>
      <c r="T76" s="2"/>
      <c r="U76" s="2"/>
      <c r="V76" s="2"/>
      <c r="W76" s="2"/>
      <c r="X76" s="2"/>
    </row>
    <row r="77" spans="1:24">
      <c r="A77" s="2" t="s">
        <v>161</v>
      </c>
      <c r="B77" s="2"/>
      <c r="C77" s="2"/>
      <c r="D77" s="2"/>
      <c r="E77" s="2"/>
      <c r="F77" s="2"/>
      <c r="G77" s="2"/>
      <c r="H77" s="2"/>
      <c r="I77" s="2"/>
      <c r="J77" s="2"/>
      <c r="K77" s="2"/>
      <c r="L77" s="2"/>
      <c r="M77" s="2"/>
      <c r="N77" s="2"/>
      <c r="O77" s="2"/>
      <c r="P77" s="2"/>
      <c r="Q77" s="2"/>
      <c r="R77" s="2"/>
      <c r="S77" s="2"/>
      <c r="T77" s="2"/>
      <c r="U77" s="2"/>
      <c r="V77" s="2"/>
      <c r="W77" s="2"/>
      <c r="X77" s="2"/>
    </row>
    <row r="78" spans="1:24">
      <c r="A78" s="2" t="s">
        <v>162</v>
      </c>
      <c r="B78" s="2"/>
      <c r="C78" s="2"/>
      <c r="D78" s="2"/>
      <c r="E78" s="2"/>
      <c r="F78" s="2"/>
      <c r="G78" s="2"/>
      <c r="H78" s="2"/>
      <c r="I78" s="2"/>
      <c r="J78" s="2"/>
      <c r="K78" s="2"/>
      <c r="L78" s="2"/>
      <c r="M78" s="2"/>
      <c r="N78" s="2"/>
      <c r="O78" s="2"/>
      <c r="P78" s="2"/>
      <c r="Q78" s="2"/>
      <c r="R78" s="2"/>
      <c r="S78" s="2"/>
      <c r="T78" s="2"/>
      <c r="U78" s="2"/>
      <c r="V78" s="2"/>
      <c r="W78" s="2"/>
      <c r="X78" s="2"/>
    </row>
    <row r="80" spans="1:24" ht="18.600000000000001" thickBot="1">
      <c r="A80" s="2" t="s">
        <v>163</v>
      </c>
    </row>
    <row r="81" spans="1:9" ht="18.600000000000001" thickBot="1">
      <c r="A81" s="63" t="s">
        <v>164</v>
      </c>
      <c r="B81" s="64" t="s">
        <v>165</v>
      </c>
    </row>
    <row r="82" spans="1:9">
      <c r="A82" s="31" t="s">
        <v>166</v>
      </c>
      <c r="B82" s="67">
        <v>550000</v>
      </c>
    </row>
    <row r="83" spans="1:9">
      <c r="A83" s="33" t="s">
        <v>167</v>
      </c>
      <c r="B83" s="68">
        <v>200000</v>
      </c>
    </row>
    <row r="84" spans="1:9">
      <c r="A84" s="33" t="s">
        <v>168</v>
      </c>
      <c r="B84" s="68">
        <v>0</v>
      </c>
    </row>
    <row r="85" spans="1:9">
      <c r="A85" s="33" t="s">
        <v>169</v>
      </c>
      <c r="B85" s="68">
        <v>400000</v>
      </c>
    </row>
    <row r="86" spans="1:9">
      <c r="A86" s="33" t="s">
        <v>170</v>
      </c>
      <c r="B86" s="68">
        <v>40000</v>
      </c>
    </row>
    <row r="87" spans="1:9">
      <c r="A87" s="33" t="s">
        <v>171</v>
      </c>
      <c r="B87" s="115">
        <v>30000</v>
      </c>
    </row>
    <row r="88" spans="1:9">
      <c r="A88" s="33" t="s">
        <v>172</v>
      </c>
      <c r="B88" s="68">
        <v>50000</v>
      </c>
    </row>
    <row r="89" spans="1:9">
      <c r="A89" s="33" t="s">
        <v>173</v>
      </c>
      <c r="B89" s="68">
        <v>0</v>
      </c>
    </row>
    <row r="90" spans="1:9">
      <c r="A90" s="33" t="s">
        <v>174</v>
      </c>
      <c r="B90" s="68">
        <v>500000</v>
      </c>
    </row>
    <row r="91" spans="1:9">
      <c r="A91" s="33" t="s">
        <v>175</v>
      </c>
      <c r="B91" s="68">
        <v>850000</v>
      </c>
    </row>
    <row r="92" spans="1:9">
      <c r="A92" s="33" t="s">
        <v>127</v>
      </c>
      <c r="B92" s="68">
        <v>987000</v>
      </c>
    </row>
    <row r="93" spans="1:9" ht="18.600000000000001" thickBot="1">
      <c r="A93" s="71" t="s">
        <v>176</v>
      </c>
      <c r="B93" s="72">
        <v>386666</v>
      </c>
    </row>
    <row r="94" spans="1:9" ht="19.2" thickTop="1" thickBot="1">
      <c r="A94" s="69" t="s">
        <v>177</v>
      </c>
      <c r="B94" s="70">
        <f>SUM(B82:B93)</f>
        <v>3993666</v>
      </c>
    </row>
    <row r="96" spans="1:9" ht="18.600000000000001" thickBot="1">
      <c r="A96" s="39" t="s">
        <v>178</v>
      </c>
      <c r="I96" s="1" t="s">
        <v>179</v>
      </c>
    </row>
    <row r="97" spans="1:25" ht="18.600000000000001" thickBot="1">
      <c r="A97" s="63" t="s">
        <v>180</v>
      </c>
      <c r="B97" s="73" t="s">
        <v>181</v>
      </c>
      <c r="C97" s="74" t="s">
        <v>182</v>
      </c>
      <c r="D97" s="73" t="s">
        <v>183</v>
      </c>
      <c r="E97" s="74" t="s">
        <v>184</v>
      </c>
      <c r="F97" s="73" t="s">
        <v>185</v>
      </c>
      <c r="G97" s="74" t="s">
        <v>186</v>
      </c>
      <c r="I97" s="76" t="s">
        <v>187</v>
      </c>
      <c r="J97" s="407" t="s">
        <v>188</v>
      </c>
      <c r="K97" s="408"/>
      <c r="L97" s="408"/>
      <c r="M97" s="408"/>
      <c r="N97" s="408"/>
      <c r="O97" s="408"/>
      <c r="P97" s="408"/>
      <c r="Q97" s="408"/>
      <c r="R97" s="408"/>
      <c r="S97" s="408"/>
      <c r="T97" s="408"/>
      <c r="U97" s="408"/>
      <c r="V97" s="408"/>
      <c r="W97" s="408"/>
      <c r="X97" s="408"/>
      <c r="Y97" s="409"/>
    </row>
    <row r="98" spans="1:25" ht="18.600000000000001" thickBot="1">
      <c r="A98" s="31" t="s">
        <v>189</v>
      </c>
      <c r="B98" s="67">
        <v>354</v>
      </c>
      <c r="C98" s="85">
        <v>200</v>
      </c>
      <c r="D98" s="84">
        <f>B98*C98</f>
        <v>70800</v>
      </c>
      <c r="E98" s="105">
        <v>121</v>
      </c>
      <c r="F98" s="84">
        <f>C98-E98</f>
        <v>79</v>
      </c>
      <c r="G98" s="88">
        <f>B98*F98</f>
        <v>27966</v>
      </c>
      <c r="I98" s="108" t="s">
        <v>190</v>
      </c>
      <c r="J98" s="404" t="s">
        <v>191</v>
      </c>
      <c r="K98" s="405"/>
      <c r="L98" s="405"/>
      <c r="M98" s="405"/>
      <c r="N98" s="405"/>
      <c r="O98" s="405"/>
      <c r="P98" s="405"/>
      <c r="Q98" s="405"/>
      <c r="R98" s="405"/>
      <c r="S98" s="405"/>
      <c r="T98" s="405"/>
      <c r="U98" s="405"/>
      <c r="V98" s="405"/>
      <c r="W98" s="405"/>
      <c r="X98" s="405"/>
      <c r="Y98" s="406"/>
    </row>
    <row r="99" spans="1:25" ht="18.600000000000001" thickBot="1">
      <c r="A99" s="33" t="s">
        <v>192</v>
      </c>
      <c r="B99" s="68">
        <v>104</v>
      </c>
      <c r="C99" s="82">
        <v>200</v>
      </c>
      <c r="D99" s="68">
        <f t="shared" ref="D99:D109" si="2">B99*C99</f>
        <v>20800</v>
      </c>
      <c r="E99" s="104">
        <v>55</v>
      </c>
      <c r="F99" s="68">
        <f t="shared" ref="F99:F110" si="3">C99-E99</f>
        <v>145</v>
      </c>
      <c r="G99" s="83">
        <f>B99*F99</f>
        <v>15080</v>
      </c>
      <c r="I99" s="113" t="s">
        <v>193</v>
      </c>
      <c r="J99" s="401" t="s">
        <v>194</v>
      </c>
      <c r="K99" s="402"/>
      <c r="L99" s="402"/>
      <c r="M99" s="402"/>
      <c r="N99" s="402"/>
      <c r="O99" s="402"/>
      <c r="P99" s="402"/>
      <c r="Q99" s="402"/>
      <c r="R99" s="402"/>
      <c r="S99" s="402"/>
      <c r="T99" s="402"/>
      <c r="U99" s="402"/>
      <c r="V99" s="402"/>
      <c r="W99" s="402"/>
      <c r="X99" s="402"/>
      <c r="Y99" s="403"/>
    </row>
    <row r="100" spans="1:25" ht="18.600000000000001" thickBot="1">
      <c r="A100" s="33" t="s">
        <v>195</v>
      </c>
      <c r="B100" s="68">
        <v>394</v>
      </c>
      <c r="C100" s="82">
        <v>300</v>
      </c>
      <c r="D100" s="68">
        <f t="shared" si="2"/>
        <v>118200</v>
      </c>
      <c r="E100" s="104">
        <v>132</v>
      </c>
      <c r="F100" s="68">
        <f t="shared" si="3"/>
        <v>168</v>
      </c>
      <c r="G100" s="83">
        <f t="shared" ref="G100:G110" si="4">B100*F100</f>
        <v>66192</v>
      </c>
      <c r="I100" s="113" t="s">
        <v>196</v>
      </c>
      <c r="J100" s="404" t="s">
        <v>194</v>
      </c>
      <c r="K100" s="405"/>
      <c r="L100" s="405"/>
      <c r="M100" s="405"/>
      <c r="N100" s="405"/>
      <c r="O100" s="405"/>
      <c r="P100" s="405"/>
      <c r="Q100" s="405"/>
      <c r="R100" s="405"/>
      <c r="S100" s="405"/>
      <c r="T100" s="405"/>
      <c r="U100" s="405"/>
      <c r="V100" s="405"/>
      <c r="W100" s="405"/>
      <c r="X100" s="405"/>
      <c r="Y100" s="406"/>
    </row>
    <row r="101" spans="1:25" ht="18.600000000000001" thickBot="1">
      <c r="A101" s="33" t="s">
        <v>197</v>
      </c>
      <c r="B101" s="68">
        <v>284</v>
      </c>
      <c r="C101" s="82">
        <v>500</v>
      </c>
      <c r="D101" s="68">
        <f t="shared" si="2"/>
        <v>142000</v>
      </c>
      <c r="E101" s="104">
        <v>275</v>
      </c>
      <c r="F101" s="68">
        <f t="shared" si="3"/>
        <v>225</v>
      </c>
      <c r="G101" s="83">
        <f t="shared" si="4"/>
        <v>63900</v>
      </c>
      <c r="I101" s="109" t="s">
        <v>198</v>
      </c>
      <c r="J101" s="401" t="s">
        <v>199</v>
      </c>
      <c r="K101" s="402"/>
      <c r="L101" s="402"/>
      <c r="M101" s="402"/>
      <c r="N101" s="402"/>
      <c r="O101" s="402"/>
      <c r="P101" s="402"/>
      <c r="Q101" s="402"/>
      <c r="R101" s="402"/>
      <c r="S101" s="402"/>
      <c r="T101" s="402"/>
      <c r="U101" s="402"/>
      <c r="V101" s="402"/>
      <c r="W101" s="402"/>
      <c r="X101" s="402"/>
      <c r="Y101" s="403"/>
    </row>
    <row r="102" spans="1:25">
      <c r="A102" s="33" t="s">
        <v>200</v>
      </c>
      <c r="B102" s="68">
        <v>684</v>
      </c>
      <c r="C102" s="82">
        <v>2500</v>
      </c>
      <c r="D102" s="68">
        <f t="shared" si="2"/>
        <v>1710000</v>
      </c>
      <c r="E102" s="104">
        <v>1375</v>
      </c>
      <c r="F102" s="68">
        <f t="shared" si="3"/>
        <v>1125</v>
      </c>
      <c r="G102" s="83">
        <f t="shared" si="4"/>
        <v>769500</v>
      </c>
    </row>
    <row r="103" spans="1:25">
      <c r="A103" s="33" t="s">
        <v>201</v>
      </c>
      <c r="B103" s="68">
        <v>334</v>
      </c>
      <c r="C103" s="82">
        <v>1500</v>
      </c>
      <c r="D103" s="68">
        <f t="shared" si="2"/>
        <v>501000</v>
      </c>
      <c r="E103" s="104">
        <v>880</v>
      </c>
      <c r="F103" s="68">
        <f t="shared" si="3"/>
        <v>620</v>
      </c>
      <c r="G103" s="83">
        <f t="shared" si="4"/>
        <v>207080</v>
      </c>
    </row>
    <row r="104" spans="1:25">
      <c r="A104" s="33" t="s">
        <v>202</v>
      </c>
      <c r="B104" s="68">
        <v>254</v>
      </c>
      <c r="C104" s="82">
        <v>600</v>
      </c>
      <c r="D104" s="68">
        <f t="shared" si="2"/>
        <v>152400</v>
      </c>
      <c r="E104" s="104">
        <v>440</v>
      </c>
      <c r="F104" s="68">
        <f t="shared" si="3"/>
        <v>160</v>
      </c>
      <c r="G104" s="83">
        <f t="shared" si="4"/>
        <v>40640</v>
      </c>
    </row>
    <row r="105" spans="1:25">
      <c r="A105" s="33" t="s">
        <v>203</v>
      </c>
      <c r="B105" s="68">
        <v>84</v>
      </c>
      <c r="C105" s="82">
        <v>700</v>
      </c>
      <c r="D105" s="68">
        <f t="shared" si="2"/>
        <v>58800</v>
      </c>
      <c r="E105" s="104">
        <v>440</v>
      </c>
      <c r="F105" s="68">
        <f t="shared" si="3"/>
        <v>260</v>
      </c>
      <c r="G105" s="83">
        <f t="shared" si="4"/>
        <v>21840</v>
      </c>
    </row>
    <row r="106" spans="1:25">
      <c r="A106" s="33" t="s">
        <v>204</v>
      </c>
      <c r="B106" s="68">
        <v>684</v>
      </c>
      <c r="C106" s="82">
        <v>3000</v>
      </c>
      <c r="D106" s="68">
        <f t="shared" si="2"/>
        <v>2052000</v>
      </c>
      <c r="E106" s="104">
        <v>1705</v>
      </c>
      <c r="F106" s="68">
        <f t="shared" si="3"/>
        <v>1295</v>
      </c>
      <c r="G106" s="83">
        <f t="shared" si="4"/>
        <v>885780</v>
      </c>
    </row>
    <row r="107" spans="1:25">
      <c r="A107" s="33" t="s">
        <v>205</v>
      </c>
      <c r="B107" s="68">
        <v>250</v>
      </c>
      <c r="C107" s="82">
        <v>700</v>
      </c>
      <c r="D107" s="68">
        <f t="shared" si="2"/>
        <v>175000</v>
      </c>
      <c r="E107" s="104">
        <v>462</v>
      </c>
      <c r="F107" s="68">
        <f t="shared" si="3"/>
        <v>238</v>
      </c>
      <c r="G107" s="83">
        <f t="shared" si="4"/>
        <v>59500</v>
      </c>
    </row>
    <row r="108" spans="1:25">
      <c r="A108" s="33" t="s">
        <v>190</v>
      </c>
      <c r="B108" s="68">
        <v>16</v>
      </c>
      <c r="C108" s="82">
        <v>8000</v>
      </c>
      <c r="D108" s="68">
        <f t="shared" si="2"/>
        <v>128000</v>
      </c>
      <c r="E108" s="104">
        <f>SUM(E98:E107)</f>
        <v>5885</v>
      </c>
      <c r="F108" s="68">
        <f t="shared" si="3"/>
        <v>2115</v>
      </c>
      <c r="G108" s="83">
        <f t="shared" si="4"/>
        <v>33840</v>
      </c>
    </row>
    <row r="109" spans="1:25">
      <c r="A109" s="33" t="s">
        <v>206</v>
      </c>
      <c r="B109" s="68">
        <v>30</v>
      </c>
      <c r="C109" s="82">
        <v>300</v>
      </c>
      <c r="D109" s="68">
        <f t="shared" si="2"/>
        <v>9000</v>
      </c>
      <c r="E109" s="104">
        <f>SUM(E98:E99)</f>
        <v>176</v>
      </c>
      <c r="F109" s="68">
        <f t="shared" si="3"/>
        <v>124</v>
      </c>
      <c r="G109" s="83">
        <f t="shared" si="4"/>
        <v>3720</v>
      </c>
    </row>
    <row r="110" spans="1:25" ht="18.600000000000001" thickBot="1">
      <c r="A110" s="71" t="s">
        <v>198</v>
      </c>
      <c r="B110" s="72">
        <v>250</v>
      </c>
      <c r="C110" s="86">
        <v>300</v>
      </c>
      <c r="D110" s="72">
        <f>B110*C110</f>
        <v>75000</v>
      </c>
      <c r="E110" s="106">
        <v>0</v>
      </c>
      <c r="F110" s="72">
        <f t="shared" si="3"/>
        <v>300</v>
      </c>
      <c r="G110" s="72">
        <f t="shared" si="4"/>
        <v>75000</v>
      </c>
    </row>
    <row r="111" spans="1:25" ht="19.2" thickTop="1" thickBot="1">
      <c r="A111" s="69" t="s">
        <v>177</v>
      </c>
      <c r="B111" s="70">
        <f>SUM(B98:B110)</f>
        <v>3722</v>
      </c>
      <c r="C111" s="87"/>
      <c r="D111" s="70">
        <f>SUM(D98:D110)</f>
        <v>5213000</v>
      </c>
      <c r="E111" s="107"/>
      <c r="F111" s="70"/>
      <c r="G111" s="89">
        <f>SUM(G98:G110)</f>
        <v>2270038</v>
      </c>
    </row>
    <row r="113" spans="1:24">
      <c r="A113" s="77" t="s">
        <v>207</v>
      </c>
      <c r="B113" s="78"/>
      <c r="C113" s="78"/>
      <c r="D113" s="78"/>
      <c r="E113" s="78"/>
      <c r="F113" s="78"/>
      <c r="G113" s="78"/>
      <c r="H113" s="2"/>
      <c r="I113" s="2"/>
      <c r="J113" s="2"/>
      <c r="K113" s="2"/>
      <c r="L113" s="2"/>
      <c r="M113" s="2"/>
      <c r="N113" s="2"/>
      <c r="O113" s="2"/>
      <c r="P113" s="2"/>
      <c r="Q113" s="2"/>
      <c r="R113" s="2"/>
      <c r="S113" s="2"/>
      <c r="T113" s="2"/>
      <c r="U113" s="2"/>
      <c r="V113" s="2"/>
      <c r="W113" s="2"/>
      <c r="X113" s="2"/>
    </row>
    <row r="114" spans="1:24">
      <c r="A114" s="79" t="s">
        <v>208</v>
      </c>
      <c r="B114" s="78"/>
      <c r="C114" s="78"/>
      <c r="D114" s="78"/>
      <c r="E114" s="78"/>
      <c r="F114" s="78"/>
      <c r="G114" s="78"/>
      <c r="H114" s="2"/>
      <c r="I114" s="2"/>
      <c r="J114" s="2"/>
      <c r="K114" s="2"/>
      <c r="L114" s="2"/>
      <c r="M114" s="2"/>
      <c r="N114" s="2"/>
      <c r="O114" s="2"/>
      <c r="P114" s="2"/>
      <c r="Q114" s="2"/>
      <c r="R114" s="2"/>
      <c r="S114" s="2"/>
      <c r="T114" s="2"/>
      <c r="U114" s="2"/>
      <c r="V114" s="2"/>
      <c r="W114" s="2"/>
      <c r="X114" s="2"/>
    </row>
    <row r="115" spans="1:24">
      <c r="A115" s="80"/>
      <c r="B115" s="2"/>
      <c r="C115" s="2"/>
      <c r="D115" s="2"/>
      <c r="E115" s="2"/>
      <c r="F115" s="2"/>
      <c r="G115" s="2"/>
      <c r="H115" s="2"/>
      <c r="I115" s="2"/>
      <c r="J115" s="2"/>
      <c r="K115" s="2"/>
      <c r="L115" s="2"/>
      <c r="M115" s="2"/>
      <c r="N115" s="2"/>
      <c r="O115" s="2"/>
      <c r="P115" s="2"/>
      <c r="Q115" s="2"/>
      <c r="R115" s="2"/>
      <c r="S115" s="2"/>
      <c r="T115" s="2"/>
      <c r="U115" s="2"/>
      <c r="V115" s="2"/>
      <c r="W115" s="2"/>
      <c r="X115" s="2"/>
    </row>
    <row r="116" spans="1:24">
      <c r="A116" s="39" t="s">
        <v>43</v>
      </c>
      <c r="B116" s="2"/>
      <c r="C116" s="2"/>
      <c r="D116" s="2"/>
      <c r="E116" s="2"/>
      <c r="F116" s="2"/>
      <c r="G116" s="2"/>
      <c r="H116" s="2"/>
      <c r="I116" s="2"/>
      <c r="J116" s="2"/>
      <c r="K116" s="2"/>
      <c r="L116" s="2"/>
      <c r="M116" s="2"/>
      <c r="N116" s="2"/>
      <c r="O116" s="2"/>
      <c r="P116" s="2"/>
      <c r="Q116" s="2"/>
      <c r="R116" s="2"/>
      <c r="S116" s="2"/>
      <c r="T116" s="2"/>
      <c r="U116" s="2"/>
      <c r="V116" s="2"/>
      <c r="W116" s="2"/>
      <c r="X116" s="2"/>
    </row>
    <row r="117" spans="1:24">
      <c r="A117" s="2" t="s">
        <v>209</v>
      </c>
      <c r="B117" s="2"/>
      <c r="C117" s="2"/>
      <c r="D117" s="2"/>
      <c r="E117" s="2"/>
      <c r="F117" s="2"/>
      <c r="G117" s="2"/>
      <c r="H117" s="2"/>
      <c r="I117" s="2"/>
      <c r="J117" s="2"/>
      <c r="K117" s="2"/>
      <c r="L117" s="2"/>
      <c r="M117" s="2"/>
      <c r="N117" s="2"/>
      <c r="O117" s="2"/>
      <c r="P117" s="2"/>
      <c r="Q117" s="2"/>
      <c r="R117" s="2"/>
      <c r="S117" s="2"/>
      <c r="T117" s="2"/>
      <c r="U117" s="2"/>
      <c r="V117" s="2"/>
      <c r="W117" s="2"/>
      <c r="X117" s="2"/>
    </row>
    <row r="119" spans="1:24">
      <c r="A119" s="1" t="s">
        <v>210</v>
      </c>
    </row>
    <row r="120" spans="1:24">
      <c r="A120" t="s">
        <v>211</v>
      </c>
    </row>
    <row r="121" spans="1:24">
      <c r="A121" t="s">
        <v>212</v>
      </c>
    </row>
    <row r="123" spans="1:24">
      <c r="A123" s="1" t="s">
        <v>213</v>
      </c>
    </row>
    <row r="124" spans="1:24" ht="18.600000000000001" thickBot="1">
      <c r="A124" t="s">
        <v>214</v>
      </c>
    </row>
    <row r="125" spans="1:24" ht="18.600000000000001" thickBot="1">
      <c r="A125" s="74" t="s">
        <v>215</v>
      </c>
      <c r="B125" s="73" t="s">
        <v>216</v>
      </c>
      <c r="C125" s="74" t="s">
        <v>182</v>
      </c>
      <c r="D125" s="64" t="s">
        <v>217</v>
      </c>
    </row>
    <row r="126" spans="1:24">
      <c r="A126" s="65" t="s">
        <v>218</v>
      </c>
      <c r="B126" s="67">
        <v>150</v>
      </c>
      <c r="C126" s="67">
        <v>2000</v>
      </c>
      <c r="D126" s="67">
        <f>B126*C126</f>
        <v>300000</v>
      </c>
    </row>
    <row r="127" spans="1:24">
      <c r="A127" s="66" t="s">
        <v>219</v>
      </c>
      <c r="B127" s="68">
        <v>13</v>
      </c>
      <c r="C127" s="68">
        <v>2500</v>
      </c>
      <c r="D127" s="68">
        <f>B127*C127</f>
        <v>32500</v>
      </c>
    </row>
    <row r="128" spans="1:24" ht="18.600000000000001" thickBot="1">
      <c r="A128" s="81" t="s">
        <v>220</v>
      </c>
      <c r="B128" s="72">
        <v>87</v>
      </c>
      <c r="C128" s="72">
        <v>3000</v>
      </c>
      <c r="D128" s="72">
        <f>B128*C128</f>
        <v>261000</v>
      </c>
    </row>
    <row r="129" spans="1:4" ht="19.2" thickTop="1" thickBot="1">
      <c r="A129" s="75" t="s">
        <v>177</v>
      </c>
      <c r="B129" s="70">
        <f>SUM(B126:B128)</f>
        <v>250</v>
      </c>
      <c r="C129" s="70"/>
      <c r="D129" s="70">
        <f>SUM(D126:D128)</f>
        <v>593500</v>
      </c>
    </row>
    <row r="130" spans="1:4">
      <c r="A130" s="110" t="s">
        <v>221</v>
      </c>
    </row>
    <row r="132" spans="1:4">
      <c r="A132" s="1" t="s">
        <v>222</v>
      </c>
    </row>
    <row r="133" spans="1:4">
      <c r="A133" t="s">
        <v>223</v>
      </c>
    </row>
    <row r="134" spans="1:4">
      <c r="A134" t="s">
        <v>224</v>
      </c>
    </row>
    <row r="136" spans="1:4">
      <c r="A136" s="1" t="s">
        <v>225</v>
      </c>
    </row>
    <row r="137" spans="1:4">
      <c r="A137" t="s">
        <v>226</v>
      </c>
    </row>
    <row r="138" spans="1:4">
      <c r="A138" t="s">
        <v>227</v>
      </c>
    </row>
    <row r="139" spans="1:4">
      <c r="A139" t="s">
        <v>228</v>
      </c>
    </row>
    <row r="140" spans="1:4">
      <c r="A140" t="s">
        <v>229</v>
      </c>
    </row>
    <row r="141" spans="1:4">
      <c r="A141" t="s">
        <v>230</v>
      </c>
    </row>
    <row r="143" spans="1:4">
      <c r="A143" s="1" t="s">
        <v>231</v>
      </c>
    </row>
    <row r="144" spans="1:4">
      <c r="A144" t="s">
        <v>232</v>
      </c>
    </row>
    <row r="145" spans="1:1">
      <c r="A145" t="s">
        <v>233</v>
      </c>
    </row>
    <row r="147" spans="1:1">
      <c r="A147" s="1" t="s">
        <v>234</v>
      </c>
    </row>
    <row r="148" spans="1:1">
      <c r="A148" t="s">
        <v>235</v>
      </c>
    </row>
  </sheetData>
  <mergeCells count="5">
    <mergeCell ref="J101:Y101"/>
    <mergeCell ref="J98:Y98"/>
    <mergeCell ref="J97:Y97"/>
    <mergeCell ref="J99:Y99"/>
    <mergeCell ref="J100:Y100"/>
  </mergeCells>
  <phoneticPr fontId="1"/>
  <pageMargins left="0.7" right="0.7" top="0.75" bottom="0.75" header="0.3" footer="0.3"/>
  <pageSetup paperSize="9" orientation="portrait" horizontalDpi="300" verticalDpi="300" r:id="rId1"/>
  <ignoredErrors>
    <ignoredError sqref="E109"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01A8A-0C74-48D8-A1F3-5843437B7453}">
  <dimension ref="A1:FM567"/>
  <sheetViews>
    <sheetView tabSelected="1" topLeftCell="C311" zoomScale="64" zoomScaleNormal="70" workbookViewId="0">
      <selection activeCell="I342" sqref="I342"/>
    </sheetView>
  </sheetViews>
  <sheetFormatPr defaultColWidth="8.796875" defaultRowHeight="18"/>
  <cols>
    <col min="1" max="1" width="22.296875" bestFit="1" customWidth="1"/>
    <col min="3" max="3" width="131" bestFit="1" customWidth="1"/>
    <col min="4" max="4" width="17.5" bestFit="1" customWidth="1"/>
    <col min="6" max="6" width="10.796875" bestFit="1" customWidth="1"/>
    <col min="7" max="7" width="12" bestFit="1" customWidth="1"/>
    <col min="8" max="8" width="25.296875" bestFit="1" customWidth="1"/>
    <col min="9" max="9" width="137.5" style="341" bestFit="1" customWidth="1"/>
  </cols>
  <sheetData>
    <row r="1" spans="1:12" ht="18.600000000000001" thickBot="1">
      <c r="A1" s="1" t="s">
        <v>236</v>
      </c>
      <c r="D1" s="92"/>
      <c r="G1" s="92"/>
    </row>
    <row r="2" spans="1:12" ht="18.600000000000001" thickBot="1">
      <c r="A2" s="43" t="s">
        <v>23</v>
      </c>
      <c r="B2" s="43" t="s">
        <v>237</v>
      </c>
      <c r="C2" s="43" t="s">
        <v>238</v>
      </c>
      <c r="D2" s="93" t="s">
        <v>239</v>
      </c>
      <c r="E2" s="43" t="s">
        <v>240</v>
      </c>
      <c r="F2" s="43" t="s">
        <v>241</v>
      </c>
      <c r="G2" s="93" t="s">
        <v>242</v>
      </c>
      <c r="H2" s="43" t="s">
        <v>243</v>
      </c>
      <c r="I2" s="46" t="s">
        <v>244</v>
      </c>
      <c r="J2" s="2"/>
      <c r="K2" s="2"/>
      <c r="L2" s="2"/>
    </row>
    <row r="3" spans="1:12" ht="18.600000000000001" thickBot="1">
      <c r="A3" s="116" t="s">
        <v>53</v>
      </c>
      <c r="B3" s="117">
        <v>1</v>
      </c>
      <c r="C3" s="117" t="s">
        <v>245</v>
      </c>
      <c r="D3" s="118">
        <v>25300</v>
      </c>
      <c r="E3" s="118">
        <v>1</v>
      </c>
      <c r="F3" s="117" t="s">
        <v>246</v>
      </c>
      <c r="G3" s="118">
        <f>D3*E3</f>
        <v>25300</v>
      </c>
      <c r="H3" s="117" t="s">
        <v>247</v>
      </c>
      <c r="I3" s="119" t="s">
        <v>248</v>
      </c>
      <c r="J3" s="2"/>
      <c r="K3" s="2"/>
      <c r="L3" s="2"/>
    </row>
    <row r="4" spans="1:12" ht="18.600000000000001" thickTop="1">
      <c r="A4" s="120" t="s">
        <v>249</v>
      </c>
      <c r="B4" s="362"/>
      <c r="C4" s="363"/>
      <c r="D4" s="363"/>
      <c r="E4" s="363"/>
      <c r="F4" s="364"/>
      <c r="G4" s="121">
        <f>SUM(G3)</f>
        <v>25300</v>
      </c>
      <c r="H4" s="362"/>
      <c r="I4" s="364"/>
      <c r="J4" s="2"/>
      <c r="K4" s="2"/>
      <c r="L4" s="2"/>
    </row>
    <row r="5" spans="1:12" ht="18.600000000000001" thickBot="1">
      <c r="A5" s="2"/>
      <c r="B5" s="2"/>
      <c r="C5" s="2"/>
      <c r="D5" s="94"/>
      <c r="E5" s="2"/>
      <c r="F5" s="2"/>
      <c r="G5" s="94"/>
      <c r="H5" s="2"/>
      <c r="I5" s="80"/>
      <c r="J5" s="2"/>
      <c r="K5" s="2"/>
      <c r="L5" s="2"/>
    </row>
    <row r="6" spans="1:12" ht="18.600000000000001" thickBot="1">
      <c r="A6" s="43" t="s">
        <v>23</v>
      </c>
      <c r="B6" s="43" t="s">
        <v>237</v>
      </c>
      <c r="C6" s="43" t="s">
        <v>238</v>
      </c>
      <c r="D6" s="93" t="s">
        <v>239</v>
      </c>
      <c r="E6" s="43" t="s">
        <v>240</v>
      </c>
      <c r="F6" s="43" t="s">
        <v>241</v>
      </c>
      <c r="G6" s="93" t="s">
        <v>242</v>
      </c>
      <c r="H6" s="43" t="s">
        <v>243</v>
      </c>
      <c r="I6" s="46" t="s">
        <v>244</v>
      </c>
      <c r="J6" s="2"/>
      <c r="K6" s="2"/>
      <c r="L6" s="2"/>
    </row>
    <row r="7" spans="1:12">
      <c r="A7" s="116" t="s">
        <v>55</v>
      </c>
      <c r="B7" s="116">
        <v>2</v>
      </c>
      <c r="C7" s="116" t="s">
        <v>250</v>
      </c>
      <c r="D7" s="122">
        <v>1980</v>
      </c>
      <c r="E7" s="122">
        <v>50</v>
      </c>
      <c r="F7" s="116" t="s">
        <v>251</v>
      </c>
      <c r="G7" s="118">
        <f>D7*E7</f>
        <v>99000</v>
      </c>
      <c r="H7" s="123" t="s">
        <v>252</v>
      </c>
      <c r="I7" s="124" t="s">
        <v>253</v>
      </c>
      <c r="J7" s="2"/>
      <c r="K7" s="2"/>
      <c r="L7" s="2"/>
    </row>
    <row r="8" spans="1:12">
      <c r="A8" s="123"/>
      <c r="B8" s="123">
        <v>3</v>
      </c>
      <c r="C8" s="125" t="s">
        <v>254</v>
      </c>
      <c r="D8" s="126"/>
      <c r="E8" s="127">
        <v>50</v>
      </c>
      <c r="F8" s="125" t="s">
        <v>246</v>
      </c>
      <c r="G8" s="127">
        <f t="shared" ref="G8:G19" si="0">D8*E8</f>
        <v>0</v>
      </c>
      <c r="H8" s="123" t="s">
        <v>255</v>
      </c>
      <c r="I8" s="128" t="s">
        <v>253</v>
      </c>
      <c r="J8" s="2"/>
      <c r="K8" s="2"/>
      <c r="L8" s="2"/>
    </row>
    <row r="9" spans="1:12">
      <c r="A9" s="125"/>
      <c r="B9" s="125">
        <v>4</v>
      </c>
      <c r="C9" s="125" t="s">
        <v>256</v>
      </c>
      <c r="D9" s="127"/>
      <c r="E9" s="127">
        <v>50</v>
      </c>
      <c r="F9" s="125" t="s">
        <v>251</v>
      </c>
      <c r="G9" s="127">
        <f t="shared" si="0"/>
        <v>0</v>
      </c>
      <c r="H9" s="123" t="s">
        <v>255</v>
      </c>
      <c r="I9" s="128" t="s">
        <v>257</v>
      </c>
      <c r="J9" s="2"/>
      <c r="K9" s="2"/>
      <c r="L9" s="2"/>
    </row>
    <row r="10" spans="1:12">
      <c r="A10" s="125"/>
      <c r="B10" s="125">
        <v>5</v>
      </c>
      <c r="C10" s="125" t="s">
        <v>258</v>
      </c>
      <c r="D10" s="127"/>
      <c r="E10" s="127">
        <v>14</v>
      </c>
      <c r="F10" s="125" t="s">
        <v>259</v>
      </c>
      <c r="G10" s="127">
        <f t="shared" si="0"/>
        <v>0</v>
      </c>
      <c r="H10" s="123" t="s">
        <v>255</v>
      </c>
      <c r="I10" s="128" t="s">
        <v>257</v>
      </c>
      <c r="J10" s="2"/>
      <c r="K10" s="2"/>
      <c r="L10" s="2"/>
    </row>
    <row r="11" spans="1:12">
      <c r="A11" s="125"/>
      <c r="B11" s="125">
        <v>6</v>
      </c>
      <c r="C11" s="125" t="s">
        <v>260</v>
      </c>
      <c r="D11" s="127"/>
      <c r="E11" s="127">
        <v>3</v>
      </c>
      <c r="F11" s="125" t="s">
        <v>246</v>
      </c>
      <c r="G11" s="127">
        <f t="shared" si="0"/>
        <v>0</v>
      </c>
      <c r="H11" s="123" t="s">
        <v>255</v>
      </c>
      <c r="I11" s="128" t="s">
        <v>261</v>
      </c>
      <c r="J11" s="2"/>
      <c r="K11" s="2"/>
      <c r="L11" s="2"/>
    </row>
    <row r="12" spans="1:12">
      <c r="A12" s="125"/>
      <c r="B12" s="125">
        <v>7</v>
      </c>
      <c r="C12" s="129" t="s">
        <v>262</v>
      </c>
      <c r="D12" s="127"/>
      <c r="E12" s="130">
        <v>1</v>
      </c>
      <c r="F12" s="129" t="s">
        <v>246</v>
      </c>
      <c r="G12" s="127">
        <f t="shared" si="0"/>
        <v>0</v>
      </c>
      <c r="H12" s="123" t="s">
        <v>255</v>
      </c>
      <c r="I12" s="131" t="s">
        <v>261</v>
      </c>
      <c r="J12" s="2"/>
      <c r="K12" s="2"/>
      <c r="L12" s="2"/>
    </row>
    <row r="13" spans="1:12">
      <c r="A13" s="125"/>
      <c r="B13" s="125">
        <v>8</v>
      </c>
      <c r="C13" s="125" t="s">
        <v>263</v>
      </c>
      <c r="D13" s="127"/>
      <c r="E13" s="132">
        <v>3</v>
      </c>
      <c r="F13" s="125" t="s">
        <v>246</v>
      </c>
      <c r="G13" s="127">
        <f t="shared" si="0"/>
        <v>0</v>
      </c>
      <c r="H13" s="123" t="s">
        <v>255</v>
      </c>
      <c r="I13" s="131" t="s">
        <v>257</v>
      </c>
      <c r="J13" s="2"/>
      <c r="K13" s="2"/>
      <c r="L13" s="2"/>
    </row>
    <row r="14" spans="1:12">
      <c r="A14" s="125"/>
      <c r="B14" s="125">
        <v>9</v>
      </c>
      <c r="C14" s="123" t="s">
        <v>250</v>
      </c>
      <c r="D14" s="130">
        <v>1980</v>
      </c>
      <c r="E14" s="130">
        <v>3</v>
      </c>
      <c r="F14" s="123" t="s">
        <v>251</v>
      </c>
      <c r="G14" s="127">
        <f t="shared" si="0"/>
        <v>5940</v>
      </c>
      <c r="H14" s="123" t="s">
        <v>255</v>
      </c>
      <c r="I14" s="131" t="s">
        <v>264</v>
      </c>
      <c r="J14" s="2"/>
      <c r="K14" s="2"/>
      <c r="L14" s="2"/>
    </row>
    <row r="15" spans="1:12">
      <c r="A15" s="125"/>
      <c r="B15" s="125">
        <v>10</v>
      </c>
      <c r="C15" s="125" t="s">
        <v>254</v>
      </c>
      <c r="D15" s="127"/>
      <c r="E15" s="130">
        <v>3</v>
      </c>
      <c r="F15" s="123" t="s">
        <v>246</v>
      </c>
      <c r="G15" s="127">
        <f t="shared" si="0"/>
        <v>0</v>
      </c>
      <c r="H15" s="123" t="s">
        <v>255</v>
      </c>
      <c r="I15" s="131" t="s">
        <v>264</v>
      </c>
      <c r="J15" s="2"/>
      <c r="K15" s="2"/>
      <c r="L15" s="2"/>
    </row>
    <row r="16" spans="1:12">
      <c r="A16" s="125"/>
      <c r="B16" s="125">
        <v>11</v>
      </c>
      <c r="C16" s="125" t="s">
        <v>256</v>
      </c>
      <c r="D16" s="127"/>
      <c r="E16" s="130">
        <v>3</v>
      </c>
      <c r="F16" s="123" t="s">
        <v>251</v>
      </c>
      <c r="G16" s="127">
        <f t="shared" si="0"/>
        <v>0</v>
      </c>
      <c r="H16" s="123" t="s">
        <v>255</v>
      </c>
      <c r="I16" s="131" t="s">
        <v>257</v>
      </c>
      <c r="J16" s="2"/>
      <c r="K16" s="2"/>
      <c r="L16" s="2"/>
    </row>
    <row r="17" spans="1:12">
      <c r="A17" s="125"/>
      <c r="B17" s="125">
        <v>12</v>
      </c>
      <c r="C17" s="125" t="s">
        <v>258</v>
      </c>
      <c r="D17" s="127"/>
      <c r="E17" s="130">
        <v>1</v>
      </c>
      <c r="F17" s="123" t="s">
        <v>265</v>
      </c>
      <c r="G17" s="127">
        <f t="shared" si="0"/>
        <v>0</v>
      </c>
      <c r="H17" s="123" t="s">
        <v>255</v>
      </c>
      <c r="I17" s="131" t="s">
        <v>257</v>
      </c>
      <c r="J17" s="2"/>
      <c r="K17" s="2"/>
      <c r="L17" s="2"/>
    </row>
    <row r="18" spans="1:12">
      <c r="A18" s="125"/>
      <c r="B18" s="125">
        <v>13</v>
      </c>
      <c r="C18" s="125" t="s">
        <v>260</v>
      </c>
      <c r="D18" s="127"/>
      <c r="E18" s="130">
        <v>1</v>
      </c>
      <c r="F18" s="123" t="s">
        <v>246</v>
      </c>
      <c r="G18" s="127">
        <f t="shared" si="0"/>
        <v>0</v>
      </c>
      <c r="H18" s="123" t="s">
        <v>255</v>
      </c>
      <c r="I18" s="131" t="s">
        <v>261</v>
      </c>
      <c r="J18" s="2"/>
      <c r="K18" s="2"/>
      <c r="L18" s="2"/>
    </row>
    <row r="19" spans="1:12">
      <c r="A19" s="129"/>
      <c r="B19" s="129">
        <v>14</v>
      </c>
      <c r="C19" s="129" t="s">
        <v>262</v>
      </c>
      <c r="D19" s="130"/>
      <c r="E19" s="130">
        <v>1</v>
      </c>
      <c r="F19" s="133" t="s">
        <v>246</v>
      </c>
      <c r="G19" s="126">
        <f t="shared" si="0"/>
        <v>0</v>
      </c>
      <c r="H19" s="123" t="s">
        <v>252</v>
      </c>
      <c r="I19" s="131" t="s">
        <v>261</v>
      </c>
      <c r="J19" s="2"/>
      <c r="K19" s="2"/>
      <c r="L19" s="2"/>
    </row>
    <row r="20" spans="1:12" ht="18.600000000000001" thickBot="1">
      <c r="A20" s="134"/>
      <c r="B20" s="135">
        <v>15</v>
      </c>
      <c r="C20" s="136" t="s">
        <v>266</v>
      </c>
      <c r="D20" s="137">
        <v>440</v>
      </c>
      <c r="E20" s="137">
        <v>4</v>
      </c>
      <c r="F20" s="138" t="s">
        <v>267</v>
      </c>
      <c r="G20" s="127">
        <f>D20*E20*3</f>
        <v>5280</v>
      </c>
      <c r="H20" s="136" t="s">
        <v>268</v>
      </c>
      <c r="I20" s="139" t="s">
        <v>269</v>
      </c>
      <c r="J20" s="2"/>
      <c r="K20" s="2"/>
      <c r="L20" s="2"/>
    </row>
    <row r="21" spans="1:12" ht="18.600000000000001" thickTop="1">
      <c r="A21" s="120" t="s">
        <v>270</v>
      </c>
      <c r="B21" s="362"/>
      <c r="C21" s="363"/>
      <c r="D21" s="363"/>
      <c r="E21" s="363"/>
      <c r="F21" s="364"/>
      <c r="G21" s="121">
        <f>SUM(G7:G20)</f>
        <v>110220</v>
      </c>
      <c r="H21" s="362"/>
      <c r="I21" s="364"/>
      <c r="J21" s="2"/>
      <c r="K21" s="2"/>
      <c r="L21" s="2"/>
    </row>
    <row r="22" spans="1:12" ht="18.600000000000001" thickBot="1">
      <c r="A22" s="2"/>
      <c r="B22" s="2"/>
      <c r="C22" s="2"/>
      <c r="D22" s="94"/>
      <c r="E22" s="2"/>
      <c r="F22" s="2"/>
      <c r="G22" s="94"/>
      <c r="H22" s="2"/>
      <c r="I22" s="80"/>
      <c r="J22" s="2"/>
      <c r="K22" s="2"/>
      <c r="L22" s="2"/>
    </row>
    <row r="23" spans="1:12" ht="18.600000000000001" thickBot="1">
      <c r="A23" s="43" t="s">
        <v>23</v>
      </c>
      <c r="B23" s="43" t="s">
        <v>237</v>
      </c>
      <c r="C23" s="43" t="s">
        <v>238</v>
      </c>
      <c r="D23" s="93" t="s">
        <v>239</v>
      </c>
      <c r="E23" s="43" t="s">
        <v>240</v>
      </c>
      <c r="F23" s="43" t="s">
        <v>241</v>
      </c>
      <c r="G23" s="93" t="s">
        <v>242</v>
      </c>
      <c r="H23" s="43" t="s">
        <v>243</v>
      </c>
      <c r="I23" s="46" t="s">
        <v>244</v>
      </c>
      <c r="J23" s="2"/>
      <c r="K23" s="2"/>
      <c r="L23" s="2"/>
    </row>
    <row r="24" spans="1:12">
      <c r="A24" s="116" t="s">
        <v>60</v>
      </c>
      <c r="B24" s="116">
        <v>16</v>
      </c>
      <c r="C24" s="116" t="s">
        <v>271</v>
      </c>
      <c r="D24" s="127">
        <v>1100</v>
      </c>
      <c r="E24" s="140">
        <v>1</v>
      </c>
      <c r="F24" s="141" t="s">
        <v>246</v>
      </c>
      <c r="G24" s="127">
        <f>D24*E24</f>
        <v>1100</v>
      </c>
      <c r="H24" s="141" t="s">
        <v>255</v>
      </c>
      <c r="I24" s="142" t="s">
        <v>272</v>
      </c>
      <c r="J24" s="2"/>
      <c r="K24" s="2"/>
      <c r="L24" s="2"/>
    </row>
    <row r="25" spans="1:12">
      <c r="A25" s="125"/>
      <c r="B25" s="125">
        <v>17</v>
      </c>
      <c r="C25" s="125" t="s">
        <v>273</v>
      </c>
      <c r="D25" s="127">
        <v>165</v>
      </c>
      <c r="E25" s="127">
        <v>1</v>
      </c>
      <c r="F25" s="125" t="s">
        <v>274</v>
      </c>
      <c r="G25" s="127">
        <f t="shared" ref="G25:G26" si="1">D25*E25</f>
        <v>165</v>
      </c>
      <c r="H25" s="125" t="s">
        <v>255</v>
      </c>
      <c r="I25" s="128" t="s">
        <v>275</v>
      </c>
      <c r="J25" s="2"/>
      <c r="K25" s="2"/>
      <c r="L25" s="2"/>
    </row>
    <row r="26" spans="1:12" ht="18.600000000000001" thickBot="1">
      <c r="A26" s="125"/>
      <c r="B26" s="125">
        <v>18</v>
      </c>
      <c r="C26" s="125" t="s">
        <v>273</v>
      </c>
      <c r="D26" s="127">
        <v>330</v>
      </c>
      <c r="E26" s="127">
        <v>1</v>
      </c>
      <c r="F26" s="125" t="s">
        <v>274</v>
      </c>
      <c r="G26" s="127">
        <f t="shared" si="1"/>
        <v>330</v>
      </c>
      <c r="H26" s="125" t="s">
        <v>276</v>
      </c>
      <c r="I26" s="128" t="s">
        <v>277</v>
      </c>
      <c r="J26" s="2"/>
      <c r="K26" s="2"/>
      <c r="L26" s="2"/>
    </row>
    <row r="27" spans="1:12" ht="18.600000000000001" thickTop="1">
      <c r="A27" s="120" t="s">
        <v>278</v>
      </c>
      <c r="B27" s="362"/>
      <c r="C27" s="363"/>
      <c r="D27" s="363"/>
      <c r="E27" s="363"/>
      <c r="F27" s="364"/>
      <c r="G27" s="121">
        <f>SUM(G24:G26)</f>
        <v>1595</v>
      </c>
      <c r="H27" s="362"/>
      <c r="I27" s="364"/>
      <c r="J27" s="2"/>
      <c r="K27" s="2"/>
      <c r="L27" s="2"/>
    </row>
    <row r="28" spans="1:12" ht="18.600000000000001" thickBot="1">
      <c r="A28" s="2"/>
      <c r="B28" s="2"/>
      <c r="C28" s="2"/>
      <c r="D28" s="94"/>
      <c r="E28" s="2"/>
      <c r="F28" s="2"/>
      <c r="G28" s="94"/>
      <c r="H28" s="2"/>
      <c r="I28" s="80"/>
      <c r="J28" s="2"/>
      <c r="K28" s="2"/>
      <c r="L28" s="2"/>
    </row>
    <row r="29" spans="1:12" ht="18.600000000000001" thickBot="1">
      <c r="A29" s="43" t="s">
        <v>23</v>
      </c>
      <c r="B29" s="43" t="s">
        <v>237</v>
      </c>
      <c r="C29" s="43" t="s">
        <v>238</v>
      </c>
      <c r="D29" s="93" t="s">
        <v>239</v>
      </c>
      <c r="E29" s="43" t="s">
        <v>240</v>
      </c>
      <c r="F29" s="43" t="s">
        <v>241</v>
      </c>
      <c r="G29" s="93" t="s">
        <v>242</v>
      </c>
      <c r="H29" s="43" t="s">
        <v>243</v>
      </c>
      <c r="I29" s="46" t="s">
        <v>244</v>
      </c>
      <c r="J29" s="2"/>
      <c r="K29" s="2"/>
      <c r="L29" s="2"/>
    </row>
    <row r="30" spans="1:12">
      <c r="A30" s="116" t="s">
        <v>61</v>
      </c>
      <c r="B30" s="116">
        <v>19</v>
      </c>
      <c r="C30" s="116" t="s">
        <v>279</v>
      </c>
      <c r="D30" s="122">
        <v>2000</v>
      </c>
      <c r="E30" s="122">
        <v>1</v>
      </c>
      <c r="F30" s="116" t="s">
        <v>274</v>
      </c>
      <c r="G30" s="118">
        <f>D30*E30</f>
        <v>2000</v>
      </c>
      <c r="H30" s="116" t="s">
        <v>280</v>
      </c>
      <c r="I30" s="124" t="s">
        <v>281</v>
      </c>
      <c r="J30" s="2"/>
      <c r="K30" s="2"/>
      <c r="L30" s="2"/>
    </row>
    <row r="31" spans="1:12" ht="18.600000000000001" thickBot="1">
      <c r="A31" s="125"/>
      <c r="B31" s="125">
        <v>20</v>
      </c>
      <c r="C31" s="125" t="s">
        <v>282</v>
      </c>
      <c r="D31" s="127">
        <v>44</v>
      </c>
      <c r="E31" s="127">
        <v>50</v>
      </c>
      <c r="F31" s="125" t="s">
        <v>283</v>
      </c>
      <c r="G31" s="143">
        <f>D31*E31</f>
        <v>2200</v>
      </c>
      <c r="H31" s="125" t="s">
        <v>255</v>
      </c>
      <c r="I31" s="128" t="s">
        <v>284</v>
      </c>
      <c r="J31" s="2"/>
      <c r="K31" s="2"/>
      <c r="L31" s="2"/>
    </row>
    <row r="32" spans="1:12" ht="18.600000000000001" thickTop="1">
      <c r="A32" s="120" t="s">
        <v>285</v>
      </c>
      <c r="B32" s="362"/>
      <c r="C32" s="363"/>
      <c r="D32" s="363"/>
      <c r="E32" s="363"/>
      <c r="F32" s="364"/>
      <c r="G32" s="121">
        <f>SUM(G30:G31)</f>
        <v>4200</v>
      </c>
      <c r="H32" s="362"/>
      <c r="I32" s="364"/>
      <c r="J32" s="2"/>
      <c r="K32" s="2"/>
      <c r="L32" s="2"/>
    </row>
    <row r="33" spans="1:13" ht="18.600000000000001" thickBot="1">
      <c r="A33" s="2"/>
      <c r="B33" s="2"/>
      <c r="C33" s="2"/>
      <c r="D33" s="94"/>
      <c r="E33" s="2"/>
      <c r="F33" s="2"/>
      <c r="G33" s="94"/>
      <c r="H33" s="2"/>
      <c r="I33" s="80"/>
      <c r="J33" s="2"/>
      <c r="K33" s="2"/>
      <c r="L33" s="2"/>
    </row>
    <row r="34" spans="1:13" ht="18.600000000000001" thickBot="1">
      <c r="A34" s="144" t="s">
        <v>286</v>
      </c>
      <c r="B34" s="145"/>
      <c r="C34" s="145"/>
      <c r="D34" s="146"/>
      <c r="E34" s="145"/>
      <c r="F34" s="145"/>
      <c r="G34" s="147">
        <f>SUM(G4+G21+G27+G32)</f>
        <v>141315</v>
      </c>
      <c r="H34" s="2"/>
      <c r="I34" s="80"/>
      <c r="J34" s="2"/>
      <c r="K34" s="2"/>
      <c r="L34" s="2"/>
    </row>
    <row r="35" spans="1:13">
      <c r="D35" s="92"/>
      <c r="G35" s="92"/>
    </row>
    <row r="36" spans="1:13" ht="18.600000000000001" thickBot="1">
      <c r="A36" s="1" t="s">
        <v>287</v>
      </c>
      <c r="D36" s="92"/>
      <c r="G36" s="92"/>
    </row>
    <row r="37" spans="1:13" ht="18.600000000000001" thickBot="1">
      <c r="A37" s="8" t="s">
        <v>23</v>
      </c>
      <c r="B37" s="112" t="s">
        <v>288</v>
      </c>
      <c r="C37" s="8" t="s">
        <v>238</v>
      </c>
      <c r="D37" s="95" t="s">
        <v>239</v>
      </c>
      <c r="E37" s="8" t="s">
        <v>240</v>
      </c>
      <c r="F37" s="8" t="s">
        <v>241</v>
      </c>
      <c r="G37" s="8" t="s">
        <v>50</v>
      </c>
      <c r="H37" s="8" t="s">
        <v>289</v>
      </c>
      <c r="I37" s="342" t="s">
        <v>244</v>
      </c>
      <c r="J37" s="96"/>
      <c r="K37" s="96"/>
      <c r="L37" s="96"/>
      <c r="M37" s="96"/>
    </row>
    <row r="38" spans="1:13" ht="18.600000000000001" thickBot="1">
      <c r="A38" s="148" t="s">
        <v>83</v>
      </c>
      <c r="B38" s="149">
        <v>1</v>
      </c>
      <c r="C38" s="150" t="s">
        <v>290</v>
      </c>
      <c r="D38" s="151">
        <v>15000</v>
      </c>
      <c r="E38" s="152">
        <v>1</v>
      </c>
      <c r="F38" s="153" t="s">
        <v>291</v>
      </c>
      <c r="G38" s="152">
        <f>D38*E38</f>
        <v>15000</v>
      </c>
      <c r="H38" s="153" t="s">
        <v>903</v>
      </c>
      <c r="I38" s="343" t="s">
        <v>292</v>
      </c>
      <c r="J38" s="2"/>
      <c r="K38" s="2"/>
      <c r="L38" s="365"/>
      <c r="M38" s="365"/>
    </row>
    <row r="39" spans="1:13" ht="18.600000000000001" thickTop="1">
      <c r="A39" s="296" t="s">
        <v>293</v>
      </c>
      <c r="B39" s="334"/>
      <c r="C39" s="214"/>
      <c r="D39" s="366"/>
      <c r="E39" s="367"/>
      <c r="F39" s="368"/>
      <c r="G39" s="156">
        <f>SUM(G38)</f>
        <v>15000</v>
      </c>
      <c r="H39" s="366"/>
      <c r="I39" s="368"/>
      <c r="J39" s="2"/>
      <c r="K39" s="2"/>
      <c r="L39" s="365"/>
      <c r="M39" s="365"/>
    </row>
    <row r="40" spans="1:13" ht="18.600000000000001" thickBot="1">
      <c r="A40" s="39"/>
      <c r="B40" s="97"/>
      <c r="C40" s="58"/>
      <c r="D40" s="98"/>
      <c r="E40" s="97"/>
      <c r="F40" s="58"/>
      <c r="G40" s="97"/>
      <c r="H40" s="58"/>
      <c r="I40" s="344"/>
      <c r="J40" s="2"/>
      <c r="K40" s="2"/>
      <c r="L40" s="365"/>
      <c r="M40" s="365"/>
    </row>
    <row r="41" spans="1:13" ht="18.600000000000001" thickBot="1">
      <c r="A41" s="8" t="s">
        <v>23</v>
      </c>
      <c r="B41" s="8" t="s">
        <v>288</v>
      </c>
      <c r="C41" s="8" t="s">
        <v>238</v>
      </c>
      <c r="D41" s="95" t="s">
        <v>239</v>
      </c>
      <c r="E41" s="8" t="s">
        <v>240</v>
      </c>
      <c r="F41" s="8" t="s">
        <v>241</v>
      </c>
      <c r="G41" s="8" t="s">
        <v>50</v>
      </c>
      <c r="H41" s="8" t="s">
        <v>289</v>
      </c>
      <c r="I41" s="342" t="s">
        <v>244</v>
      </c>
      <c r="J41" s="96"/>
      <c r="K41" s="96"/>
      <c r="L41" s="96"/>
      <c r="M41" s="96"/>
    </row>
    <row r="42" spans="1:13">
      <c r="A42" s="116" t="s">
        <v>59</v>
      </c>
      <c r="B42" s="157">
        <v>2</v>
      </c>
      <c r="C42" s="158" t="s">
        <v>294</v>
      </c>
      <c r="D42" s="159">
        <v>5000</v>
      </c>
      <c r="E42" s="159">
        <v>1</v>
      </c>
      <c r="F42" s="155" t="s">
        <v>295</v>
      </c>
      <c r="G42" s="160">
        <f>D42*E42</f>
        <v>5000</v>
      </c>
      <c r="H42" s="158" t="s">
        <v>268</v>
      </c>
      <c r="I42" s="161" t="s">
        <v>296</v>
      </c>
      <c r="J42" s="2"/>
      <c r="K42" s="2"/>
      <c r="L42" s="365"/>
      <c r="M42" s="365"/>
    </row>
    <row r="43" spans="1:13">
      <c r="A43" s="125"/>
      <c r="B43" s="162">
        <v>3</v>
      </c>
      <c r="C43" s="163" t="s">
        <v>294</v>
      </c>
      <c r="D43" s="164">
        <v>10640</v>
      </c>
      <c r="E43" s="164">
        <v>1</v>
      </c>
      <c r="F43" s="165" t="s">
        <v>295</v>
      </c>
      <c r="G43" s="164">
        <f>D43*E43</f>
        <v>10640</v>
      </c>
      <c r="H43" s="166" t="s">
        <v>268</v>
      </c>
      <c r="I43" s="161" t="s">
        <v>297</v>
      </c>
      <c r="J43" s="2"/>
      <c r="K43" s="2"/>
      <c r="L43" s="365"/>
      <c r="M43" s="365"/>
    </row>
    <row r="44" spans="1:13">
      <c r="A44" s="125"/>
      <c r="B44" s="162">
        <v>4</v>
      </c>
      <c r="C44" s="163" t="s">
        <v>298</v>
      </c>
      <c r="D44" s="164">
        <v>95000</v>
      </c>
      <c r="E44" s="164">
        <v>1</v>
      </c>
      <c r="F44" s="165" t="s">
        <v>295</v>
      </c>
      <c r="G44" s="164">
        <f>D44*E44</f>
        <v>95000</v>
      </c>
      <c r="H44" s="166" t="s">
        <v>268</v>
      </c>
      <c r="I44" s="167" t="s">
        <v>299</v>
      </c>
      <c r="J44" s="2"/>
      <c r="K44" s="2"/>
      <c r="L44" s="365"/>
      <c r="M44" s="365"/>
    </row>
    <row r="45" spans="1:13">
      <c r="A45" s="125"/>
      <c r="B45" s="162">
        <v>5</v>
      </c>
      <c r="C45" s="163" t="s">
        <v>300</v>
      </c>
      <c r="D45" s="164">
        <v>100000</v>
      </c>
      <c r="E45" s="164">
        <v>1</v>
      </c>
      <c r="F45" s="165" t="s">
        <v>295</v>
      </c>
      <c r="G45" s="164">
        <f t="shared" ref="G45:G47" si="2">D45*E45</f>
        <v>100000</v>
      </c>
      <c r="H45" s="166" t="s">
        <v>268</v>
      </c>
      <c r="I45" s="168" t="s">
        <v>301</v>
      </c>
      <c r="J45" s="2"/>
      <c r="K45" s="2"/>
      <c r="L45" s="365"/>
      <c r="M45" s="365"/>
    </row>
    <row r="46" spans="1:13">
      <c r="A46" s="129"/>
      <c r="B46" s="169">
        <v>6</v>
      </c>
      <c r="C46" s="170" t="s">
        <v>302</v>
      </c>
      <c r="D46" s="171">
        <v>20000</v>
      </c>
      <c r="E46" s="171">
        <v>1</v>
      </c>
      <c r="F46" s="172" t="s">
        <v>295</v>
      </c>
      <c r="G46" s="164">
        <f t="shared" si="2"/>
        <v>20000</v>
      </c>
      <c r="H46" s="173" t="s">
        <v>268</v>
      </c>
      <c r="I46" s="174" t="s">
        <v>303</v>
      </c>
      <c r="J46" s="2"/>
      <c r="K46" s="2"/>
      <c r="L46" s="365"/>
      <c r="M46" s="365"/>
    </row>
    <row r="47" spans="1:13" ht="18.600000000000001" thickBot="1">
      <c r="A47" s="335"/>
      <c r="B47" s="337">
        <v>7</v>
      </c>
      <c r="C47" s="336" t="s">
        <v>304</v>
      </c>
      <c r="D47" s="176">
        <v>150000</v>
      </c>
      <c r="E47" s="176">
        <v>1</v>
      </c>
      <c r="F47" s="175" t="s">
        <v>295</v>
      </c>
      <c r="G47" s="177">
        <f t="shared" si="2"/>
        <v>150000</v>
      </c>
      <c r="H47" s="175" t="s">
        <v>268</v>
      </c>
      <c r="I47" s="178" t="s">
        <v>305</v>
      </c>
      <c r="J47" s="2"/>
      <c r="K47" s="2"/>
      <c r="L47" s="365"/>
      <c r="M47" s="365"/>
    </row>
    <row r="48" spans="1:13" ht="18.600000000000001" thickTop="1">
      <c r="A48" s="296" t="s">
        <v>306</v>
      </c>
      <c r="B48" s="330"/>
      <c r="C48" s="369"/>
      <c r="D48" s="369"/>
      <c r="E48" s="369"/>
      <c r="F48" s="370"/>
      <c r="G48" s="180">
        <f>SUM(G42:G47)</f>
        <v>380640</v>
      </c>
      <c r="H48" s="371"/>
      <c r="I48" s="370"/>
      <c r="J48" s="2"/>
      <c r="K48" s="2"/>
      <c r="L48" s="365"/>
      <c r="M48" s="365"/>
    </row>
    <row r="49" spans="1:13" ht="18.600000000000001" thickBot="1">
      <c r="A49" s="2"/>
      <c r="B49" s="78"/>
      <c r="C49" s="59"/>
      <c r="D49" s="99"/>
      <c r="E49" s="78"/>
      <c r="F49" s="59"/>
      <c r="G49" s="78"/>
      <c r="H49" s="59"/>
      <c r="I49" s="345"/>
      <c r="J49" s="2"/>
      <c r="K49" s="2"/>
      <c r="L49" s="365"/>
      <c r="M49" s="365"/>
    </row>
    <row r="50" spans="1:13" ht="18.600000000000001" thickBot="1">
      <c r="A50" s="8" t="s">
        <v>23</v>
      </c>
      <c r="B50" s="8" t="s">
        <v>288</v>
      </c>
      <c r="C50" s="8" t="s">
        <v>238</v>
      </c>
      <c r="D50" s="95" t="s">
        <v>239</v>
      </c>
      <c r="E50" s="8" t="s">
        <v>240</v>
      </c>
      <c r="F50" s="8" t="s">
        <v>241</v>
      </c>
      <c r="G50" s="8" t="s">
        <v>50</v>
      </c>
      <c r="H50" s="8" t="s">
        <v>289</v>
      </c>
      <c r="I50" s="342" t="s">
        <v>244</v>
      </c>
      <c r="J50" s="96"/>
      <c r="K50" s="96"/>
      <c r="L50" s="96"/>
      <c r="M50" s="96"/>
    </row>
    <row r="51" spans="1:13">
      <c r="A51" s="133" t="s">
        <v>60</v>
      </c>
      <c r="B51" s="181">
        <v>8</v>
      </c>
      <c r="C51" s="182" t="s">
        <v>307</v>
      </c>
      <c r="D51" s="183">
        <v>8800</v>
      </c>
      <c r="E51" s="183">
        <v>1</v>
      </c>
      <c r="F51" s="182" t="s">
        <v>308</v>
      </c>
      <c r="G51" s="183">
        <f>D51*E51</f>
        <v>8800</v>
      </c>
      <c r="H51" s="182" t="s">
        <v>309</v>
      </c>
      <c r="I51" s="184" t="s">
        <v>310</v>
      </c>
      <c r="J51" s="2"/>
      <c r="K51" s="2"/>
      <c r="L51" s="365"/>
      <c r="M51" s="365"/>
    </row>
    <row r="52" spans="1:13" ht="18.600000000000001" thickBot="1">
      <c r="A52" s="308"/>
      <c r="B52" s="185">
        <v>9</v>
      </c>
      <c r="C52" s="186" t="s">
        <v>311</v>
      </c>
      <c r="D52" s="187">
        <v>197000</v>
      </c>
      <c r="E52" s="187">
        <v>1</v>
      </c>
      <c r="F52" s="188" t="s">
        <v>308</v>
      </c>
      <c r="G52" s="189">
        <f>D52*E52</f>
        <v>197000</v>
      </c>
      <c r="H52" s="186" t="s">
        <v>252</v>
      </c>
      <c r="I52" s="190" t="s">
        <v>312</v>
      </c>
      <c r="J52" s="2"/>
      <c r="K52" s="2"/>
      <c r="L52" s="365"/>
      <c r="M52" s="365"/>
    </row>
    <row r="53" spans="1:13" ht="18.600000000000001" thickTop="1">
      <c r="A53" s="296" t="s">
        <v>278</v>
      </c>
      <c r="B53" s="330"/>
      <c r="C53" s="369"/>
      <c r="D53" s="369"/>
      <c r="E53" s="369"/>
      <c r="F53" s="370"/>
      <c r="G53" s="180">
        <f>SUM(G51:G52)</f>
        <v>205800</v>
      </c>
      <c r="H53" s="371"/>
      <c r="I53" s="370"/>
      <c r="J53" s="2"/>
      <c r="K53" s="2"/>
      <c r="L53" s="365"/>
      <c r="M53" s="365"/>
    </row>
    <row r="54" spans="1:13" ht="18.600000000000001" thickBot="1">
      <c r="A54" s="2"/>
      <c r="B54" s="78"/>
      <c r="C54" s="59"/>
      <c r="D54" s="99"/>
      <c r="E54" s="78"/>
      <c r="F54" s="59"/>
      <c r="G54" s="78"/>
      <c r="H54" s="59"/>
      <c r="I54" s="345"/>
      <c r="J54" s="2"/>
      <c r="K54" s="2"/>
      <c r="L54" s="365"/>
      <c r="M54" s="365"/>
    </row>
    <row r="55" spans="1:13" ht="18.600000000000001" thickBot="1">
      <c r="A55" s="60" t="s">
        <v>23</v>
      </c>
      <c r="B55" s="8" t="s">
        <v>288</v>
      </c>
      <c r="C55" s="329" t="s">
        <v>238</v>
      </c>
      <c r="D55" s="95" t="s">
        <v>239</v>
      </c>
      <c r="E55" s="61" t="s">
        <v>240</v>
      </c>
      <c r="F55" s="8" t="s">
        <v>241</v>
      </c>
      <c r="G55" s="8" t="s">
        <v>50</v>
      </c>
      <c r="H55" s="8" t="s">
        <v>289</v>
      </c>
      <c r="I55" s="342" t="s">
        <v>244</v>
      </c>
      <c r="J55" s="96"/>
      <c r="K55" s="96"/>
      <c r="L55" s="96"/>
      <c r="M55" s="96"/>
    </row>
    <row r="56" spans="1:13" ht="18.600000000000001" thickBot="1">
      <c r="A56" s="331" t="s">
        <v>62</v>
      </c>
      <c r="B56" s="333">
        <v>10</v>
      </c>
      <c r="C56" s="332" t="s">
        <v>313</v>
      </c>
      <c r="D56" s="151">
        <v>7895520</v>
      </c>
      <c r="E56" s="191">
        <v>1</v>
      </c>
      <c r="F56" s="192" t="s">
        <v>246</v>
      </c>
      <c r="G56" s="328">
        <f>D56*E56</f>
        <v>7895520</v>
      </c>
      <c r="H56" s="192" t="s">
        <v>314</v>
      </c>
      <c r="I56" s="193" t="s">
        <v>315</v>
      </c>
      <c r="J56" s="2"/>
      <c r="K56" s="2"/>
      <c r="L56" s="365"/>
      <c r="M56" s="365"/>
    </row>
    <row r="57" spans="1:13" ht="18.600000000000001" thickTop="1">
      <c r="A57" s="296" t="s">
        <v>316</v>
      </c>
      <c r="B57" s="330"/>
      <c r="C57" s="369"/>
      <c r="D57" s="369"/>
      <c r="E57" s="369"/>
      <c r="F57" s="370"/>
      <c r="G57" s="180">
        <f>SUM(G56)</f>
        <v>7895520</v>
      </c>
      <c r="H57" s="371"/>
      <c r="I57" s="370"/>
      <c r="J57" s="2"/>
      <c r="K57" s="2"/>
      <c r="L57" s="365"/>
      <c r="M57" s="365"/>
    </row>
    <row r="58" spans="1:13" ht="18.600000000000001" thickBot="1">
      <c r="A58" s="2"/>
      <c r="B58" s="78"/>
      <c r="C58" s="59"/>
      <c r="D58" s="99"/>
      <c r="E58" s="78"/>
      <c r="F58" s="59"/>
      <c r="G58" s="78"/>
      <c r="H58" s="59"/>
      <c r="I58" s="345"/>
      <c r="J58" s="2"/>
      <c r="K58" s="2"/>
      <c r="L58" s="365"/>
      <c r="M58" s="365"/>
    </row>
    <row r="59" spans="1:13" ht="18.600000000000001" thickBot="1">
      <c r="A59" s="194" t="s">
        <v>317</v>
      </c>
      <c r="B59" s="195"/>
      <c r="C59" s="196"/>
      <c r="D59" s="197"/>
      <c r="E59" s="195"/>
      <c r="F59" s="196"/>
      <c r="G59" s="198">
        <f>SUM(G39,G48,G53,G57)</f>
        <v>8496960</v>
      </c>
      <c r="H59" s="59"/>
      <c r="I59" s="345"/>
      <c r="J59" s="2"/>
      <c r="K59" s="2"/>
      <c r="L59" s="365"/>
      <c r="M59" s="365"/>
    </row>
    <row r="60" spans="1:13">
      <c r="D60" s="92"/>
      <c r="G60" s="92"/>
    </row>
    <row r="61" spans="1:13" ht="18.600000000000001" thickBot="1">
      <c r="A61" s="1" t="s">
        <v>318</v>
      </c>
      <c r="D61" s="92"/>
      <c r="G61" s="92"/>
    </row>
    <row r="62" spans="1:13" ht="18.600000000000001" thickBot="1">
      <c r="A62" s="8" t="s">
        <v>23</v>
      </c>
      <c r="B62" s="8" t="s">
        <v>288</v>
      </c>
      <c r="C62" s="60" t="s">
        <v>238</v>
      </c>
      <c r="D62" s="95" t="s">
        <v>239</v>
      </c>
      <c r="E62" s="61" t="s">
        <v>240</v>
      </c>
      <c r="F62" s="8" t="s">
        <v>241</v>
      </c>
      <c r="G62" s="8" t="s">
        <v>50</v>
      </c>
      <c r="H62" s="8" t="s">
        <v>289</v>
      </c>
      <c r="I62" s="342" t="s">
        <v>244</v>
      </c>
      <c r="J62" s="96"/>
      <c r="K62" s="96"/>
      <c r="L62" s="96"/>
      <c r="M62" s="96"/>
    </row>
    <row r="63" spans="1:13">
      <c r="A63" s="116" t="s">
        <v>83</v>
      </c>
      <c r="B63" s="125">
        <v>1</v>
      </c>
      <c r="C63" s="125" t="s">
        <v>319</v>
      </c>
      <c r="D63" s="127">
        <v>110</v>
      </c>
      <c r="E63" s="127">
        <v>9</v>
      </c>
      <c r="F63" s="125" t="s">
        <v>283</v>
      </c>
      <c r="G63" s="127">
        <f>D63*E63</f>
        <v>990</v>
      </c>
      <c r="H63" s="125" t="s">
        <v>320</v>
      </c>
      <c r="I63" s="128" t="s">
        <v>321</v>
      </c>
      <c r="J63" s="2"/>
      <c r="K63" s="2"/>
      <c r="L63" s="2"/>
    </row>
    <row r="64" spans="1:13" ht="18.600000000000001" thickBot="1">
      <c r="A64" s="123"/>
      <c r="B64" s="199">
        <v>2</v>
      </c>
      <c r="C64" s="163" t="s">
        <v>322</v>
      </c>
      <c r="D64" s="200">
        <v>10000</v>
      </c>
      <c r="E64" s="143">
        <v>1</v>
      </c>
      <c r="F64" s="201" t="s">
        <v>246</v>
      </c>
      <c r="G64" s="143">
        <f>D64*E64</f>
        <v>10000</v>
      </c>
      <c r="H64" s="134" t="s">
        <v>268</v>
      </c>
      <c r="I64" s="220" t="s">
        <v>323</v>
      </c>
      <c r="J64" s="2"/>
      <c r="K64" s="2"/>
      <c r="L64" s="2"/>
    </row>
    <row r="65" spans="1:13" ht="18.600000000000001" thickTop="1">
      <c r="A65" s="120" t="s">
        <v>324</v>
      </c>
      <c r="B65" s="362"/>
      <c r="C65" s="363"/>
      <c r="D65" s="363"/>
      <c r="E65" s="363"/>
      <c r="F65" s="364"/>
      <c r="G65" s="202">
        <f>SUM(G63:G64)</f>
        <v>10990</v>
      </c>
      <c r="H65" s="362"/>
      <c r="I65" s="364"/>
      <c r="J65" s="2"/>
      <c r="K65" s="2"/>
      <c r="L65" s="2"/>
    </row>
    <row r="66" spans="1:13" ht="18.600000000000001" thickBot="1">
      <c r="D66" s="92"/>
      <c r="G66" s="92"/>
    </row>
    <row r="67" spans="1:13" ht="18.600000000000001" thickBot="1">
      <c r="A67" s="8" t="s">
        <v>325</v>
      </c>
      <c r="B67" s="8" t="s">
        <v>288</v>
      </c>
      <c r="C67" s="60" t="s">
        <v>238</v>
      </c>
      <c r="D67" s="95" t="s">
        <v>239</v>
      </c>
      <c r="E67" s="61" t="s">
        <v>240</v>
      </c>
      <c r="F67" s="8" t="s">
        <v>241</v>
      </c>
      <c r="G67" s="8" t="s">
        <v>50</v>
      </c>
      <c r="H67" s="8" t="s">
        <v>289</v>
      </c>
      <c r="I67" s="342" t="s">
        <v>244</v>
      </c>
      <c r="J67" s="96"/>
      <c r="K67" s="96"/>
      <c r="L67" s="96"/>
      <c r="M67" s="96"/>
    </row>
    <row r="68" spans="1:13">
      <c r="A68" s="116" t="s">
        <v>53</v>
      </c>
      <c r="B68" s="116">
        <v>3</v>
      </c>
      <c r="C68" s="119" t="s">
        <v>326</v>
      </c>
      <c r="D68" s="122">
        <v>26162</v>
      </c>
      <c r="E68" s="122">
        <v>12</v>
      </c>
      <c r="F68" s="116" t="s">
        <v>327</v>
      </c>
      <c r="G68" s="118">
        <f>D68*E68</f>
        <v>313944</v>
      </c>
      <c r="H68" s="116" t="s">
        <v>328</v>
      </c>
      <c r="I68" s="204" t="s">
        <v>329</v>
      </c>
      <c r="J68" s="2"/>
      <c r="K68" s="2"/>
      <c r="L68" s="2"/>
    </row>
    <row r="69" spans="1:13">
      <c r="A69" s="125"/>
      <c r="B69" s="205">
        <v>4</v>
      </c>
      <c r="C69" s="206" t="s">
        <v>330</v>
      </c>
      <c r="D69" s="22">
        <v>15260</v>
      </c>
      <c r="E69" s="127">
        <v>5</v>
      </c>
      <c r="F69" s="125" t="s">
        <v>327</v>
      </c>
      <c r="G69" s="127">
        <f t="shared" ref="G69:G72" si="3">D69*E69</f>
        <v>76300</v>
      </c>
      <c r="H69" s="125" t="s">
        <v>331</v>
      </c>
      <c r="I69" s="204" t="s">
        <v>329</v>
      </c>
      <c r="J69" s="2"/>
      <c r="K69" s="2"/>
      <c r="L69" s="2"/>
    </row>
    <row r="70" spans="1:13">
      <c r="A70" s="125"/>
      <c r="B70" s="205">
        <v>5</v>
      </c>
      <c r="C70" s="206" t="s">
        <v>332</v>
      </c>
      <c r="D70" s="207">
        <v>7300</v>
      </c>
      <c r="E70" s="127">
        <v>1</v>
      </c>
      <c r="F70" s="125" t="s">
        <v>327</v>
      </c>
      <c r="G70" s="127">
        <f t="shared" si="3"/>
        <v>7300</v>
      </c>
      <c r="H70" s="125" t="s">
        <v>333</v>
      </c>
      <c r="I70" s="204" t="s">
        <v>329</v>
      </c>
      <c r="J70" s="2"/>
      <c r="K70" s="2"/>
      <c r="L70" s="2"/>
    </row>
    <row r="71" spans="1:13">
      <c r="A71" s="125"/>
      <c r="B71" s="125">
        <v>6</v>
      </c>
      <c r="C71" s="208" t="s">
        <v>334</v>
      </c>
      <c r="D71" s="130">
        <v>5450</v>
      </c>
      <c r="E71" s="127">
        <v>5</v>
      </c>
      <c r="F71" s="125" t="s">
        <v>327</v>
      </c>
      <c r="G71" s="127">
        <f t="shared" si="3"/>
        <v>27250</v>
      </c>
      <c r="H71" s="125" t="s">
        <v>314</v>
      </c>
      <c r="I71" s="204" t="s">
        <v>329</v>
      </c>
      <c r="J71" s="2"/>
      <c r="K71" s="2"/>
      <c r="L71" s="2"/>
    </row>
    <row r="72" spans="1:13" ht="18.600000000000001" thickBot="1">
      <c r="A72" s="123"/>
      <c r="B72" s="199">
        <v>7</v>
      </c>
      <c r="C72" s="134" t="s">
        <v>334</v>
      </c>
      <c r="D72" s="143">
        <v>7560</v>
      </c>
      <c r="E72" s="143">
        <v>1</v>
      </c>
      <c r="F72" s="203" t="s">
        <v>327</v>
      </c>
      <c r="G72" s="126">
        <f t="shared" si="3"/>
        <v>7560</v>
      </c>
      <c r="H72" s="199" t="s">
        <v>314</v>
      </c>
      <c r="I72" s="204" t="s">
        <v>329</v>
      </c>
      <c r="J72" s="2"/>
      <c r="K72" s="2"/>
      <c r="L72" s="2"/>
    </row>
    <row r="73" spans="1:13" ht="18.600000000000001" thickTop="1">
      <c r="A73" s="120" t="s">
        <v>335</v>
      </c>
      <c r="B73" s="362"/>
      <c r="C73" s="363"/>
      <c r="D73" s="363"/>
      <c r="E73" s="363"/>
      <c r="F73" s="364"/>
      <c r="G73" s="121">
        <f>SUM(G68:G72)</f>
        <v>432354</v>
      </c>
      <c r="H73" s="362"/>
      <c r="I73" s="364"/>
      <c r="J73" s="2"/>
      <c r="K73" s="2"/>
      <c r="L73" s="2"/>
    </row>
    <row r="74" spans="1:13" ht="18.600000000000001" thickBot="1">
      <c r="D74" s="92"/>
      <c r="G74" s="92"/>
    </row>
    <row r="75" spans="1:13" ht="18.600000000000001" thickBot="1">
      <c r="A75" s="8" t="s">
        <v>325</v>
      </c>
      <c r="B75" s="8" t="s">
        <v>288</v>
      </c>
      <c r="C75" s="60" t="s">
        <v>238</v>
      </c>
      <c r="D75" s="95" t="s">
        <v>239</v>
      </c>
      <c r="E75" s="61" t="s">
        <v>240</v>
      </c>
      <c r="F75" s="8" t="s">
        <v>241</v>
      </c>
      <c r="G75" s="8" t="s">
        <v>50</v>
      </c>
      <c r="H75" s="8" t="s">
        <v>289</v>
      </c>
      <c r="I75" s="342" t="s">
        <v>244</v>
      </c>
      <c r="J75" s="96"/>
      <c r="K75" s="96"/>
      <c r="L75" s="96"/>
      <c r="M75" s="96"/>
    </row>
    <row r="76" spans="1:13" ht="18.600000000000001" thickBot="1">
      <c r="A76" s="116" t="s">
        <v>55</v>
      </c>
      <c r="B76" s="116">
        <v>8</v>
      </c>
      <c r="C76" s="116" t="s">
        <v>336</v>
      </c>
      <c r="D76" s="122">
        <v>1099</v>
      </c>
      <c r="E76" s="122">
        <v>1</v>
      </c>
      <c r="F76" s="116" t="s">
        <v>291</v>
      </c>
      <c r="G76" s="122">
        <f>D76*E76</f>
        <v>1099</v>
      </c>
      <c r="H76" s="116" t="s">
        <v>255</v>
      </c>
      <c r="I76" s="124" t="s">
        <v>337</v>
      </c>
      <c r="J76" s="2"/>
      <c r="K76" s="2"/>
      <c r="L76" s="2"/>
    </row>
    <row r="77" spans="1:13" ht="18.600000000000001" thickTop="1">
      <c r="A77" s="120" t="s">
        <v>338</v>
      </c>
      <c r="B77" s="362"/>
      <c r="C77" s="363"/>
      <c r="D77" s="363"/>
      <c r="E77" s="363"/>
      <c r="F77" s="364"/>
      <c r="G77" s="121">
        <f>SUM(G76)</f>
        <v>1099</v>
      </c>
      <c r="H77" s="362"/>
      <c r="I77" s="364"/>
      <c r="J77" s="2"/>
      <c r="K77" s="2"/>
      <c r="L77" s="2"/>
    </row>
    <row r="78" spans="1:13" ht="18.600000000000001" thickBot="1">
      <c r="D78" s="92"/>
      <c r="G78" s="92"/>
    </row>
    <row r="79" spans="1:13" ht="18.600000000000001" thickBot="1">
      <c r="A79" s="8" t="s">
        <v>325</v>
      </c>
      <c r="B79" s="8" t="s">
        <v>288</v>
      </c>
      <c r="C79" s="60" t="s">
        <v>238</v>
      </c>
      <c r="D79" s="95" t="s">
        <v>239</v>
      </c>
      <c r="E79" s="61" t="s">
        <v>240</v>
      </c>
      <c r="F79" s="8" t="s">
        <v>241</v>
      </c>
      <c r="G79" s="8" t="s">
        <v>50</v>
      </c>
      <c r="H79" s="8" t="s">
        <v>289</v>
      </c>
      <c r="I79" s="342" t="s">
        <v>244</v>
      </c>
      <c r="J79" s="96"/>
      <c r="K79" s="96"/>
      <c r="L79" s="96"/>
      <c r="M79" s="96"/>
    </row>
    <row r="80" spans="1:13">
      <c r="A80" s="116" t="s">
        <v>56</v>
      </c>
      <c r="B80" s="117">
        <v>9</v>
      </c>
      <c r="C80" s="209" t="s">
        <v>339</v>
      </c>
      <c r="D80" s="159">
        <v>121</v>
      </c>
      <c r="E80" s="210">
        <v>400</v>
      </c>
      <c r="F80" s="123" t="s">
        <v>283</v>
      </c>
      <c r="G80" s="126">
        <f>D80*E80</f>
        <v>48400</v>
      </c>
      <c r="H80" s="155" t="s">
        <v>276</v>
      </c>
      <c r="I80" s="184" t="s">
        <v>340</v>
      </c>
      <c r="J80" s="2"/>
      <c r="K80" s="2"/>
      <c r="L80" s="2"/>
    </row>
    <row r="81" spans="1:13">
      <c r="A81" s="125"/>
      <c r="B81" s="125">
        <v>10</v>
      </c>
      <c r="C81" s="209" t="s">
        <v>341</v>
      </c>
      <c r="D81" s="211">
        <v>55</v>
      </c>
      <c r="E81" s="207">
        <v>200</v>
      </c>
      <c r="F81" s="125" t="s">
        <v>283</v>
      </c>
      <c r="G81" s="126">
        <f t="shared" ref="G81:G91" si="4">D81*E81</f>
        <v>11000</v>
      </c>
      <c r="H81" s="155" t="s">
        <v>276</v>
      </c>
      <c r="I81" s="212" t="s">
        <v>340</v>
      </c>
      <c r="J81" s="2"/>
      <c r="K81" s="2"/>
      <c r="L81" s="2"/>
    </row>
    <row r="82" spans="1:13">
      <c r="A82" s="125"/>
      <c r="B82" s="125">
        <v>11</v>
      </c>
      <c r="C82" s="209" t="s">
        <v>342</v>
      </c>
      <c r="D82" s="211">
        <v>132</v>
      </c>
      <c r="E82" s="207">
        <v>1200</v>
      </c>
      <c r="F82" s="125" t="s">
        <v>246</v>
      </c>
      <c r="G82" s="126">
        <f t="shared" si="4"/>
        <v>158400</v>
      </c>
      <c r="H82" s="163" t="s">
        <v>276</v>
      </c>
      <c r="I82" s="212" t="s">
        <v>343</v>
      </c>
      <c r="J82" s="2"/>
      <c r="K82" s="2"/>
      <c r="L82" s="2"/>
    </row>
    <row r="83" spans="1:13">
      <c r="A83" s="125"/>
      <c r="B83" s="125">
        <v>12</v>
      </c>
      <c r="C83" s="59" t="s">
        <v>197</v>
      </c>
      <c r="D83" s="211">
        <v>275</v>
      </c>
      <c r="E83" s="207">
        <v>300</v>
      </c>
      <c r="F83" s="125" t="s">
        <v>283</v>
      </c>
      <c r="G83" s="126">
        <f t="shared" si="4"/>
        <v>82500</v>
      </c>
      <c r="H83" s="163" t="s">
        <v>276</v>
      </c>
      <c r="I83" s="212" t="s">
        <v>340</v>
      </c>
      <c r="J83" s="2"/>
      <c r="K83" s="2"/>
      <c r="L83" s="2"/>
    </row>
    <row r="84" spans="1:13">
      <c r="A84" s="125"/>
      <c r="B84" s="125">
        <v>13</v>
      </c>
      <c r="C84" s="166" t="s">
        <v>200</v>
      </c>
      <c r="D84" s="211">
        <v>1375</v>
      </c>
      <c r="E84" s="207">
        <v>700</v>
      </c>
      <c r="F84" s="123" t="s">
        <v>246</v>
      </c>
      <c r="G84" s="126">
        <f t="shared" si="4"/>
        <v>962500</v>
      </c>
      <c r="H84" s="213" t="s">
        <v>276</v>
      </c>
      <c r="I84" s="212" t="s">
        <v>340</v>
      </c>
      <c r="J84" s="2"/>
      <c r="K84" s="2"/>
      <c r="L84" s="2"/>
    </row>
    <row r="85" spans="1:13">
      <c r="A85" s="125"/>
      <c r="B85" s="125">
        <v>14</v>
      </c>
      <c r="C85" s="166" t="s">
        <v>201</v>
      </c>
      <c r="D85" s="211">
        <v>880</v>
      </c>
      <c r="E85" s="207">
        <v>350</v>
      </c>
      <c r="F85" s="125" t="s">
        <v>246</v>
      </c>
      <c r="G85" s="126">
        <f t="shared" si="4"/>
        <v>308000</v>
      </c>
      <c r="H85" s="163" t="s">
        <v>276</v>
      </c>
      <c r="I85" s="212" t="s">
        <v>340</v>
      </c>
      <c r="J85" s="2"/>
      <c r="K85" s="2"/>
      <c r="L85" s="2"/>
    </row>
    <row r="86" spans="1:13">
      <c r="A86" s="129"/>
      <c r="B86" s="125">
        <v>15</v>
      </c>
      <c r="C86" s="214" t="s">
        <v>344</v>
      </c>
      <c r="D86" s="211">
        <v>440</v>
      </c>
      <c r="E86" s="207">
        <v>350</v>
      </c>
      <c r="F86" s="129" t="s">
        <v>246</v>
      </c>
      <c r="G86" s="126">
        <f t="shared" si="4"/>
        <v>154000</v>
      </c>
      <c r="H86" s="163" t="s">
        <v>276</v>
      </c>
      <c r="I86" s="212" t="s">
        <v>343</v>
      </c>
      <c r="J86" s="2"/>
      <c r="K86" s="2"/>
      <c r="L86" s="2"/>
    </row>
    <row r="87" spans="1:13">
      <c r="A87" s="129"/>
      <c r="B87" s="125">
        <v>16</v>
      </c>
      <c r="C87" s="209" t="s">
        <v>345</v>
      </c>
      <c r="D87" s="211">
        <v>440</v>
      </c>
      <c r="E87" s="207">
        <v>150</v>
      </c>
      <c r="F87" s="129" t="s">
        <v>246</v>
      </c>
      <c r="G87" s="126">
        <f t="shared" si="4"/>
        <v>66000</v>
      </c>
      <c r="H87" s="163" t="s">
        <v>276</v>
      </c>
      <c r="I87" s="212" t="s">
        <v>343</v>
      </c>
      <c r="J87" s="2"/>
      <c r="K87" s="2"/>
      <c r="L87" s="2"/>
    </row>
    <row r="88" spans="1:13">
      <c r="A88" s="129"/>
      <c r="B88" s="125">
        <v>17</v>
      </c>
      <c r="C88" s="209" t="s">
        <v>346</v>
      </c>
      <c r="D88" s="211">
        <v>1705</v>
      </c>
      <c r="E88" s="207">
        <v>700</v>
      </c>
      <c r="F88" s="129" t="s">
        <v>246</v>
      </c>
      <c r="G88" s="126">
        <f t="shared" si="4"/>
        <v>1193500</v>
      </c>
      <c r="H88" s="155" t="s">
        <v>255</v>
      </c>
      <c r="I88" s="212" t="s">
        <v>347</v>
      </c>
      <c r="J88" s="2"/>
      <c r="K88" s="2"/>
      <c r="L88" s="2"/>
    </row>
    <row r="89" spans="1:13">
      <c r="A89" s="129"/>
      <c r="B89" s="125">
        <v>18</v>
      </c>
      <c r="C89" s="209" t="s">
        <v>348</v>
      </c>
      <c r="D89" s="211">
        <v>462</v>
      </c>
      <c r="E89" s="215">
        <v>500</v>
      </c>
      <c r="F89" s="129" t="s">
        <v>283</v>
      </c>
      <c r="G89" s="126">
        <f t="shared" si="4"/>
        <v>231000</v>
      </c>
      <c r="H89" s="155" t="s">
        <v>255</v>
      </c>
      <c r="I89" s="212" t="s">
        <v>347</v>
      </c>
      <c r="J89" s="2"/>
      <c r="K89" s="2"/>
      <c r="L89" s="2"/>
    </row>
    <row r="90" spans="1:13">
      <c r="A90" s="129"/>
      <c r="B90" s="125">
        <v>19</v>
      </c>
      <c r="C90" s="166" t="s">
        <v>349</v>
      </c>
      <c r="D90" s="164">
        <v>132</v>
      </c>
      <c r="E90" s="171">
        <v>100</v>
      </c>
      <c r="F90" s="129" t="s">
        <v>246</v>
      </c>
      <c r="G90" s="126">
        <f t="shared" si="4"/>
        <v>13200</v>
      </c>
      <c r="H90" s="163" t="s">
        <v>276</v>
      </c>
      <c r="I90" s="212" t="s">
        <v>350</v>
      </c>
      <c r="J90" s="2"/>
      <c r="K90" s="2"/>
      <c r="L90" s="2"/>
    </row>
    <row r="91" spans="1:13" ht="18.600000000000001" thickBot="1">
      <c r="A91" s="129"/>
      <c r="B91" s="123">
        <v>20</v>
      </c>
      <c r="C91" s="188" t="s">
        <v>351</v>
      </c>
      <c r="D91" s="216">
        <v>33000</v>
      </c>
      <c r="E91" s="189">
        <v>10</v>
      </c>
      <c r="F91" s="129" t="s">
        <v>246</v>
      </c>
      <c r="G91" s="143">
        <f t="shared" si="4"/>
        <v>330000</v>
      </c>
      <c r="H91" s="188" t="s">
        <v>276</v>
      </c>
      <c r="I91" s="217" t="s">
        <v>352</v>
      </c>
      <c r="J91" s="2"/>
      <c r="K91" s="2"/>
      <c r="L91" s="2"/>
    </row>
    <row r="92" spans="1:13" ht="18.600000000000001" thickTop="1">
      <c r="A92" s="120" t="s">
        <v>353</v>
      </c>
      <c r="B92" s="362"/>
      <c r="C92" s="363"/>
      <c r="D92" s="363"/>
      <c r="E92" s="363"/>
      <c r="F92" s="364"/>
      <c r="G92" s="202">
        <f>SUM(G80:G91)</f>
        <v>3558500</v>
      </c>
      <c r="H92" s="372"/>
      <c r="I92" s="373"/>
      <c r="J92" s="2"/>
      <c r="K92" s="2"/>
      <c r="L92" s="2"/>
    </row>
    <row r="93" spans="1:13" ht="18.600000000000001" thickBot="1">
      <c r="D93" s="92"/>
      <c r="G93" s="92"/>
    </row>
    <row r="94" spans="1:13" ht="18.600000000000001" thickBot="1">
      <c r="A94" s="8" t="s">
        <v>325</v>
      </c>
      <c r="B94" s="8" t="s">
        <v>288</v>
      </c>
      <c r="C94" s="60" t="s">
        <v>238</v>
      </c>
      <c r="D94" s="95" t="s">
        <v>239</v>
      </c>
      <c r="E94" s="61" t="s">
        <v>240</v>
      </c>
      <c r="F94" s="8" t="s">
        <v>241</v>
      </c>
      <c r="G94" s="8" t="s">
        <v>50</v>
      </c>
      <c r="H94" s="8" t="s">
        <v>289</v>
      </c>
      <c r="I94" s="342" t="s">
        <v>244</v>
      </c>
      <c r="J94" s="96"/>
      <c r="K94" s="96"/>
      <c r="L94" s="96"/>
      <c r="M94" s="96"/>
    </row>
    <row r="95" spans="1:13" ht="18.600000000000001" thickBot="1">
      <c r="A95" s="116" t="s">
        <v>57</v>
      </c>
      <c r="B95" s="116">
        <v>21</v>
      </c>
      <c r="C95" s="116" t="s">
        <v>354</v>
      </c>
      <c r="D95" s="122">
        <v>1000</v>
      </c>
      <c r="E95" s="122">
        <v>1</v>
      </c>
      <c r="F95" s="116" t="s">
        <v>355</v>
      </c>
      <c r="G95" s="122">
        <v>1000</v>
      </c>
      <c r="H95" s="116" t="s">
        <v>268</v>
      </c>
      <c r="I95" s="124" t="s">
        <v>356</v>
      </c>
      <c r="J95" s="2"/>
      <c r="K95" s="2"/>
      <c r="L95" s="2"/>
    </row>
    <row r="96" spans="1:13" ht="18.600000000000001" thickTop="1">
      <c r="A96" s="120" t="s">
        <v>357</v>
      </c>
      <c r="B96" s="362"/>
      <c r="C96" s="363"/>
      <c r="D96" s="363"/>
      <c r="E96" s="363"/>
      <c r="F96" s="364"/>
      <c r="G96" s="121">
        <f>SUM(G95)</f>
        <v>1000</v>
      </c>
      <c r="H96" s="362"/>
      <c r="I96" s="364"/>
      <c r="J96" s="2"/>
      <c r="K96" s="2"/>
      <c r="L96" s="2"/>
    </row>
    <row r="97" spans="1:13" ht="18.600000000000001" thickBot="1">
      <c r="D97" s="92"/>
      <c r="G97" s="92"/>
    </row>
    <row r="98" spans="1:13" ht="18.600000000000001" thickBot="1">
      <c r="A98" s="8" t="s">
        <v>325</v>
      </c>
      <c r="B98" s="8" t="s">
        <v>288</v>
      </c>
      <c r="C98" s="60" t="s">
        <v>238</v>
      </c>
      <c r="D98" s="95" t="s">
        <v>239</v>
      </c>
      <c r="E98" s="61" t="s">
        <v>240</v>
      </c>
      <c r="F98" s="8" t="s">
        <v>241</v>
      </c>
      <c r="G98" s="8" t="s">
        <v>50</v>
      </c>
      <c r="H98" s="8" t="s">
        <v>289</v>
      </c>
      <c r="I98" s="342" t="s">
        <v>244</v>
      </c>
      <c r="J98" s="96"/>
      <c r="K98" s="96"/>
      <c r="L98" s="96"/>
      <c r="M98" s="96"/>
    </row>
    <row r="99" spans="1:13">
      <c r="A99" s="116" t="s">
        <v>58</v>
      </c>
      <c r="B99" s="123">
        <v>22</v>
      </c>
      <c r="C99" s="123" t="s">
        <v>358</v>
      </c>
      <c r="D99" s="218">
        <v>62.8</v>
      </c>
      <c r="E99" s="126">
        <v>100</v>
      </c>
      <c r="F99" s="123" t="s">
        <v>359</v>
      </c>
      <c r="G99" s="126">
        <f>D99*E99</f>
        <v>6280</v>
      </c>
      <c r="H99" s="123" t="s">
        <v>447</v>
      </c>
      <c r="I99" s="161" t="s">
        <v>361</v>
      </c>
      <c r="J99" s="2"/>
      <c r="K99" s="2"/>
      <c r="L99" s="2"/>
    </row>
    <row r="100" spans="1:13">
      <c r="A100" s="125"/>
      <c r="B100" s="123">
        <v>23</v>
      </c>
      <c r="C100" s="125" t="s">
        <v>362</v>
      </c>
      <c r="D100" s="361">
        <v>4.2750000000000004</v>
      </c>
      <c r="E100" s="127">
        <v>400</v>
      </c>
      <c r="F100" s="125" t="s">
        <v>359</v>
      </c>
      <c r="G100" s="126">
        <f t="shared" ref="G100:G102" si="5">D100*E100</f>
        <v>1710.0000000000002</v>
      </c>
      <c r="H100" s="125" t="s">
        <v>447</v>
      </c>
      <c r="I100" s="128" t="s">
        <v>361</v>
      </c>
      <c r="J100" s="2"/>
      <c r="K100" s="2"/>
      <c r="L100" s="2"/>
    </row>
    <row r="101" spans="1:13">
      <c r="A101" s="125"/>
      <c r="B101" s="123">
        <v>24</v>
      </c>
      <c r="C101" s="125" t="s">
        <v>363</v>
      </c>
      <c r="D101" s="127">
        <v>1018</v>
      </c>
      <c r="E101" s="127">
        <v>10</v>
      </c>
      <c r="F101" s="125" t="s">
        <v>359</v>
      </c>
      <c r="G101" s="126">
        <f>D101*E101</f>
        <v>10180</v>
      </c>
      <c r="H101" s="125" t="s">
        <v>447</v>
      </c>
      <c r="I101" s="128" t="s">
        <v>361</v>
      </c>
      <c r="J101" s="2"/>
      <c r="K101" s="2"/>
      <c r="L101" s="2"/>
    </row>
    <row r="102" spans="1:13">
      <c r="A102" s="125"/>
      <c r="B102" s="123">
        <v>25</v>
      </c>
      <c r="C102" s="125" t="s">
        <v>364</v>
      </c>
      <c r="D102" s="127">
        <v>45100</v>
      </c>
      <c r="E102" s="127">
        <v>1</v>
      </c>
      <c r="F102" s="125" t="s">
        <v>295</v>
      </c>
      <c r="G102" s="126">
        <f t="shared" si="5"/>
        <v>45100</v>
      </c>
      <c r="H102" s="125" t="s">
        <v>365</v>
      </c>
      <c r="I102" s="128" t="s">
        <v>361</v>
      </c>
      <c r="J102" s="2"/>
      <c r="K102" s="2"/>
      <c r="L102" s="2"/>
    </row>
    <row r="103" spans="1:13">
      <c r="A103" s="125"/>
      <c r="B103" s="123">
        <v>26</v>
      </c>
      <c r="C103" s="125" t="s">
        <v>366</v>
      </c>
      <c r="D103" s="219">
        <v>248.6</v>
      </c>
      <c r="E103" s="127">
        <v>4000</v>
      </c>
      <c r="F103" s="125" t="s">
        <v>359</v>
      </c>
      <c r="G103" s="126">
        <f>D103*E103</f>
        <v>994400</v>
      </c>
      <c r="H103" s="125" t="s">
        <v>268</v>
      </c>
      <c r="I103" s="128" t="s">
        <v>367</v>
      </c>
      <c r="J103" s="2"/>
      <c r="K103" s="2"/>
      <c r="L103" s="2"/>
    </row>
    <row r="104" spans="1:13" ht="18.600000000000001" thickBot="1">
      <c r="A104" s="129"/>
      <c r="B104" s="134">
        <v>27</v>
      </c>
      <c r="C104" s="134" t="s">
        <v>368</v>
      </c>
      <c r="D104" s="307">
        <v>18.48</v>
      </c>
      <c r="E104" s="143">
        <v>8000</v>
      </c>
      <c r="F104" s="134" t="s">
        <v>283</v>
      </c>
      <c r="G104" s="143">
        <f>D104*E104</f>
        <v>147840</v>
      </c>
      <c r="H104" s="134" t="s">
        <v>268</v>
      </c>
      <c r="I104" s="220" t="s">
        <v>367</v>
      </c>
      <c r="J104" s="2"/>
      <c r="K104" s="2"/>
      <c r="L104" s="2"/>
    </row>
    <row r="105" spans="1:13" ht="18.600000000000001" thickTop="1">
      <c r="A105" s="120" t="s">
        <v>369</v>
      </c>
      <c r="B105" s="372"/>
      <c r="C105" s="377"/>
      <c r="D105" s="377"/>
      <c r="E105" s="377"/>
      <c r="F105" s="373"/>
      <c r="G105" s="202">
        <f>SUM(G99:G104)</f>
        <v>1205510</v>
      </c>
      <c r="H105" s="362"/>
      <c r="I105" s="364"/>
      <c r="J105" s="2"/>
      <c r="K105" s="2"/>
      <c r="L105" s="2"/>
    </row>
    <row r="106" spans="1:13" ht="18.600000000000001" thickBot="1">
      <c r="D106" s="92"/>
      <c r="G106" s="92"/>
    </row>
    <row r="107" spans="1:13" ht="18.600000000000001" thickBot="1">
      <c r="A107" s="8" t="s">
        <v>325</v>
      </c>
      <c r="B107" s="8" t="s">
        <v>288</v>
      </c>
      <c r="C107" s="60" t="s">
        <v>238</v>
      </c>
      <c r="D107" s="95" t="s">
        <v>239</v>
      </c>
      <c r="E107" s="61" t="s">
        <v>240</v>
      </c>
      <c r="F107" s="8" t="s">
        <v>241</v>
      </c>
      <c r="G107" s="8" t="s">
        <v>50</v>
      </c>
      <c r="H107" s="8" t="s">
        <v>289</v>
      </c>
      <c r="I107" s="342" t="s">
        <v>244</v>
      </c>
      <c r="J107" s="96"/>
      <c r="K107" s="96"/>
      <c r="L107" s="96"/>
      <c r="M107" s="96"/>
    </row>
    <row r="108" spans="1:13">
      <c r="A108" s="116" t="s">
        <v>60</v>
      </c>
      <c r="B108" s="123">
        <v>28</v>
      </c>
      <c r="C108" s="221" t="s">
        <v>370</v>
      </c>
      <c r="D108" s="122">
        <v>165</v>
      </c>
      <c r="E108" s="122">
        <v>1</v>
      </c>
      <c r="F108" s="158" t="s">
        <v>274</v>
      </c>
      <c r="G108" s="126">
        <f>D108*E108</f>
        <v>165</v>
      </c>
      <c r="H108" s="116" t="s">
        <v>268</v>
      </c>
      <c r="I108" s="119" t="s">
        <v>371</v>
      </c>
      <c r="J108" s="2"/>
      <c r="K108" s="2"/>
      <c r="L108" s="2"/>
    </row>
    <row r="109" spans="1:13">
      <c r="A109" s="123"/>
      <c r="B109" s="123">
        <v>29</v>
      </c>
      <c r="C109" s="203" t="s">
        <v>372</v>
      </c>
      <c r="D109" s="126">
        <v>165</v>
      </c>
      <c r="E109" s="126">
        <v>1</v>
      </c>
      <c r="F109" s="155" t="s">
        <v>274</v>
      </c>
      <c r="G109" s="127">
        <f>D109*E109</f>
        <v>165</v>
      </c>
      <c r="H109" s="199" t="s">
        <v>360</v>
      </c>
      <c r="I109" s="128" t="s">
        <v>373</v>
      </c>
      <c r="J109" s="2"/>
      <c r="K109" s="2"/>
      <c r="L109" s="2"/>
    </row>
    <row r="110" spans="1:13">
      <c r="A110" s="125"/>
      <c r="B110" s="123">
        <v>30</v>
      </c>
      <c r="C110" s="222" t="s">
        <v>374</v>
      </c>
      <c r="D110" s="127">
        <v>165</v>
      </c>
      <c r="E110" s="127">
        <v>1</v>
      </c>
      <c r="F110" s="163" t="s">
        <v>274</v>
      </c>
      <c r="G110" s="127">
        <f t="shared" ref="G110:G114" si="6">D110*E110</f>
        <v>165</v>
      </c>
      <c r="H110" s="205" t="s">
        <v>268</v>
      </c>
      <c r="I110" s="128" t="s">
        <v>375</v>
      </c>
      <c r="J110" s="2"/>
      <c r="K110" s="2"/>
      <c r="L110" s="2"/>
    </row>
    <row r="111" spans="1:13">
      <c r="A111" s="129"/>
      <c r="B111" s="123">
        <v>31</v>
      </c>
      <c r="C111" s="223" t="s">
        <v>376</v>
      </c>
      <c r="D111" s="130">
        <v>165</v>
      </c>
      <c r="E111" s="130">
        <v>2</v>
      </c>
      <c r="F111" s="170" t="s">
        <v>274</v>
      </c>
      <c r="G111" s="127">
        <f t="shared" si="6"/>
        <v>330</v>
      </c>
      <c r="H111" s="224" t="s">
        <v>377</v>
      </c>
      <c r="I111" s="128" t="s">
        <v>378</v>
      </c>
      <c r="J111" s="2"/>
      <c r="K111" s="2"/>
      <c r="L111" s="2"/>
    </row>
    <row r="112" spans="1:13">
      <c r="A112" s="129"/>
      <c r="B112" s="123">
        <v>32</v>
      </c>
      <c r="C112" s="136" t="s">
        <v>379</v>
      </c>
      <c r="D112" s="90">
        <v>165</v>
      </c>
      <c r="E112" s="130">
        <v>1</v>
      </c>
      <c r="F112" s="170" t="s">
        <v>274</v>
      </c>
      <c r="G112" s="127">
        <f t="shared" si="6"/>
        <v>165</v>
      </c>
      <c r="H112" s="224" t="s">
        <v>380</v>
      </c>
      <c r="I112" s="128" t="s">
        <v>381</v>
      </c>
      <c r="J112" s="2"/>
      <c r="K112" s="2"/>
      <c r="L112" s="2"/>
    </row>
    <row r="113" spans="1:17">
      <c r="A113" s="125"/>
      <c r="B113" s="123">
        <v>33</v>
      </c>
      <c r="C113" s="222" t="s">
        <v>382</v>
      </c>
      <c r="D113" s="127">
        <v>550</v>
      </c>
      <c r="E113" s="127">
        <v>1</v>
      </c>
      <c r="F113" s="163" t="s">
        <v>383</v>
      </c>
      <c r="G113" s="127">
        <f t="shared" si="6"/>
        <v>550</v>
      </c>
      <c r="H113" s="125" t="s">
        <v>268</v>
      </c>
      <c r="I113" s="243" t="s">
        <v>384</v>
      </c>
      <c r="J113" s="2"/>
      <c r="K113" s="2"/>
      <c r="L113" s="2"/>
    </row>
    <row r="114" spans="1:17" ht="18.600000000000001" thickBot="1">
      <c r="A114" s="134"/>
      <c r="B114" s="134">
        <v>34</v>
      </c>
      <c r="C114" s="201" t="s">
        <v>385</v>
      </c>
      <c r="D114" s="143">
        <v>517</v>
      </c>
      <c r="E114" s="143">
        <v>1</v>
      </c>
      <c r="F114" s="188" t="s">
        <v>295</v>
      </c>
      <c r="G114" s="143">
        <f t="shared" si="6"/>
        <v>517</v>
      </c>
      <c r="H114" s="134" t="s">
        <v>268</v>
      </c>
      <c r="I114" s="220" t="s">
        <v>386</v>
      </c>
      <c r="J114" s="2"/>
      <c r="K114" s="2"/>
      <c r="L114" s="2"/>
    </row>
    <row r="115" spans="1:17" ht="18.600000000000001" thickTop="1">
      <c r="A115" s="154" t="s">
        <v>387</v>
      </c>
      <c r="B115" s="372"/>
      <c r="C115" s="377"/>
      <c r="D115" s="377"/>
      <c r="E115" s="377"/>
      <c r="F115" s="373"/>
      <c r="G115" s="202">
        <f>SUM(G108:G114)</f>
        <v>2057</v>
      </c>
      <c r="H115" s="362"/>
      <c r="I115" s="364"/>
      <c r="J115" s="2"/>
      <c r="K115" s="2"/>
      <c r="L115" s="2"/>
    </row>
    <row r="116" spans="1:17" ht="18.600000000000001" thickBot="1">
      <c r="D116" s="92"/>
      <c r="G116" s="92"/>
    </row>
    <row r="117" spans="1:17" ht="18.600000000000001" thickBot="1">
      <c r="A117" s="8" t="s">
        <v>325</v>
      </c>
      <c r="B117" s="8" t="s">
        <v>288</v>
      </c>
      <c r="C117" s="60" t="s">
        <v>238</v>
      </c>
      <c r="D117" s="95" t="s">
        <v>239</v>
      </c>
      <c r="E117" s="61" t="s">
        <v>240</v>
      </c>
      <c r="F117" s="8" t="s">
        <v>241</v>
      </c>
      <c r="G117" s="8" t="s">
        <v>50</v>
      </c>
      <c r="H117" s="8" t="s">
        <v>289</v>
      </c>
      <c r="I117" s="342" t="s">
        <v>244</v>
      </c>
      <c r="J117" s="96"/>
      <c r="K117" s="96"/>
      <c r="L117" s="96"/>
      <c r="M117" s="96"/>
    </row>
    <row r="118" spans="1:17">
      <c r="A118" s="116" t="s">
        <v>388</v>
      </c>
      <c r="B118" s="116">
        <v>35</v>
      </c>
      <c r="C118" s="116" t="s">
        <v>389</v>
      </c>
      <c r="D118" s="122">
        <v>2500</v>
      </c>
      <c r="E118" s="122">
        <v>1</v>
      </c>
      <c r="F118" s="116" t="s">
        <v>295</v>
      </c>
      <c r="G118" s="118">
        <f>D118*E118</f>
        <v>2500</v>
      </c>
      <c r="H118" s="116" t="s">
        <v>268</v>
      </c>
      <c r="I118" s="124" t="s">
        <v>390</v>
      </c>
      <c r="J118" s="2"/>
      <c r="K118" s="2"/>
      <c r="L118" s="2"/>
    </row>
    <row r="119" spans="1:17" ht="18.600000000000001" thickBot="1">
      <c r="A119" s="125"/>
      <c r="B119" s="125">
        <v>36</v>
      </c>
      <c r="C119" s="125" t="s">
        <v>391</v>
      </c>
      <c r="D119" s="127">
        <v>140</v>
      </c>
      <c r="E119" s="127">
        <v>153</v>
      </c>
      <c r="F119" s="125" t="s">
        <v>295</v>
      </c>
      <c r="G119" s="143">
        <f>D119*E119</f>
        <v>21420</v>
      </c>
      <c r="H119" s="125" t="s">
        <v>268</v>
      </c>
      <c r="I119" s="128" t="s">
        <v>392</v>
      </c>
      <c r="J119" s="2"/>
      <c r="K119" s="2"/>
      <c r="L119" s="2"/>
    </row>
    <row r="120" spans="1:17" ht="18.600000000000001" thickTop="1">
      <c r="A120" s="120" t="s">
        <v>393</v>
      </c>
      <c r="B120" s="362"/>
      <c r="C120" s="363"/>
      <c r="D120" s="363"/>
      <c r="E120" s="363"/>
      <c r="F120" s="364"/>
      <c r="G120" s="121">
        <f>SUM(G118:G119)</f>
        <v>23920</v>
      </c>
      <c r="H120" s="362"/>
      <c r="I120" s="364"/>
      <c r="J120" s="2"/>
      <c r="K120" s="2"/>
      <c r="L120" s="2"/>
    </row>
    <row r="121" spans="1:17" ht="18.600000000000001" thickBot="1">
      <c r="D121" s="92"/>
      <c r="G121" s="92"/>
    </row>
    <row r="122" spans="1:17" ht="18.600000000000001" thickBot="1">
      <c r="A122" s="144" t="s">
        <v>394</v>
      </c>
      <c r="B122" s="145"/>
      <c r="C122" s="145"/>
      <c r="D122" s="146"/>
      <c r="E122" s="145"/>
      <c r="F122" s="145"/>
      <c r="G122" s="147">
        <f>SUM(G65+G73+G77+G92+G96+G105+G115+G120)</f>
        <v>5235430</v>
      </c>
      <c r="H122" s="2"/>
      <c r="I122" s="80"/>
      <c r="J122" s="2"/>
      <c r="K122" s="2"/>
      <c r="L122" s="2"/>
    </row>
    <row r="123" spans="1:17">
      <c r="D123" s="92"/>
      <c r="G123" s="92"/>
    </row>
    <row r="124" spans="1:17" ht="18.600000000000001" thickBot="1">
      <c r="A124" s="1" t="s">
        <v>395</v>
      </c>
      <c r="D124" s="92"/>
      <c r="G124" s="92"/>
    </row>
    <row r="125" spans="1:17" ht="18.600000000000001" thickBot="1">
      <c r="A125" s="43" t="s">
        <v>23</v>
      </c>
      <c r="B125" s="43" t="s">
        <v>237</v>
      </c>
      <c r="C125" s="43" t="s">
        <v>238</v>
      </c>
      <c r="D125" s="93" t="s">
        <v>239</v>
      </c>
      <c r="E125" s="43" t="s">
        <v>240</v>
      </c>
      <c r="F125" s="43" t="s">
        <v>241</v>
      </c>
      <c r="G125" s="43" t="s">
        <v>242</v>
      </c>
      <c r="H125" s="43" t="s">
        <v>243</v>
      </c>
      <c r="I125" s="46" t="s">
        <v>244</v>
      </c>
      <c r="J125" s="2"/>
      <c r="K125" s="2"/>
      <c r="L125" s="2"/>
      <c r="M125" s="2"/>
      <c r="N125" s="2"/>
      <c r="O125" s="2"/>
      <c r="P125" s="2"/>
      <c r="Q125" s="2"/>
    </row>
    <row r="126" spans="1:17" ht="18.600000000000001" thickBot="1">
      <c r="A126" s="225" t="s">
        <v>83</v>
      </c>
      <c r="B126" s="117">
        <v>1</v>
      </c>
      <c r="C126" s="117" t="s">
        <v>396</v>
      </c>
      <c r="D126" s="118">
        <v>10020</v>
      </c>
      <c r="E126" s="118">
        <v>2</v>
      </c>
      <c r="F126" s="117" t="s">
        <v>246</v>
      </c>
      <c r="G126" s="226">
        <f>D126*E126</f>
        <v>20040</v>
      </c>
      <c r="H126" s="117" t="s">
        <v>397</v>
      </c>
      <c r="I126" s="119" t="s">
        <v>398</v>
      </c>
      <c r="J126" s="2"/>
      <c r="K126" s="2"/>
      <c r="L126" s="2"/>
      <c r="M126" s="2"/>
      <c r="N126" s="2"/>
      <c r="O126" s="2"/>
      <c r="P126" s="2"/>
      <c r="Q126" s="2"/>
    </row>
    <row r="127" spans="1:17" ht="18.600000000000001" thickTop="1">
      <c r="A127" s="154" t="s">
        <v>293</v>
      </c>
      <c r="B127" s="374"/>
      <c r="C127" s="375"/>
      <c r="D127" s="375"/>
      <c r="E127" s="375"/>
      <c r="F127" s="376"/>
      <c r="G127" s="202">
        <f>SUM(G126)</f>
        <v>20040</v>
      </c>
      <c r="H127" s="374"/>
      <c r="I127" s="376"/>
      <c r="J127" s="2"/>
      <c r="K127" s="2"/>
      <c r="L127" s="2"/>
      <c r="M127" s="2"/>
      <c r="N127" s="2"/>
      <c r="O127" s="2"/>
      <c r="P127" s="2"/>
      <c r="Q127" s="2"/>
    </row>
    <row r="128" spans="1:17" ht="18.600000000000001" thickBot="1">
      <c r="D128" s="92"/>
      <c r="G128" s="92"/>
    </row>
    <row r="129" spans="1:17" ht="18.600000000000001" thickBot="1">
      <c r="A129" s="43" t="s">
        <v>23</v>
      </c>
      <c r="B129" s="43" t="s">
        <v>237</v>
      </c>
      <c r="C129" s="43" t="s">
        <v>238</v>
      </c>
      <c r="D129" s="93" t="s">
        <v>239</v>
      </c>
      <c r="E129" s="43" t="s">
        <v>240</v>
      </c>
      <c r="F129" s="43" t="s">
        <v>241</v>
      </c>
      <c r="G129" s="43" t="s">
        <v>242</v>
      </c>
      <c r="H129" s="43" t="s">
        <v>243</v>
      </c>
      <c r="I129" s="46" t="s">
        <v>244</v>
      </c>
      <c r="J129" s="2"/>
      <c r="K129" s="2"/>
      <c r="L129" s="2"/>
      <c r="M129" s="2"/>
      <c r="N129" s="2"/>
      <c r="O129" s="2"/>
      <c r="P129" s="2"/>
      <c r="Q129" s="2"/>
    </row>
    <row r="130" spans="1:17">
      <c r="A130" s="116" t="s">
        <v>54</v>
      </c>
      <c r="B130" s="116">
        <v>2</v>
      </c>
      <c r="C130" s="116" t="s">
        <v>399</v>
      </c>
      <c r="D130" s="122">
        <v>3000</v>
      </c>
      <c r="E130" s="122">
        <v>1</v>
      </c>
      <c r="F130" s="116" t="s">
        <v>274</v>
      </c>
      <c r="G130" s="122">
        <f>D130*E130</f>
        <v>3000</v>
      </c>
      <c r="H130" s="116" t="s">
        <v>400</v>
      </c>
      <c r="I130" s="227" t="s">
        <v>401</v>
      </c>
      <c r="J130" s="2"/>
      <c r="K130" s="2"/>
      <c r="L130" s="2"/>
      <c r="M130" s="2"/>
      <c r="N130" s="2"/>
      <c r="O130" s="2"/>
      <c r="P130" s="2"/>
      <c r="Q130" s="2"/>
    </row>
    <row r="131" spans="1:17" ht="18.600000000000001" thickBot="1">
      <c r="A131" s="125"/>
      <c r="B131" s="125">
        <v>3</v>
      </c>
      <c r="C131" s="125" t="s">
        <v>399</v>
      </c>
      <c r="D131" s="127">
        <v>76795</v>
      </c>
      <c r="E131" s="127">
        <v>1</v>
      </c>
      <c r="F131" s="125" t="s">
        <v>274</v>
      </c>
      <c r="G131" s="127">
        <f>D131*E131</f>
        <v>76795</v>
      </c>
      <c r="H131" s="125" t="s">
        <v>402</v>
      </c>
      <c r="I131" s="167" t="s">
        <v>403</v>
      </c>
      <c r="J131" s="2"/>
      <c r="K131" s="2"/>
      <c r="L131" s="2"/>
      <c r="M131" s="2"/>
      <c r="N131" s="96"/>
      <c r="O131" s="2"/>
      <c r="P131" s="2"/>
      <c r="Q131" s="2"/>
    </row>
    <row r="132" spans="1:17" ht="18.600000000000001" thickTop="1">
      <c r="A132" s="120" t="s">
        <v>404</v>
      </c>
      <c r="B132" s="362"/>
      <c r="C132" s="363"/>
      <c r="D132" s="363"/>
      <c r="E132" s="363"/>
      <c r="F132" s="364"/>
      <c r="G132" s="121">
        <f>SUM(G130:G131)</f>
        <v>79795</v>
      </c>
      <c r="H132" s="362"/>
      <c r="I132" s="364"/>
      <c r="J132" s="2"/>
      <c r="K132" s="2"/>
      <c r="L132" s="2"/>
      <c r="M132" s="2"/>
      <c r="N132" s="96"/>
      <c r="O132" s="2"/>
      <c r="P132" s="2"/>
      <c r="Q132" s="2"/>
    </row>
    <row r="133" spans="1:17" ht="18.600000000000001" thickBot="1">
      <c r="D133" s="92"/>
      <c r="G133" s="92"/>
    </row>
    <row r="134" spans="1:17" ht="18.600000000000001" thickBot="1">
      <c r="A134" s="43" t="s">
        <v>23</v>
      </c>
      <c r="B134" s="43" t="s">
        <v>237</v>
      </c>
      <c r="C134" s="43" t="s">
        <v>238</v>
      </c>
      <c r="D134" s="93" t="s">
        <v>239</v>
      </c>
      <c r="E134" s="43" t="s">
        <v>240</v>
      </c>
      <c r="F134" s="43" t="s">
        <v>241</v>
      </c>
      <c r="G134" s="43" t="s">
        <v>242</v>
      </c>
      <c r="H134" s="43" t="s">
        <v>243</v>
      </c>
      <c r="I134" s="46" t="s">
        <v>244</v>
      </c>
      <c r="J134" s="2"/>
      <c r="K134" s="2"/>
      <c r="L134" s="2"/>
      <c r="M134" s="2"/>
      <c r="N134" s="2"/>
      <c r="O134" s="2"/>
      <c r="P134" s="2"/>
      <c r="Q134" s="2"/>
    </row>
    <row r="135" spans="1:17" ht="18.600000000000001" thickBot="1">
      <c r="A135" s="116" t="s">
        <v>60</v>
      </c>
      <c r="B135" s="116">
        <v>4</v>
      </c>
      <c r="C135" s="116" t="s">
        <v>273</v>
      </c>
      <c r="D135" s="122">
        <v>330</v>
      </c>
      <c r="E135" s="122">
        <v>1</v>
      </c>
      <c r="F135" s="116" t="s">
        <v>274</v>
      </c>
      <c r="G135" s="122">
        <f>D135*E135</f>
        <v>330</v>
      </c>
      <c r="H135" s="116" t="s">
        <v>276</v>
      </c>
      <c r="I135" s="124" t="s">
        <v>405</v>
      </c>
      <c r="J135" s="2"/>
      <c r="K135" s="2"/>
      <c r="L135" s="2"/>
      <c r="M135" s="2"/>
      <c r="N135" s="2"/>
      <c r="O135" s="2"/>
      <c r="P135" s="2"/>
      <c r="Q135" s="2"/>
    </row>
    <row r="136" spans="1:17" ht="18.600000000000001" thickTop="1">
      <c r="A136" s="120" t="s">
        <v>278</v>
      </c>
      <c r="B136" s="362"/>
      <c r="C136" s="363"/>
      <c r="D136" s="363"/>
      <c r="E136" s="363"/>
      <c r="F136" s="364"/>
      <c r="G136" s="121">
        <f>SUM(G135)</f>
        <v>330</v>
      </c>
      <c r="H136" s="362"/>
      <c r="I136" s="364"/>
      <c r="J136" s="2"/>
      <c r="K136" s="2"/>
      <c r="L136" s="2"/>
      <c r="M136" s="2"/>
      <c r="N136" s="2"/>
      <c r="O136" s="2"/>
      <c r="P136" s="2"/>
      <c r="Q136" s="2"/>
    </row>
    <row r="137" spans="1:17" ht="18.600000000000001" thickBot="1">
      <c r="D137" s="92"/>
      <c r="G137" s="92"/>
    </row>
    <row r="138" spans="1:17" ht="18.600000000000001" thickBot="1">
      <c r="A138" s="43" t="s">
        <v>23</v>
      </c>
      <c r="B138" s="43" t="s">
        <v>237</v>
      </c>
      <c r="C138" s="43" t="s">
        <v>238</v>
      </c>
      <c r="D138" s="93" t="s">
        <v>239</v>
      </c>
      <c r="E138" s="43" t="s">
        <v>240</v>
      </c>
      <c r="F138" s="43" t="s">
        <v>241</v>
      </c>
      <c r="G138" s="43" t="s">
        <v>242</v>
      </c>
      <c r="H138" s="43" t="s">
        <v>243</v>
      </c>
      <c r="I138" s="46" t="s">
        <v>244</v>
      </c>
      <c r="J138" s="2"/>
      <c r="K138" s="2"/>
      <c r="L138" s="2"/>
      <c r="M138" s="2"/>
      <c r="N138" s="2"/>
      <c r="O138" s="2"/>
      <c r="P138" s="2"/>
      <c r="Q138" s="2"/>
    </row>
    <row r="139" spans="1:17">
      <c r="A139" s="116" t="s">
        <v>61</v>
      </c>
      <c r="B139" s="123">
        <v>5</v>
      </c>
      <c r="C139" s="155" t="s">
        <v>406</v>
      </c>
      <c r="D139" s="126">
        <v>140</v>
      </c>
      <c r="E139" s="126">
        <v>50</v>
      </c>
      <c r="F139" s="116" t="s">
        <v>274</v>
      </c>
      <c r="G139" s="118">
        <f>D139*E139</f>
        <v>7000</v>
      </c>
      <c r="H139" s="163" t="s">
        <v>400</v>
      </c>
      <c r="I139" s="228" t="s">
        <v>407</v>
      </c>
      <c r="J139" s="2"/>
      <c r="K139" s="2"/>
      <c r="L139" s="2"/>
      <c r="M139" s="2"/>
      <c r="N139" s="2"/>
      <c r="O139" s="2"/>
      <c r="P139" s="2"/>
      <c r="Q139" s="2"/>
    </row>
    <row r="140" spans="1:17">
      <c r="A140" s="125"/>
      <c r="B140" s="125">
        <v>6</v>
      </c>
      <c r="C140" s="163" t="s">
        <v>408</v>
      </c>
      <c r="D140" s="127">
        <v>180</v>
      </c>
      <c r="E140" s="127">
        <v>20</v>
      </c>
      <c r="F140" s="125" t="s">
        <v>274</v>
      </c>
      <c r="G140" s="127">
        <f t="shared" ref="G140:G145" si="7">D140*E140</f>
        <v>3600</v>
      </c>
      <c r="H140" s="163" t="s">
        <v>400</v>
      </c>
      <c r="I140" s="167" t="s">
        <v>407</v>
      </c>
      <c r="J140" s="2"/>
      <c r="K140" s="2"/>
      <c r="L140" s="2"/>
      <c r="M140" s="2"/>
      <c r="N140" s="2"/>
      <c r="O140" s="2"/>
      <c r="P140" s="2"/>
      <c r="Q140" s="2"/>
    </row>
    <row r="141" spans="1:17">
      <c r="A141" s="125"/>
      <c r="B141" s="125">
        <v>7</v>
      </c>
      <c r="C141" s="125" t="s">
        <v>409</v>
      </c>
      <c r="D141" s="127">
        <v>270</v>
      </c>
      <c r="E141" s="127">
        <v>5</v>
      </c>
      <c r="F141" s="125" t="s">
        <v>383</v>
      </c>
      <c r="G141" s="127">
        <f t="shared" si="7"/>
        <v>1350</v>
      </c>
      <c r="H141" s="163" t="s">
        <v>400</v>
      </c>
      <c r="I141" s="167" t="s">
        <v>407</v>
      </c>
      <c r="J141" s="2"/>
      <c r="K141" s="2"/>
      <c r="L141" s="2"/>
      <c r="M141" s="2"/>
      <c r="N141" s="2"/>
      <c r="O141" s="2"/>
      <c r="P141" s="2"/>
      <c r="Q141" s="2"/>
    </row>
    <row r="142" spans="1:17">
      <c r="A142" s="125"/>
      <c r="B142" s="125">
        <v>8</v>
      </c>
      <c r="C142" s="125" t="s">
        <v>410</v>
      </c>
      <c r="D142" s="127">
        <v>320</v>
      </c>
      <c r="E142" s="127">
        <v>25</v>
      </c>
      <c r="F142" s="125" t="s">
        <v>274</v>
      </c>
      <c r="G142" s="127">
        <f t="shared" si="7"/>
        <v>8000</v>
      </c>
      <c r="H142" s="163" t="s">
        <v>400</v>
      </c>
      <c r="I142" s="167" t="s">
        <v>407</v>
      </c>
      <c r="J142" s="2"/>
      <c r="K142" s="2"/>
      <c r="L142" s="2"/>
      <c r="M142" s="2"/>
      <c r="N142" s="2"/>
      <c r="O142" s="2"/>
      <c r="P142" s="2"/>
      <c r="Q142" s="2"/>
    </row>
    <row r="143" spans="1:17">
      <c r="A143" s="125"/>
      <c r="B143" s="125">
        <v>9</v>
      </c>
      <c r="C143" s="125" t="s">
        <v>411</v>
      </c>
      <c r="D143" s="130">
        <v>510</v>
      </c>
      <c r="E143" s="127">
        <v>1</v>
      </c>
      <c r="F143" s="125" t="s">
        <v>274</v>
      </c>
      <c r="G143" s="127">
        <f t="shared" si="7"/>
        <v>510</v>
      </c>
      <c r="H143" s="163" t="s">
        <v>400</v>
      </c>
      <c r="I143" s="167" t="s">
        <v>407</v>
      </c>
      <c r="J143" s="2"/>
      <c r="K143" s="2"/>
      <c r="L143" s="2"/>
      <c r="M143" s="2"/>
      <c r="N143" s="2"/>
      <c r="O143" s="2"/>
      <c r="P143" s="2"/>
      <c r="Q143" s="2"/>
    </row>
    <row r="144" spans="1:17">
      <c r="A144" s="125"/>
      <c r="B144" s="125">
        <v>10</v>
      </c>
      <c r="C144" s="125" t="s">
        <v>412</v>
      </c>
      <c r="D144" s="127">
        <v>290</v>
      </c>
      <c r="E144" s="22">
        <v>2</v>
      </c>
      <c r="F144" s="125" t="s">
        <v>274</v>
      </c>
      <c r="G144" s="127">
        <f t="shared" si="7"/>
        <v>580</v>
      </c>
      <c r="H144" s="163" t="s">
        <v>400</v>
      </c>
      <c r="I144" s="167" t="s">
        <v>407</v>
      </c>
      <c r="J144" s="2"/>
      <c r="K144" s="2"/>
      <c r="L144" s="2"/>
      <c r="M144" s="2"/>
      <c r="N144" s="2"/>
      <c r="O144" s="2"/>
      <c r="P144" s="2"/>
      <c r="Q144" s="2"/>
    </row>
    <row r="145" spans="1:17" ht="18.600000000000001" thickBot="1">
      <c r="A145" s="229"/>
      <c r="B145" s="134">
        <v>11</v>
      </c>
      <c r="C145" s="134" t="s">
        <v>413</v>
      </c>
      <c r="D145" s="230">
        <v>6000</v>
      </c>
      <c r="E145" s="230">
        <v>1</v>
      </c>
      <c r="F145" s="229" t="s">
        <v>274</v>
      </c>
      <c r="G145" s="126">
        <f t="shared" si="7"/>
        <v>6000</v>
      </c>
      <c r="H145" s="163" t="s">
        <v>414</v>
      </c>
      <c r="I145" s="161" t="s">
        <v>415</v>
      </c>
      <c r="J145" s="2"/>
      <c r="K145" s="2"/>
      <c r="L145" s="2"/>
      <c r="M145" s="2"/>
      <c r="N145" s="2"/>
      <c r="O145" s="2"/>
      <c r="P145" s="2"/>
      <c r="Q145" s="2"/>
    </row>
    <row r="146" spans="1:17" ht="18.600000000000001" thickTop="1">
      <c r="A146" s="120" t="s">
        <v>285</v>
      </c>
      <c r="B146" s="362"/>
      <c r="C146" s="363"/>
      <c r="D146" s="363"/>
      <c r="E146" s="363"/>
      <c r="F146" s="364"/>
      <c r="G146" s="121">
        <f>SUM(G139:G145)</f>
        <v>27040</v>
      </c>
      <c r="H146" s="362"/>
      <c r="I146" s="364"/>
      <c r="J146" s="2"/>
      <c r="K146" s="2"/>
      <c r="L146" s="2"/>
      <c r="M146" s="2"/>
      <c r="N146" s="2"/>
      <c r="O146" s="2"/>
      <c r="P146" s="2"/>
      <c r="Q146" s="2"/>
    </row>
    <row r="147" spans="1:17" ht="18.600000000000001" thickBot="1">
      <c r="A147" s="2"/>
      <c r="B147" s="2"/>
      <c r="C147" s="2"/>
      <c r="D147" s="94"/>
      <c r="E147" s="2"/>
      <c r="F147" s="2"/>
      <c r="G147" s="2"/>
      <c r="H147" s="2"/>
      <c r="I147" s="80"/>
      <c r="J147" s="2"/>
      <c r="K147" s="2"/>
      <c r="L147" s="2"/>
      <c r="M147" s="2"/>
      <c r="N147" s="2"/>
      <c r="O147" s="2"/>
      <c r="P147" s="2"/>
      <c r="Q147" s="2"/>
    </row>
    <row r="148" spans="1:17" ht="18.600000000000001" thickBot="1">
      <c r="A148" s="144" t="s">
        <v>416</v>
      </c>
      <c r="B148" s="145"/>
      <c r="C148" s="145"/>
      <c r="D148" s="146"/>
      <c r="E148" s="145"/>
      <c r="F148" s="145"/>
      <c r="G148" s="147">
        <f>SUM(G127,G132,G136,G146)</f>
        <v>127205</v>
      </c>
      <c r="H148" s="2"/>
      <c r="I148" s="80"/>
      <c r="J148" s="2"/>
      <c r="K148" s="2"/>
      <c r="L148" s="2"/>
      <c r="M148" s="2"/>
      <c r="N148" s="2"/>
      <c r="O148" s="2"/>
      <c r="P148" s="2"/>
      <c r="Q148" s="2"/>
    </row>
    <row r="149" spans="1:17">
      <c r="D149" s="92"/>
      <c r="G149" s="92"/>
    </row>
    <row r="150" spans="1:17" ht="18.600000000000001" thickBot="1">
      <c r="A150" s="1" t="s">
        <v>417</v>
      </c>
      <c r="D150" s="92"/>
      <c r="G150" s="92"/>
    </row>
    <row r="151" spans="1:17" ht="18.600000000000001" thickBot="1">
      <c r="A151" s="43" t="s">
        <v>23</v>
      </c>
      <c r="B151" s="43" t="s">
        <v>237</v>
      </c>
      <c r="C151" s="43" t="s">
        <v>238</v>
      </c>
      <c r="D151" s="93" t="s">
        <v>239</v>
      </c>
      <c r="E151" s="43" t="s">
        <v>240</v>
      </c>
      <c r="F151" s="43" t="s">
        <v>241</v>
      </c>
      <c r="G151" s="43" t="s">
        <v>242</v>
      </c>
      <c r="H151" s="43" t="s">
        <v>243</v>
      </c>
      <c r="I151" s="46" t="s">
        <v>244</v>
      </c>
      <c r="J151" s="2"/>
      <c r="K151" s="2"/>
      <c r="L151" s="2"/>
    </row>
    <row r="152" spans="1:17">
      <c r="A152" s="125" t="s">
        <v>418</v>
      </c>
      <c r="B152" s="125">
        <v>1</v>
      </c>
      <c r="C152" s="163" t="s">
        <v>419</v>
      </c>
      <c r="D152" s="164">
        <v>93500</v>
      </c>
      <c r="E152" s="127">
        <v>1</v>
      </c>
      <c r="F152" s="163" t="s">
        <v>420</v>
      </c>
      <c r="G152" s="126">
        <f t="shared" ref="G152:G164" si="8">D152*E152</f>
        <v>93500</v>
      </c>
      <c r="H152" s="163" t="s">
        <v>421</v>
      </c>
      <c r="I152" s="167" t="s">
        <v>422</v>
      </c>
      <c r="J152" s="2"/>
      <c r="K152" s="2"/>
      <c r="L152" s="2"/>
    </row>
    <row r="153" spans="1:17">
      <c r="A153" s="125"/>
      <c r="B153" s="125">
        <v>2</v>
      </c>
      <c r="C153" s="163" t="s">
        <v>423</v>
      </c>
      <c r="D153" s="164">
        <v>3740</v>
      </c>
      <c r="E153" s="127">
        <v>26</v>
      </c>
      <c r="F153" s="163" t="s">
        <v>283</v>
      </c>
      <c r="G153" s="126">
        <f t="shared" si="8"/>
        <v>97240</v>
      </c>
      <c r="H153" s="163" t="s">
        <v>421</v>
      </c>
      <c r="I153" s="167" t="s">
        <v>424</v>
      </c>
      <c r="J153" s="2"/>
      <c r="K153" s="2"/>
      <c r="L153" s="2"/>
    </row>
    <row r="154" spans="1:17">
      <c r="A154" s="125"/>
      <c r="B154" s="125">
        <v>3</v>
      </c>
      <c r="C154" s="163" t="s">
        <v>425</v>
      </c>
      <c r="D154" s="164">
        <v>3300</v>
      </c>
      <c r="E154" s="127">
        <v>150</v>
      </c>
      <c r="F154" s="163" t="s">
        <v>259</v>
      </c>
      <c r="G154" s="126">
        <f t="shared" si="8"/>
        <v>495000</v>
      </c>
      <c r="H154" s="163" t="s">
        <v>268</v>
      </c>
      <c r="I154" s="167" t="s">
        <v>426</v>
      </c>
      <c r="J154" s="2"/>
      <c r="K154" s="2"/>
      <c r="L154" s="2"/>
    </row>
    <row r="155" spans="1:17">
      <c r="A155" s="125"/>
      <c r="B155" s="125">
        <v>4</v>
      </c>
      <c r="C155" s="163" t="s">
        <v>428</v>
      </c>
      <c r="D155" s="164">
        <v>12320</v>
      </c>
      <c r="E155" s="127">
        <v>40</v>
      </c>
      <c r="F155" s="163" t="s">
        <v>259</v>
      </c>
      <c r="G155" s="126">
        <f t="shared" si="8"/>
        <v>492800</v>
      </c>
      <c r="H155" s="163" t="s">
        <v>268</v>
      </c>
      <c r="I155" s="167" t="s">
        <v>427</v>
      </c>
      <c r="J155" s="2"/>
      <c r="K155" s="2"/>
      <c r="L155" s="2"/>
    </row>
    <row r="156" spans="1:17">
      <c r="A156" s="125"/>
      <c r="B156" s="125">
        <v>5</v>
      </c>
      <c r="C156" s="163" t="s">
        <v>429</v>
      </c>
      <c r="D156" s="164">
        <v>6600</v>
      </c>
      <c r="E156" s="127">
        <v>30</v>
      </c>
      <c r="F156" s="163" t="s">
        <v>259</v>
      </c>
      <c r="G156" s="126">
        <f t="shared" si="8"/>
        <v>198000</v>
      </c>
      <c r="H156" s="163" t="s">
        <v>268</v>
      </c>
      <c r="I156" s="167" t="s">
        <v>426</v>
      </c>
      <c r="J156" s="2"/>
      <c r="K156" s="2"/>
      <c r="L156" s="2"/>
    </row>
    <row r="157" spans="1:17">
      <c r="A157" s="125"/>
      <c r="B157" s="125">
        <v>6</v>
      </c>
      <c r="C157" s="163" t="s">
        <v>430</v>
      </c>
      <c r="D157" s="164">
        <v>2970</v>
      </c>
      <c r="E157" s="127">
        <v>22</v>
      </c>
      <c r="F157" s="163" t="s">
        <v>246</v>
      </c>
      <c r="G157" s="126">
        <f t="shared" si="8"/>
        <v>65340</v>
      </c>
      <c r="H157" s="163" t="s">
        <v>268</v>
      </c>
      <c r="I157" s="167" t="s">
        <v>426</v>
      </c>
      <c r="J157" s="2"/>
      <c r="K157" s="2"/>
      <c r="L157" s="2"/>
    </row>
    <row r="158" spans="1:17">
      <c r="A158" s="125"/>
      <c r="B158" s="125">
        <v>7</v>
      </c>
      <c r="C158" s="163" t="s">
        <v>431</v>
      </c>
      <c r="D158" s="164">
        <v>297</v>
      </c>
      <c r="E158" s="127">
        <v>22</v>
      </c>
      <c r="F158" s="163" t="s">
        <v>246</v>
      </c>
      <c r="G158" s="126">
        <f t="shared" si="8"/>
        <v>6534</v>
      </c>
      <c r="H158" s="163" t="s">
        <v>268</v>
      </c>
      <c r="I158" s="167" t="s">
        <v>426</v>
      </c>
      <c r="J158" s="2"/>
      <c r="K158" s="2"/>
      <c r="L158" s="2"/>
    </row>
    <row r="159" spans="1:17">
      <c r="A159" s="125"/>
      <c r="B159" s="125">
        <v>8</v>
      </c>
      <c r="C159" s="163" t="s">
        <v>432</v>
      </c>
      <c r="D159" s="164">
        <v>23100</v>
      </c>
      <c r="E159" s="127">
        <v>8</v>
      </c>
      <c r="F159" s="163" t="s">
        <v>433</v>
      </c>
      <c r="G159" s="126">
        <f t="shared" si="8"/>
        <v>184800</v>
      </c>
      <c r="H159" s="163" t="s">
        <v>268</v>
      </c>
      <c r="I159" s="167" t="s">
        <v>426</v>
      </c>
      <c r="J159" s="2"/>
      <c r="K159" s="2"/>
      <c r="L159" s="2"/>
    </row>
    <row r="160" spans="1:17">
      <c r="A160" s="125"/>
      <c r="B160" s="125">
        <v>9</v>
      </c>
      <c r="C160" s="163" t="s">
        <v>434</v>
      </c>
      <c r="D160" s="164">
        <v>10230</v>
      </c>
      <c r="E160" s="127">
        <v>1</v>
      </c>
      <c r="F160" s="163" t="s">
        <v>246</v>
      </c>
      <c r="G160" s="126">
        <f t="shared" si="8"/>
        <v>10230</v>
      </c>
      <c r="H160" s="163" t="s">
        <v>380</v>
      </c>
      <c r="I160" s="167" t="s">
        <v>426</v>
      </c>
      <c r="J160" s="2"/>
      <c r="K160" s="2"/>
      <c r="L160" s="2"/>
    </row>
    <row r="161" spans="1:12">
      <c r="A161" s="125"/>
      <c r="B161" s="125">
        <v>10</v>
      </c>
      <c r="C161" s="163" t="s">
        <v>435</v>
      </c>
      <c r="D161" s="164">
        <v>4950</v>
      </c>
      <c r="E161" s="127">
        <v>10</v>
      </c>
      <c r="F161" s="163" t="s">
        <v>246</v>
      </c>
      <c r="G161" s="126">
        <f t="shared" si="8"/>
        <v>49500</v>
      </c>
      <c r="H161" s="163" t="s">
        <v>268</v>
      </c>
      <c r="I161" s="167" t="s">
        <v>426</v>
      </c>
      <c r="J161" s="2"/>
      <c r="K161" s="2"/>
      <c r="L161" s="2"/>
    </row>
    <row r="162" spans="1:12">
      <c r="A162" s="125"/>
      <c r="B162" s="125">
        <v>11</v>
      </c>
      <c r="C162" s="163" t="s">
        <v>436</v>
      </c>
      <c r="D162" s="164">
        <v>440</v>
      </c>
      <c r="E162" s="127">
        <v>1</v>
      </c>
      <c r="F162" s="163" t="s">
        <v>433</v>
      </c>
      <c r="G162" s="126">
        <f t="shared" si="8"/>
        <v>440</v>
      </c>
      <c r="H162" s="163" t="s">
        <v>268</v>
      </c>
      <c r="I162" s="167" t="s">
        <v>426</v>
      </c>
      <c r="J162" s="2"/>
      <c r="K162" s="2"/>
      <c r="L162" s="2"/>
    </row>
    <row r="163" spans="1:12">
      <c r="A163" s="125"/>
      <c r="B163" s="125">
        <v>12</v>
      </c>
      <c r="C163" s="163" t="s">
        <v>437</v>
      </c>
      <c r="D163" s="164">
        <v>550</v>
      </c>
      <c r="E163" s="127">
        <v>29</v>
      </c>
      <c r="F163" s="163" t="s">
        <v>259</v>
      </c>
      <c r="G163" s="126">
        <f t="shared" si="8"/>
        <v>15950</v>
      </c>
      <c r="H163" s="163" t="s">
        <v>268</v>
      </c>
      <c r="I163" s="167" t="s">
        <v>438</v>
      </c>
      <c r="J163" s="2"/>
      <c r="K163" s="2"/>
      <c r="L163" s="2"/>
    </row>
    <row r="164" spans="1:12" ht="18.600000000000001" thickBot="1">
      <c r="A164" s="134"/>
      <c r="B164" s="134">
        <v>13</v>
      </c>
      <c r="C164" s="188" t="s">
        <v>439</v>
      </c>
      <c r="D164" s="189">
        <v>22300</v>
      </c>
      <c r="E164" s="143">
        <v>3</v>
      </c>
      <c r="F164" s="188" t="s">
        <v>259</v>
      </c>
      <c r="G164" s="143">
        <f t="shared" si="8"/>
        <v>66900</v>
      </c>
      <c r="H164" s="188" t="s">
        <v>268</v>
      </c>
      <c r="I164" s="231" t="s">
        <v>440</v>
      </c>
      <c r="J164" s="2"/>
      <c r="K164" s="2"/>
      <c r="L164" s="2"/>
    </row>
    <row r="165" spans="1:12" ht="18.600000000000001" thickTop="1">
      <c r="A165" s="154" t="s">
        <v>293</v>
      </c>
      <c r="B165" s="123"/>
      <c r="C165" s="123"/>
      <c r="D165" s="126"/>
      <c r="E165" s="123"/>
      <c r="F165" s="123"/>
      <c r="G165" s="202">
        <f>SUM(G152:G164)</f>
        <v>1776234</v>
      </c>
      <c r="H165" s="362"/>
      <c r="I165" s="364"/>
      <c r="J165" s="2"/>
      <c r="K165" s="2"/>
      <c r="L165" s="2"/>
    </row>
    <row r="166" spans="1:12" ht="18.600000000000001" thickBot="1">
      <c r="D166" s="92"/>
      <c r="G166" s="92"/>
    </row>
    <row r="167" spans="1:12" ht="18.600000000000001" thickBot="1">
      <c r="A167" s="43" t="s">
        <v>23</v>
      </c>
      <c r="B167" s="43" t="s">
        <v>237</v>
      </c>
      <c r="C167" s="43" t="s">
        <v>238</v>
      </c>
      <c r="D167" s="93" t="s">
        <v>239</v>
      </c>
      <c r="E167" s="43" t="s">
        <v>240</v>
      </c>
      <c r="F167" s="43" t="s">
        <v>241</v>
      </c>
      <c r="G167" s="43" t="s">
        <v>242</v>
      </c>
      <c r="H167" s="43" t="s">
        <v>243</v>
      </c>
      <c r="I167" s="46" t="s">
        <v>244</v>
      </c>
      <c r="J167" s="2"/>
      <c r="K167" s="2"/>
      <c r="L167" s="2"/>
    </row>
    <row r="168" spans="1:12">
      <c r="A168" s="116" t="s">
        <v>54</v>
      </c>
      <c r="B168" s="116">
        <v>14</v>
      </c>
      <c r="C168" s="232" t="s">
        <v>441</v>
      </c>
      <c r="D168" s="122">
        <v>175</v>
      </c>
      <c r="E168" s="122">
        <v>3</v>
      </c>
      <c r="F168" s="116" t="s">
        <v>442</v>
      </c>
      <c r="G168" s="118">
        <f>D168*E168</f>
        <v>525</v>
      </c>
      <c r="H168" s="233" t="s">
        <v>443</v>
      </c>
      <c r="I168" s="346" t="s">
        <v>444</v>
      </c>
      <c r="J168" s="2"/>
      <c r="K168" s="2"/>
      <c r="L168" s="2"/>
    </row>
    <row r="169" spans="1:12">
      <c r="A169" s="125"/>
      <c r="B169" s="125">
        <v>15</v>
      </c>
      <c r="C169" s="234" t="s">
        <v>441</v>
      </c>
      <c r="D169" s="127">
        <v>175</v>
      </c>
      <c r="E169" s="127">
        <v>1</v>
      </c>
      <c r="F169" s="125" t="s">
        <v>442</v>
      </c>
      <c r="G169" s="127">
        <f t="shared" ref="G169:G170" si="9">D169*E169</f>
        <v>175</v>
      </c>
      <c r="H169" s="235" t="s">
        <v>443</v>
      </c>
      <c r="I169" s="347" t="s">
        <v>445</v>
      </c>
      <c r="J169" s="2"/>
      <c r="K169" s="2"/>
      <c r="L169" s="2"/>
    </row>
    <row r="170" spans="1:12" ht="36.6" thickBot="1">
      <c r="A170" s="125"/>
      <c r="B170" s="125">
        <v>16</v>
      </c>
      <c r="C170" s="163" t="s">
        <v>441</v>
      </c>
      <c r="D170" s="127">
        <v>175</v>
      </c>
      <c r="E170" s="127">
        <v>75</v>
      </c>
      <c r="F170" s="125" t="s">
        <v>442</v>
      </c>
      <c r="G170" s="126">
        <f t="shared" si="9"/>
        <v>13125</v>
      </c>
      <c r="H170" s="163" t="s">
        <v>891</v>
      </c>
      <c r="I170" s="340" t="s">
        <v>906</v>
      </c>
      <c r="J170" s="2"/>
      <c r="K170" s="2"/>
      <c r="L170" s="2"/>
    </row>
    <row r="171" spans="1:12" ht="18.600000000000001" thickTop="1">
      <c r="A171" s="120" t="s">
        <v>404</v>
      </c>
      <c r="B171" s="362"/>
      <c r="C171" s="363"/>
      <c r="D171" s="363"/>
      <c r="E171" s="363"/>
      <c r="F171" s="364"/>
      <c r="G171" s="121">
        <f>SUM(G168:G170)</f>
        <v>13825</v>
      </c>
      <c r="H171" s="362"/>
      <c r="I171" s="364"/>
      <c r="J171" s="2"/>
      <c r="K171" s="2"/>
      <c r="L171" s="2"/>
    </row>
    <row r="172" spans="1:12" ht="18.600000000000001" thickBot="1">
      <c r="D172" s="92"/>
      <c r="G172" s="92"/>
    </row>
    <row r="173" spans="1:12" ht="18.600000000000001" thickBot="1">
      <c r="A173" s="43" t="s">
        <v>23</v>
      </c>
      <c r="B173" s="43" t="s">
        <v>237</v>
      </c>
      <c r="C173" s="43" t="s">
        <v>238</v>
      </c>
      <c r="D173" s="93" t="s">
        <v>239</v>
      </c>
      <c r="E173" s="43" t="s">
        <v>240</v>
      </c>
      <c r="F173" s="100" t="s">
        <v>241</v>
      </c>
      <c r="G173" s="45" t="s">
        <v>242</v>
      </c>
      <c r="H173" s="43" t="s">
        <v>243</v>
      </c>
      <c r="I173" s="101" t="s">
        <v>244</v>
      </c>
      <c r="J173" s="2"/>
      <c r="K173" s="2"/>
      <c r="L173" s="2"/>
    </row>
    <row r="174" spans="1:12">
      <c r="A174" s="116" t="s">
        <v>55</v>
      </c>
      <c r="B174" s="116">
        <v>17</v>
      </c>
      <c r="C174" s="232" t="s">
        <v>446</v>
      </c>
      <c r="D174" s="122">
        <v>40000</v>
      </c>
      <c r="E174" s="122">
        <v>1</v>
      </c>
      <c r="F174" s="125" t="s">
        <v>251</v>
      </c>
      <c r="G174" s="118">
        <f>D174*E174</f>
        <v>40000</v>
      </c>
      <c r="H174" s="233" t="s">
        <v>447</v>
      </c>
      <c r="I174" s="304" t="s">
        <v>892</v>
      </c>
      <c r="J174" s="2"/>
      <c r="K174" s="2"/>
      <c r="L174" s="2"/>
    </row>
    <row r="175" spans="1:12">
      <c r="A175" s="125"/>
      <c r="B175" s="125">
        <v>18</v>
      </c>
      <c r="C175" s="232" t="s">
        <v>448</v>
      </c>
      <c r="D175" s="127">
        <v>5280</v>
      </c>
      <c r="E175" s="127">
        <v>3</v>
      </c>
      <c r="F175" s="125" t="s">
        <v>251</v>
      </c>
      <c r="G175" s="127">
        <f t="shared" ref="G175:G177" si="10">D175*E175</f>
        <v>15840</v>
      </c>
      <c r="H175" s="238" t="s">
        <v>268</v>
      </c>
      <c r="I175" s="304" t="s">
        <v>449</v>
      </c>
      <c r="J175" s="2"/>
      <c r="K175" s="2"/>
      <c r="L175" s="2"/>
    </row>
    <row r="176" spans="1:12">
      <c r="A176" s="125"/>
      <c r="B176" s="125">
        <v>19</v>
      </c>
      <c r="C176" s="234" t="s">
        <v>450</v>
      </c>
      <c r="D176" s="130">
        <v>1500</v>
      </c>
      <c r="E176" s="130">
        <v>4</v>
      </c>
      <c r="F176" s="125" t="s">
        <v>251</v>
      </c>
      <c r="G176" s="127">
        <f t="shared" si="10"/>
        <v>6000</v>
      </c>
      <c r="H176" s="235" t="s">
        <v>268</v>
      </c>
      <c r="I176" s="305" t="s">
        <v>449</v>
      </c>
      <c r="J176" s="2"/>
      <c r="K176" s="2"/>
      <c r="L176" s="2"/>
    </row>
    <row r="177" spans="1:12" ht="18.600000000000001" thickBot="1">
      <c r="A177" s="125"/>
      <c r="B177" s="125">
        <v>20</v>
      </c>
      <c r="C177" s="163" t="s">
        <v>451</v>
      </c>
      <c r="D177" s="127">
        <v>18700</v>
      </c>
      <c r="E177" s="127">
        <v>5</v>
      </c>
      <c r="F177" s="125" t="s">
        <v>251</v>
      </c>
      <c r="G177" s="143">
        <f t="shared" si="10"/>
        <v>93500</v>
      </c>
      <c r="H177" s="166" t="s">
        <v>452</v>
      </c>
      <c r="I177" s="167" t="s">
        <v>453</v>
      </c>
      <c r="J177" s="2"/>
      <c r="K177" s="2"/>
      <c r="L177" s="2"/>
    </row>
    <row r="178" spans="1:12" ht="18.600000000000001" thickTop="1">
      <c r="A178" s="120" t="s">
        <v>270</v>
      </c>
      <c r="B178" s="362"/>
      <c r="C178" s="363"/>
      <c r="D178" s="363"/>
      <c r="E178" s="363"/>
      <c r="F178" s="364"/>
      <c r="G178" s="202">
        <f>SUM(G174:G177)</f>
        <v>155340</v>
      </c>
      <c r="H178" s="362"/>
      <c r="I178" s="364"/>
      <c r="J178" s="2"/>
      <c r="K178" s="2"/>
      <c r="L178" s="2"/>
    </row>
    <row r="179" spans="1:12" ht="18.600000000000001" thickBot="1">
      <c r="D179" s="92"/>
      <c r="G179" s="92"/>
    </row>
    <row r="180" spans="1:12" ht="18.600000000000001" thickBot="1">
      <c r="A180" s="43" t="s">
        <v>23</v>
      </c>
      <c r="B180" s="43" t="s">
        <v>237</v>
      </c>
      <c r="C180" s="43" t="s">
        <v>238</v>
      </c>
      <c r="D180" s="93" t="s">
        <v>239</v>
      </c>
      <c r="E180" s="43" t="s">
        <v>240</v>
      </c>
      <c r="F180" s="43" t="s">
        <v>241</v>
      </c>
      <c r="G180" s="43" t="s">
        <v>242</v>
      </c>
      <c r="H180" s="43" t="s">
        <v>243</v>
      </c>
      <c r="I180" s="46" t="s">
        <v>244</v>
      </c>
      <c r="J180" s="2"/>
      <c r="K180" s="2"/>
      <c r="L180" s="2"/>
    </row>
    <row r="181" spans="1:12">
      <c r="A181" s="116" t="s">
        <v>56</v>
      </c>
      <c r="B181" s="116">
        <v>21</v>
      </c>
      <c r="C181" s="236" t="s">
        <v>454</v>
      </c>
      <c r="D181" s="160">
        <v>7000</v>
      </c>
      <c r="E181" s="122">
        <v>1</v>
      </c>
      <c r="F181" s="116" t="s">
        <v>259</v>
      </c>
      <c r="G181" s="118">
        <f>D181*E181</f>
        <v>7000</v>
      </c>
      <c r="H181" s="236" t="s">
        <v>314</v>
      </c>
      <c r="I181" s="228" t="s">
        <v>455</v>
      </c>
      <c r="J181" s="2"/>
      <c r="K181" s="2"/>
      <c r="L181" s="2"/>
    </row>
    <row r="182" spans="1:12">
      <c r="A182" s="125"/>
      <c r="B182" s="125">
        <v>22</v>
      </c>
      <c r="C182" s="232" t="s">
        <v>454</v>
      </c>
      <c r="D182" s="237">
        <v>6000</v>
      </c>
      <c r="E182" s="127">
        <v>2</v>
      </c>
      <c r="F182" s="125" t="s">
        <v>259</v>
      </c>
      <c r="G182" s="127">
        <f t="shared" ref="G182" si="11">D182*E182</f>
        <v>12000</v>
      </c>
      <c r="H182" s="238" t="s">
        <v>421</v>
      </c>
      <c r="I182" s="204" t="s">
        <v>455</v>
      </c>
      <c r="J182" s="2"/>
      <c r="K182" s="2"/>
      <c r="L182" s="2"/>
    </row>
    <row r="183" spans="1:12" ht="18.600000000000001" thickBot="1">
      <c r="A183" s="125"/>
      <c r="B183" s="125">
        <v>23</v>
      </c>
      <c r="C183" s="232" t="s">
        <v>456</v>
      </c>
      <c r="D183" s="237">
        <v>157300</v>
      </c>
      <c r="E183" s="127">
        <v>1</v>
      </c>
      <c r="F183" s="2" t="s">
        <v>291</v>
      </c>
      <c r="G183" s="126">
        <f>D183*E183</f>
        <v>157300</v>
      </c>
      <c r="H183" s="232" t="s">
        <v>452</v>
      </c>
      <c r="I183" s="204" t="s">
        <v>912</v>
      </c>
      <c r="J183" s="2"/>
      <c r="K183" s="2"/>
      <c r="L183" s="2"/>
    </row>
    <row r="184" spans="1:12" ht="18.600000000000001" thickTop="1">
      <c r="A184" s="120" t="s">
        <v>457</v>
      </c>
      <c r="B184" s="362"/>
      <c r="C184" s="363"/>
      <c r="D184" s="363"/>
      <c r="E184" s="363"/>
      <c r="F184" s="364"/>
      <c r="G184" s="121">
        <f>SUM(G181:G183)</f>
        <v>176300</v>
      </c>
      <c r="H184" s="362"/>
      <c r="I184" s="364"/>
      <c r="J184" s="2"/>
      <c r="K184" s="2"/>
      <c r="L184" s="2"/>
    </row>
    <row r="185" spans="1:12" ht="18.600000000000001" thickBot="1">
      <c r="D185" s="92"/>
      <c r="G185" s="92"/>
    </row>
    <row r="186" spans="1:12" ht="18.600000000000001" thickBot="1">
      <c r="A186" s="43" t="s">
        <v>23</v>
      </c>
      <c r="B186" s="43" t="s">
        <v>237</v>
      </c>
      <c r="C186" s="43" t="s">
        <v>238</v>
      </c>
      <c r="D186" s="93" t="s">
        <v>239</v>
      </c>
      <c r="E186" s="43" t="s">
        <v>240</v>
      </c>
      <c r="F186" s="43" t="s">
        <v>241</v>
      </c>
      <c r="G186" s="43" t="s">
        <v>242</v>
      </c>
      <c r="H186" s="43" t="s">
        <v>243</v>
      </c>
      <c r="I186" s="46" t="s">
        <v>244</v>
      </c>
      <c r="J186" s="2"/>
      <c r="K186" s="2"/>
      <c r="L186" s="2"/>
    </row>
    <row r="187" spans="1:12" ht="18.600000000000001" thickBot="1">
      <c r="A187" s="116" t="s">
        <v>57</v>
      </c>
      <c r="B187" s="116">
        <v>24</v>
      </c>
      <c r="C187" s="239" t="s">
        <v>458</v>
      </c>
      <c r="D187" s="122">
        <v>2700</v>
      </c>
      <c r="E187" s="122">
        <v>1</v>
      </c>
      <c r="F187" s="116" t="s">
        <v>274</v>
      </c>
      <c r="G187" s="122">
        <f>D187*E187</f>
        <v>2700</v>
      </c>
      <c r="H187" s="116" t="s">
        <v>328</v>
      </c>
      <c r="I187" s="227" t="s">
        <v>459</v>
      </c>
      <c r="J187" s="2"/>
      <c r="K187" s="2"/>
      <c r="L187" s="2"/>
    </row>
    <row r="188" spans="1:12" ht="18.600000000000001" thickTop="1">
      <c r="A188" s="120" t="s">
        <v>460</v>
      </c>
      <c r="B188" s="362"/>
      <c r="C188" s="363"/>
      <c r="D188" s="363"/>
      <c r="E188" s="363"/>
      <c r="F188" s="364"/>
      <c r="G188" s="121">
        <f>SUM(G187)</f>
        <v>2700</v>
      </c>
      <c r="H188" s="362"/>
      <c r="I188" s="364"/>
      <c r="J188" s="2"/>
      <c r="K188" s="2"/>
      <c r="L188" s="2"/>
    </row>
    <row r="189" spans="1:12" ht="18.600000000000001" thickBot="1">
      <c r="D189" s="92"/>
      <c r="G189" s="92"/>
    </row>
    <row r="190" spans="1:12" ht="18.600000000000001" thickBot="1">
      <c r="A190" s="43" t="s">
        <v>23</v>
      </c>
      <c r="B190" s="43" t="s">
        <v>237</v>
      </c>
      <c r="C190" s="43" t="s">
        <v>238</v>
      </c>
      <c r="D190" s="93" t="s">
        <v>239</v>
      </c>
      <c r="E190" s="43" t="s">
        <v>240</v>
      </c>
      <c r="F190" s="43" t="s">
        <v>241</v>
      </c>
      <c r="G190" s="43" t="s">
        <v>242</v>
      </c>
      <c r="H190" s="43" t="s">
        <v>243</v>
      </c>
      <c r="I190" s="46" t="s">
        <v>244</v>
      </c>
      <c r="J190" s="2"/>
      <c r="K190" s="2"/>
      <c r="L190" s="2"/>
    </row>
    <row r="191" spans="1:12">
      <c r="A191" s="116" t="s">
        <v>60</v>
      </c>
      <c r="B191" s="116">
        <v>25</v>
      </c>
      <c r="C191" s="158" t="s">
        <v>461</v>
      </c>
      <c r="D191" s="237">
        <v>165</v>
      </c>
      <c r="E191" s="122">
        <v>4</v>
      </c>
      <c r="F191" s="123" t="s">
        <v>274</v>
      </c>
      <c r="G191" s="118">
        <f>D191*E191</f>
        <v>660</v>
      </c>
      <c r="H191" s="236" t="s">
        <v>462</v>
      </c>
      <c r="I191" s="228" t="s">
        <v>463</v>
      </c>
      <c r="J191" s="2"/>
      <c r="K191" s="2"/>
      <c r="L191" s="2"/>
    </row>
    <row r="192" spans="1:12">
      <c r="A192" s="123"/>
      <c r="B192" s="123">
        <v>26</v>
      </c>
      <c r="C192" s="163" t="s">
        <v>464</v>
      </c>
      <c r="D192" s="237">
        <v>165</v>
      </c>
      <c r="E192" s="126">
        <v>1</v>
      </c>
      <c r="F192" s="199" t="s">
        <v>465</v>
      </c>
      <c r="G192" s="127">
        <f>D192*E192</f>
        <v>165</v>
      </c>
      <c r="H192" s="166" t="s">
        <v>421</v>
      </c>
      <c r="I192" s="167" t="s">
        <v>466</v>
      </c>
      <c r="J192" s="2"/>
      <c r="K192" s="2"/>
      <c r="L192" s="2"/>
    </row>
    <row r="193" spans="1:12">
      <c r="A193" s="125"/>
      <c r="B193" s="125">
        <v>27</v>
      </c>
      <c r="C193" s="59" t="s">
        <v>467</v>
      </c>
      <c r="D193" s="237">
        <v>165</v>
      </c>
      <c r="E193" s="127">
        <v>2</v>
      </c>
      <c r="F193" s="125" t="s">
        <v>274</v>
      </c>
      <c r="G193" s="126">
        <f t="shared" ref="G193:G194" si="12">D193*E193</f>
        <v>330</v>
      </c>
      <c r="H193" s="240" t="s">
        <v>255</v>
      </c>
      <c r="I193" s="273" t="s">
        <v>468</v>
      </c>
      <c r="J193" s="2"/>
      <c r="K193" s="2"/>
      <c r="L193" s="2"/>
    </row>
    <row r="194" spans="1:12" ht="18.600000000000001" thickBot="1">
      <c r="A194" s="125"/>
      <c r="B194" s="125">
        <v>28</v>
      </c>
      <c r="C194" s="163" t="s">
        <v>469</v>
      </c>
      <c r="D194" s="237">
        <v>165</v>
      </c>
      <c r="E194" s="127">
        <v>1</v>
      </c>
      <c r="F194" s="125" t="s">
        <v>274</v>
      </c>
      <c r="G194" s="126">
        <f t="shared" si="12"/>
        <v>165</v>
      </c>
      <c r="H194" s="59" t="s">
        <v>255</v>
      </c>
      <c r="I194" s="161" t="s">
        <v>470</v>
      </c>
      <c r="J194" s="2"/>
      <c r="K194" s="2"/>
      <c r="L194" s="2"/>
    </row>
    <row r="195" spans="1:12" ht="18.600000000000001" thickTop="1">
      <c r="A195" s="120" t="s">
        <v>278</v>
      </c>
      <c r="B195" s="362"/>
      <c r="C195" s="363"/>
      <c r="D195" s="363"/>
      <c r="E195" s="363"/>
      <c r="F195" s="364"/>
      <c r="G195" s="121">
        <f>SUM(G191:G194)</f>
        <v>1320</v>
      </c>
      <c r="H195" s="362"/>
      <c r="I195" s="364"/>
      <c r="J195" s="2"/>
      <c r="K195" s="2"/>
      <c r="L195" s="2"/>
    </row>
    <row r="196" spans="1:12" ht="18.600000000000001" thickBot="1">
      <c r="D196" s="92"/>
      <c r="G196" s="92"/>
    </row>
    <row r="197" spans="1:12" ht="18.600000000000001" thickBot="1">
      <c r="A197" s="43" t="s">
        <v>23</v>
      </c>
      <c r="B197" s="43" t="s">
        <v>237</v>
      </c>
      <c r="C197" s="43" t="s">
        <v>238</v>
      </c>
      <c r="D197" s="93" t="s">
        <v>239</v>
      </c>
      <c r="E197" s="43" t="s">
        <v>240</v>
      </c>
      <c r="F197" s="43" t="s">
        <v>241</v>
      </c>
      <c r="G197" s="43" t="s">
        <v>242</v>
      </c>
      <c r="H197" s="43" t="s">
        <v>243</v>
      </c>
      <c r="I197" s="46" t="s">
        <v>244</v>
      </c>
      <c r="J197" s="2"/>
      <c r="K197" s="2"/>
      <c r="L197" s="2"/>
    </row>
    <row r="198" spans="1:12">
      <c r="A198" s="116" t="s">
        <v>61</v>
      </c>
      <c r="B198" s="116">
        <v>29</v>
      </c>
      <c r="C198" s="236" t="s">
        <v>279</v>
      </c>
      <c r="D198" s="241">
        <v>7700</v>
      </c>
      <c r="E198" s="126">
        <v>1</v>
      </c>
      <c r="F198" s="116" t="s">
        <v>274</v>
      </c>
      <c r="G198" s="118">
        <f>D198*E198</f>
        <v>7700</v>
      </c>
      <c r="H198" s="236" t="s">
        <v>462</v>
      </c>
      <c r="I198" s="227" t="s">
        <v>471</v>
      </c>
      <c r="J198" s="2"/>
      <c r="K198" s="2"/>
      <c r="L198" s="2"/>
    </row>
    <row r="199" spans="1:12">
      <c r="A199" s="125"/>
      <c r="B199" s="125">
        <v>30</v>
      </c>
      <c r="C199" s="232" t="s">
        <v>279</v>
      </c>
      <c r="D199" s="241">
        <v>2200</v>
      </c>
      <c r="E199" s="127">
        <v>1</v>
      </c>
      <c r="F199" s="125" t="s">
        <v>274</v>
      </c>
      <c r="G199" s="127">
        <f>D199*E199</f>
        <v>2200</v>
      </c>
      <c r="H199" s="238" t="s">
        <v>462</v>
      </c>
      <c r="I199" s="212" t="s">
        <v>472</v>
      </c>
      <c r="J199" s="2"/>
      <c r="K199" s="2"/>
      <c r="L199" s="2"/>
    </row>
    <row r="200" spans="1:12">
      <c r="A200" s="125"/>
      <c r="B200" s="125">
        <v>31</v>
      </c>
      <c r="C200" s="232" t="s">
        <v>473</v>
      </c>
      <c r="D200" s="241">
        <v>37400</v>
      </c>
      <c r="E200" s="127">
        <v>1</v>
      </c>
      <c r="F200" s="125" t="s">
        <v>274</v>
      </c>
      <c r="G200" s="127">
        <f>D200*E200</f>
        <v>37400</v>
      </c>
      <c r="H200" s="235" t="s">
        <v>452</v>
      </c>
      <c r="I200" s="242" t="s">
        <v>474</v>
      </c>
      <c r="J200" s="2"/>
      <c r="K200" s="2"/>
      <c r="L200" s="2"/>
    </row>
    <row r="201" spans="1:12">
      <c r="A201" s="125"/>
      <c r="B201" s="125">
        <v>32</v>
      </c>
      <c r="C201" s="129" t="s">
        <v>475</v>
      </c>
      <c r="D201" s="132">
        <v>1000</v>
      </c>
      <c r="E201" s="130">
        <v>1</v>
      </c>
      <c r="F201" s="129" t="s">
        <v>274</v>
      </c>
      <c r="G201" s="130">
        <f t="shared" ref="G201" si="13">D201*E201</f>
        <v>1000</v>
      </c>
      <c r="H201" s="129" t="s">
        <v>268</v>
      </c>
      <c r="I201" s="131" t="s">
        <v>476</v>
      </c>
      <c r="J201" s="2"/>
      <c r="K201" s="2"/>
      <c r="L201" s="2"/>
    </row>
    <row r="202" spans="1:12" ht="18.600000000000001" thickBot="1">
      <c r="A202" s="123"/>
      <c r="B202" s="199">
        <v>33</v>
      </c>
      <c r="C202" s="308" t="s">
        <v>477</v>
      </c>
      <c r="D202" s="309">
        <v>1000</v>
      </c>
      <c r="E202" s="143">
        <v>6</v>
      </c>
      <c r="F202" s="303" t="s">
        <v>478</v>
      </c>
      <c r="G202" s="309">
        <f>D202*E202</f>
        <v>6000</v>
      </c>
      <c r="H202" s="134" t="s">
        <v>479</v>
      </c>
      <c r="I202" s="348" t="s">
        <v>480</v>
      </c>
      <c r="J202" s="2"/>
      <c r="K202" s="2"/>
      <c r="L202" s="2"/>
    </row>
    <row r="203" spans="1:12" ht="18.600000000000001" thickTop="1">
      <c r="A203" s="120" t="s">
        <v>285</v>
      </c>
      <c r="B203" s="362"/>
      <c r="C203" s="377"/>
      <c r="D203" s="377"/>
      <c r="E203" s="377"/>
      <c r="F203" s="373"/>
      <c r="G203" s="202">
        <f>SUM(G198:G202)</f>
        <v>54300</v>
      </c>
      <c r="H203" s="362"/>
      <c r="I203" s="364"/>
      <c r="J203" s="2"/>
      <c r="K203" s="2"/>
      <c r="L203" s="2"/>
    </row>
    <row r="204" spans="1:12" ht="18.600000000000001" thickBot="1">
      <c r="A204" s="2"/>
      <c r="B204" s="2"/>
      <c r="C204" s="2"/>
      <c r="D204" s="94"/>
      <c r="E204" s="2"/>
      <c r="F204" s="2"/>
      <c r="G204" s="2"/>
      <c r="H204" s="2"/>
      <c r="I204" s="80"/>
      <c r="J204" s="2"/>
      <c r="K204" s="2"/>
      <c r="L204" s="2"/>
    </row>
    <row r="205" spans="1:12" ht="18.600000000000001" thickBot="1">
      <c r="A205" s="144" t="s">
        <v>481</v>
      </c>
      <c r="B205" s="145"/>
      <c r="C205" s="145"/>
      <c r="D205" s="146"/>
      <c r="E205" s="145"/>
      <c r="F205" s="145"/>
      <c r="G205" s="147">
        <f>SUM(G165,G171,G178,G184,G188,G195,G203)</f>
        <v>2180019</v>
      </c>
      <c r="H205" s="2"/>
      <c r="I205" s="80"/>
      <c r="J205" s="2"/>
      <c r="K205" s="2"/>
      <c r="L205" s="2"/>
    </row>
    <row r="206" spans="1:12">
      <c r="D206" s="92"/>
      <c r="G206" s="92"/>
    </row>
    <row r="207" spans="1:12" ht="18.600000000000001" thickBot="1">
      <c r="A207" s="1" t="s">
        <v>482</v>
      </c>
      <c r="D207" s="92"/>
      <c r="G207" s="92"/>
    </row>
    <row r="208" spans="1:12" ht="18.600000000000001" thickBot="1">
      <c r="A208" s="43" t="s">
        <v>23</v>
      </c>
      <c r="B208" s="43" t="s">
        <v>237</v>
      </c>
      <c r="C208" s="43" t="s">
        <v>238</v>
      </c>
      <c r="D208" s="93" t="s">
        <v>239</v>
      </c>
      <c r="E208" s="43" t="s">
        <v>240</v>
      </c>
      <c r="F208" s="43" t="s">
        <v>241</v>
      </c>
      <c r="G208" s="43" t="s">
        <v>242</v>
      </c>
      <c r="H208" s="43" t="s">
        <v>243</v>
      </c>
      <c r="I208" s="46" t="s">
        <v>244</v>
      </c>
      <c r="J208" s="2"/>
    </row>
    <row r="209" spans="1:10">
      <c r="A209" s="123" t="s">
        <v>483</v>
      </c>
      <c r="B209" s="123">
        <v>1</v>
      </c>
      <c r="C209" s="123" t="s">
        <v>484</v>
      </c>
      <c r="D209" s="126">
        <v>6600</v>
      </c>
      <c r="E209" s="126">
        <v>2</v>
      </c>
      <c r="F209" s="123" t="s">
        <v>485</v>
      </c>
      <c r="G209" s="126">
        <f>D209*E209</f>
        <v>13200</v>
      </c>
      <c r="H209" s="123" t="s">
        <v>447</v>
      </c>
      <c r="I209" s="243" t="s">
        <v>486</v>
      </c>
      <c r="J209" s="2"/>
    </row>
    <row r="210" spans="1:10">
      <c r="A210" s="129"/>
      <c r="B210" s="129">
        <v>2</v>
      </c>
      <c r="C210" s="129" t="s">
        <v>893</v>
      </c>
      <c r="D210" s="130">
        <v>9459</v>
      </c>
      <c r="E210" s="130">
        <v>2</v>
      </c>
      <c r="F210" s="129" t="s">
        <v>485</v>
      </c>
      <c r="G210" s="130">
        <f>D210*E210</f>
        <v>18918</v>
      </c>
      <c r="H210" s="129" t="s">
        <v>447</v>
      </c>
      <c r="I210" s="131" t="s">
        <v>487</v>
      </c>
      <c r="J210" s="2"/>
    </row>
    <row r="211" spans="1:10" ht="18.600000000000001" thickBot="1">
      <c r="A211" s="134"/>
      <c r="B211" s="134">
        <v>3</v>
      </c>
      <c r="C211" s="134" t="s">
        <v>913</v>
      </c>
      <c r="D211" s="143">
        <v>85000</v>
      </c>
      <c r="E211" s="143">
        <v>2</v>
      </c>
      <c r="F211" s="134" t="s">
        <v>485</v>
      </c>
      <c r="G211" s="143">
        <f>D211*E211</f>
        <v>170000</v>
      </c>
      <c r="H211" s="134" t="s">
        <v>890</v>
      </c>
      <c r="I211" s="220" t="s">
        <v>895</v>
      </c>
      <c r="J211" s="2"/>
    </row>
    <row r="212" spans="1:10" ht="18.600000000000001" thickTop="1">
      <c r="A212" s="154" t="s">
        <v>293</v>
      </c>
      <c r="B212" s="372"/>
      <c r="C212" s="377"/>
      <c r="D212" s="377"/>
      <c r="E212" s="377"/>
      <c r="F212" s="373"/>
      <c r="G212" s="202">
        <f>SUM(G209:G211)</f>
        <v>202118</v>
      </c>
      <c r="H212" s="362"/>
      <c r="I212" s="364"/>
      <c r="J212" s="2"/>
    </row>
    <row r="213" spans="1:10" ht="18.600000000000001" thickBot="1">
      <c r="A213" s="1"/>
      <c r="D213" s="92"/>
      <c r="G213" s="92"/>
    </row>
    <row r="214" spans="1:10" ht="18.600000000000001" thickBot="1">
      <c r="A214" s="43" t="s">
        <v>23</v>
      </c>
      <c r="B214" s="43" t="s">
        <v>237</v>
      </c>
      <c r="C214" s="43" t="s">
        <v>238</v>
      </c>
      <c r="D214" s="93" t="s">
        <v>239</v>
      </c>
      <c r="E214" s="43" t="s">
        <v>240</v>
      </c>
      <c r="F214" s="43" t="s">
        <v>241</v>
      </c>
      <c r="G214" s="43" t="s">
        <v>242</v>
      </c>
      <c r="H214" s="43" t="s">
        <v>243</v>
      </c>
      <c r="I214" s="46" t="s">
        <v>244</v>
      </c>
      <c r="J214" s="2"/>
    </row>
    <row r="215" spans="1:10">
      <c r="A215" s="244" t="s">
        <v>488</v>
      </c>
      <c r="B215" s="135">
        <v>4</v>
      </c>
      <c r="C215" s="245" t="s">
        <v>489</v>
      </c>
      <c r="D215" s="246">
        <v>19920</v>
      </c>
      <c r="E215" s="246">
        <v>2</v>
      </c>
      <c r="F215" s="245" t="s">
        <v>490</v>
      </c>
      <c r="G215" s="247">
        <f>D215*E215</f>
        <v>39840</v>
      </c>
      <c r="H215" s="135" t="s">
        <v>491</v>
      </c>
      <c r="I215" s="248" t="s">
        <v>492</v>
      </c>
      <c r="J215" s="2"/>
    </row>
    <row r="216" spans="1:10" ht="18.600000000000001" thickBot="1">
      <c r="A216" s="134" t="s">
        <v>53</v>
      </c>
      <c r="B216" s="185">
        <v>5</v>
      </c>
      <c r="C216" s="129" t="s">
        <v>493</v>
      </c>
      <c r="D216" s="130">
        <v>610</v>
      </c>
      <c r="E216" s="130">
        <v>1</v>
      </c>
      <c r="F216" s="129" t="s">
        <v>494</v>
      </c>
      <c r="G216" s="189">
        <f>D216*E216</f>
        <v>610</v>
      </c>
      <c r="H216" s="129" t="s">
        <v>280</v>
      </c>
      <c r="I216" s="131" t="s">
        <v>495</v>
      </c>
      <c r="J216" s="2"/>
    </row>
    <row r="217" spans="1:10" ht="18.600000000000001" thickTop="1">
      <c r="A217" s="120" t="s">
        <v>249</v>
      </c>
      <c r="B217" s="362"/>
      <c r="C217" s="363"/>
      <c r="D217" s="363"/>
      <c r="E217" s="363"/>
      <c r="F217" s="364"/>
      <c r="G217" s="121">
        <f>SUM(G215:G216)</f>
        <v>40450</v>
      </c>
      <c r="H217" s="362"/>
      <c r="I217" s="364"/>
      <c r="J217" s="2"/>
    </row>
    <row r="218" spans="1:10" ht="18.600000000000001" thickBot="1">
      <c r="D218" s="92"/>
      <c r="G218" s="92"/>
    </row>
    <row r="219" spans="1:10" ht="18.600000000000001" thickBot="1">
      <c r="A219" s="43" t="s">
        <v>23</v>
      </c>
      <c r="B219" s="43" t="s">
        <v>237</v>
      </c>
      <c r="C219" s="43" t="s">
        <v>238</v>
      </c>
      <c r="D219" s="93" t="s">
        <v>239</v>
      </c>
      <c r="E219" s="43" t="s">
        <v>240</v>
      </c>
      <c r="F219" s="43" t="s">
        <v>241</v>
      </c>
      <c r="G219" s="45" t="s">
        <v>242</v>
      </c>
      <c r="H219" s="43" t="s">
        <v>243</v>
      </c>
      <c r="I219" s="46" t="s">
        <v>244</v>
      </c>
      <c r="J219" s="2"/>
    </row>
    <row r="220" spans="1:10" ht="18.600000000000001" thickBot="1">
      <c r="A220" s="116" t="s">
        <v>55</v>
      </c>
      <c r="B220" s="162">
        <v>6</v>
      </c>
      <c r="C220" s="163" t="s">
        <v>496</v>
      </c>
      <c r="D220" s="164">
        <v>18480</v>
      </c>
      <c r="E220" s="164">
        <v>2</v>
      </c>
      <c r="F220" s="163" t="s">
        <v>246</v>
      </c>
      <c r="G220" s="338">
        <f>D220*E220</f>
        <v>36960</v>
      </c>
      <c r="H220" s="229" t="s">
        <v>268</v>
      </c>
      <c r="I220" s="339" t="s">
        <v>497</v>
      </c>
      <c r="J220" s="2"/>
    </row>
    <row r="221" spans="1:10" ht="18.600000000000001" thickTop="1">
      <c r="A221" s="120" t="s">
        <v>270</v>
      </c>
      <c r="B221" s="362"/>
      <c r="C221" s="363"/>
      <c r="D221" s="363"/>
      <c r="E221" s="363"/>
      <c r="F221" s="364"/>
      <c r="G221" s="121">
        <f>SUM(G220)</f>
        <v>36960</v>
      </c>
      <c r="H221" s="362"/>
      <c r="I221" s="364"/>
      <c r="J221" s="2"/>
    </row>
    <row r="222" spans="1:10" ht="18.600000000000001" thickBot="1">
      <c r="D222" s="92"/>
      <c r="G222" s="92"/>
    </row>
    <row r="223" spans="1:10" ht="18.600000000000001" thickBot="1">
      <c r="A223" s="43" t="s">
        <v>23</v>
      </c>
      <c r="B223" s="43" t="s">
        <v>237</v>
      </c>
      <c r="C223" s="43" t="s">
        <v>238</v>
      </c>
      <c r="D223" s="93" t="s">
        <v>239</v>
      </c>
      <c r="E223" s="43" t="s">
        <v>240</v>
      </c>
      <c r="F223" s="43" t="s">
        <v>241</v>
      </c>
      <c r="G223" s="43" t="s">
        <v>242</v>
      </c>
      <c r="H223" s="43" t="s">
        <v>243</v>
      </c>
      <c r="I223" s="46" t="s">
        <v>244</v>
      </c>
      <c r="J223" s="2"/>
    </row>
    <row r="224" spans="1:10">
      <c r="A224" s="116" t="s">
        <v>56</v>
      </c>
      <c r="B224" s="2">
        <v>7</v>
      </c>
      <c r="C224" s="129" t="s">
        <v>498</v>
      </c>
      <c r="D224" s="130">
        <v>4420</v>
      </c>
      <c r="E224" s="130">
        <v>1</v>
      </c>
      <c r="F224" s="129" t="s">
        <v>274</v>
      </c>
      <c r="G224" s="130">
        <f>D224*E224</f>
        <v>4420</v>
      </c>
      <c r="H224" s="129" t="s">
        <v>710</v>
      </c>
      <c r="I224" s="131" t="s">
        <v>499</v>
      </c>
      <c r="J224" s="2"/>
    </row>
    <row r="225" spans="1:12">
      <c r="A225" s="125"/>
      <c r="B225" s="125">
        <v>8</v>
      </c>
      <c r="C225" s="125" t="s">
        <v>500</v>
      </c>
      <c r="D225" s="127">
        <v>212000</v>
      </c>
      <c r="E225" s="127">
        <v>1</v>
      </c>
      <c r="F225" s="125" t="s">
        <v>274</v>
      </c>
      <c r="G225" s="130">
        <f t="shared" ref="G225:G226" si="14">D225*E225</f>
        <v>212000</v>
      </c>
      <c r="H225" s="125" t="s">
        <v>268</v>
      </c>
      <c r="I225" s="128" t="s">
        <v>501</v>
      </c>
      <c r="J225" s="2"/>
    </row>
    <row r="226" spans="1:12" ht="18.600000000000001" thickBot="1">
      <c r="A226" s="125"/>
      <c r="B226" s="125">
        <v>9</v>
      </c>
      <c r="C226" s="125" t="s">
        <v>502</v>
      </c>
      <c r="D226" s="127">
        <v>66000</v>
      </c>
      <c r="E226" s="127">
        <v>1</v>
      </c>
      <c r="F226" s="125" t="s">
        <v>274</v>
      </c>
      <c r="G226" s="130">
        <f t="shared" si="14"/>
        <v>66000</v>
      </c>
      <c r="H226" s="129" t="s">
        <v>268</v>
      </c>
      <c r="I226" s="131" t="s">
        <v>503</v>
      </c>
      <c r="J226" s="2"/>
    </row>
    <row r="227" spans="1:12" ht="18.600000000000001" thickTop="1">
      <c r="A227" s="120" t="s">
        <v>457</v>
      </c>
      <c r="B227" s="362"/>
      <c r="C227" s="363"/>
      <c r="D227" s="363"/>
      <c r="E227" s="363"/>
      <c r="F227" s="364"/>
      <c r="G227" s="121">
        <f>SUM(G224:G226)</f>
        <v>282420</v>
      </c>
      <c r="H227" s="378"/>
      <c r="I227" s="379"/>
      <c r="J227" s="2"/>
    </row>
    <row r="228" spans="1:12" ht="18.600000000000001" thickBot="1">
      <c r="D228" s="92"/>
      <c r="G228" s="92"/>
    </row>
    <row r="229" spans="1:12" ht="18.600000000000001" thickBot="1">
      <c r="A229" s="43" t="s">
        <v>23</v>
      </c>
      <c r="B229" s="43" t="s">
        <v>237</v>
      </c>
      <c r="C229" s="43" t="s">
        <v>238</v>
      </c>
      <c r="D229" s="93" t="s">
        <v>239</v>
      </c>
      <c r="E229" s="43" t="s">
        <v>240</v>
      </c>
      <c r="F229" s="43" t="s">
        <v>241</v>
      </c>
      <c r="G229" s="43" t="s">
        <v>242</v>
      </c>
      <c r="H229" s="43" t="s">
        <v>243</v>
      </c>
      <c r="I229" s="46" t="s">
        <v>244</v>
      </c>
      <c r="J229" s="2"/>
    </row>
    <row r="230" spans="1:12">
      <c r="A230" s="117" t="s">
        <v>60</v>
      </c>
      <c r="B230" s="117">
        <v>10</v>
      </c>
      <c r="C230" s="117" t="s">
        <v>504</v>
      </c>
      <c r="D230" s="164">
        <v>165</v>
      </c>
      <c r="E230" s="118">
        <v>2</v>
      </c>
      <c r="F230" s="117" t="s">
        <v>274</v>
      </c>
      <c r="G230" s="118">
        <f>D230*E230</f>
        <v>330</v>
      </c>
      <c r="H230" s="117" t="s">
        <v>268</v>
      </c>
      <c r="I230" s="119" t="s">
        <v>505</v>
      </c>
      <c r="J230" s="2"/>
    </row>
    <row r="231" spans="1:12">
      <c r="A231" s="129"/>
      <c r="B231" s="129">
        <v>11</v>
      </c>
      <c r="C231" s="129" t="s">
        <v>506</v>
      </c>
      <c r="D231" s="130">
        <v>726</v>
      </c>
      <c r="E231" s="130">
        <v>1</v>
      </c>
      <c r="F231" s="129" t="s">
        <v>383</v>
      </c>
      <c r="G231" s="130">
        <f>D231*E231</f>
        <v>726</v>
      </c>
      <c r="H231" s="129" t="s">
        <v>447</v>
      </c>
      <c r="I231" s="131" t="s">
        <v>507</v>
      </c>
      <c r="J231" s="2"/>
    </row>
    <row r="232" spans="1:12" ht="18.600000000000001" thickBot="1">
      <c r="A232" s="134"/>
      <c r="B232" s="134">
        <v>12</v>
      </c>
      <c r="C232" s="134" t="s">
        <v>894</v>
      </c>
      <c r="D232" s="143">
        <v>165</v>
      </c>
      <c r="E232" s="143">
        <v>1</v>
      </c>
      <c r="F232" s="134" t="s">
        <v>383</v>
      </c>
      <c r="G232" s="143">
        <f>D232*E232</f>
        <v>165</v>
      </c>
      <c r="H232" s="134" t="s">
        <v>380</v>
      </c>
      <c r="I232" s="220" t="s">
        <v>896</v>
      </c>
      <c r="J232" s="2"/>
    </row>
    <row r="233" spans="1:12" ht="18.600000000000001" thickTop="1">
      <c r="A233" s="154" t="s">
        <v>278</v>
      </c>
      <c r="B233" s="372"/>
      <c r="C233" s="377"/>
      <c r="D233" s="377"/>
      <c r="E233" s="377"/>
      <c r="F233" s="373"/>
      <c r="G233" s="202">
        <f>SUM(G230:G231)</f>
        <v>1056</v>
      </c>
      <c r="H233" s="362"/>
      <c r="I233" s="364"/>
      <c r="J233" s="2"/>
    </row>
    <row r="234" spans="1:12" ht="18.600000000000001" thickBot="1">
      <c r="D234" s="92"/>
      <c r="G234" s="92"/>
    </row>
    <row r="235" spans="1:12" ht="18.600000000000001" thickBot="1">
      <c r="A235" s="144" t="s">
        <v>508</v>
      </c>
      <c r="B235" s="145"/>
      <c r="C235" s="145"/>
      <c r="D235" s="146"/>
      <c r="E235" s="145"/>
      <c r="F235" s="145"/>
      <c r="G235" s="147">
        <f>SUM(G212,G217,G221,G227,G233)</f>
        <v>563004</v>
      </c>
      <c r="H235" s="2"/>
      <c r="I235" s="80"/>
      <c r="J235" s="2"/>
    </row>
    <row r="236" spans="1:12">
      <c r="D236" s="92"/>
      <c r="G236" s="92"/>
    </row>
    <row r="237" spans="1:12" ht="18.600000000000001" thickBot="1">
      <c r="A237" s="1" t="s">
        <v>509</v>
      </c>
      <c r="D237" s="92"/>
      <c r="G237" s="92"/>
    </row>
    <row r="238" spans="1:12" ht="18.600000000000001" thickBot="1">
      <c r="A238" s="43" t="s">
        <v>23</v>
      </c>
      <c r="B238" s="43" t="s">
        <v>237</v>
      </c>
      <c r="C238" s="43" t="s">
        <v>238</v>
      </c>
      <c r="D238" s="43" t="s">
        <v>239</v>
      </c>
      <c r="E238" s="43" t="s">
        <v>240</v>
      </c>
      <c r="F238" s="43" t="s">
        <v>241</v>
      </c>
      <c r="G238" s="43" t="s">
        <v>242</v>
      </c>
      <c r="H238" s="43" t="s">
        <v>243</v>
      </c>
      <c r="I238" s="46" t="s">
        <v>244</v>
      </c>
      <c r="J238" s="2"/>
      <c r="K238" s="2"/>
      <c r="L238" s="2"/>
    </row>
    <row r="239" spans="1:12">
      <c r="A239" s="117" t="s">
        <v>83</v>
      </c>
      <c r="B239" s="249">
        <v>1</v>
      </c>
      <c r="C239" s="138" t="s">
        <v>510</v>
      </c>
      <c r="D239" s="250">
        <v>2080</v>
      </c>
      <c r="E239" s="250">
        <v>4</v>
      </c>
      <c r="F239" s="208" t="s">
        <v>246</v>
      </c>
      <c r="G239" s="118">
        <f>D239*E239</f>
        <v>8320</v>
      </c>
      <c r="H239" s="245" t="s">
        <v>280</v>
      </c>
      <c r="I239" s="349" t="s">
        <v>511</v>
      </c>
      <c r="J239" s="2"/>
      <c r="K239" s="2"/>
      <c r="L239" s="2"/>
    </row>
    <row r="240" spans="1:12">
      <c r="A240" s="245"/>
      <c r="B240" s="249">
        <v>2</v>
      </c>
      <c r="C240" s="138" t="s">
        <v>512</v>
      </c>
      <c r="D240" s="246">
        <v>47232</v>
      </c>
      <c r="E240" s="246">
        <v>1</v>
      </c>
      <c r="F240" s="251" t="s">
        <v>246</v>
      </c>
      <c r="G240" s="127">
        <f t="shared" ref="G240:G267" si="15">D240*E240</f>
        <v>47232</v>
      </c>
      <c r="H240" s="138" t="s">
        <v>421</v>
      </c>
      <c r="I240" s="206" t="s">
        <v>513</v>
      </c>
      <c r="J240" s="2"/>
      <c r="K240" s="2"/>
      <c r="L240" s="2"/>
    </row>
    <row r="241" spans="1:12">
      <c r="A241" s="245"/>
      <c r="B241" s="249">
        <v>3</v>
      </c>
      <c r="C241" s="138" t="s">
        <v>514</v>
      </c>
      <c r="D241" s="310">
        <v>21780</v>
      </c>
      <c r="E241" s="310">
        <v>3</v>
      </c>
      <c r="F241" s="306" t="s">
        <v>246</v>
      </c>
      <c r="G241" s="127">
        <f t="shared" si="15"/>
        <v>65340</v>
      </c>
      <c r="H241" s="138" t="s">
        <v>515</v>
      </c>
      <c r="I241" s="350" t="s">
        <v>516</v>
      </c>
      <c r="J241" s="2"/>
      <c r="K241" s="2"/>
      <c r="L241" s="2"/>
    </row>
    <row r="242" spans="1:12">
      <c r="A242" s="135"/>
      <c r="B242" s="249">
        <v>4</v>
      </c>
      <c r="C242" s="138" t="s">
        <v>517</v>
      </c>
      <c r="D242" s="246">
        <v>28578</v>
      </c>
      <c r="E242" s="246">
        <v>1</v>
      </c>
      <c r="F242" s="251" t="s">
        <v>246</v>
      </c>
      <c r="G242" s="127">
        <f t="shared" si="15"/>
        <v>28578</v>
      </c>
      <c r="H242" s="138" t="s">
        <v>280</v>
      </c>
      <c r="I242" s="206" t="s">
        <v>518</v>
      </c>
      <c r="J242" s="2"/>
      <c r="K242" s="2"/>
      <c r="L242" s="2"/>
    </row>
    <row r="243" spans="1:12">
      <c r="A243" s="245"/>
      <c r="B243" s="249">
        <v>5</v>
      </c>
      <c r="C243" s="138" t="s">
        <v>519</v>
      </c>
      <c r="D243" s="246">
        <v>30259</v>
      </c>
      <c r="E243" s="246">
        <v>1</v>
      </c>
      <c r="F243" s="251" t="s">
        <v>246</v>
      </c>
      <c r="G243" s="127">
        <f t="shared" si="15"/>
        <v>30259</v>
      </c>
      <c r="H243" s="138" t="s">
        <v>276</v>
      </c>
      <c r="I243" s="206" t="s">
        <v>520</v>
      </c>
      <c r="J243" s="2"/>
      <c r="K243" s="2"/>
      <c r="L243" s="2"/>
    </row>
    <row r="244" spans="1:12">
      <c r="A244" s="245"/>
      <c r="B244" s="249">
        <v>6</v>
      </c>
      <c r="C244" s="138" t="s">
        <v>521</v>
      </c>
      <c r="D244" s="246">
        <v>4392</v>
      </c>
      <c r="E244" s="246">
        <v>5</v>
      </c>
      <c r="F244" s="251" t="s">
        <v>246</v>
      </c>
      <c r="G244" s="127">
        <f t="shared" si="15"/>
        <v>21960</v>
      </c>
      <c r="H244" s="138" t="s">
        <v>276</v>
      </c>
      <c r="I244" s="206" t="s">
        <v>520</v>
      </c>
      <c r="J244" s="2"/>
      <c r="K244" s="2"/>
      <c r="L244" s="2"/>
    </row>
    <row r="245" spans="1:12">
      <c r="A245" s="245"/>
      <c r="B245" s="249">
        <v>7</v>
      </c>
      <c r="C245" s="138" t="s">
        <v>522</v>
      </c>
      <c r="D245" s="246">
        <v>2474</v>
      </c>
      <c r="E245" s="246">
        <v>5</v>
      </c>
      <c r="F245" s="251" t="s">
        <v>246</v>
      </c>
      <c r="G245" s="127">
        <f t="shared" si="15"/>
        <v>12370</v>
      </c>
      <c r="H245" s="136" t="s">
        <v>276</v>
      </c>
      <c r="I245" s="206" t="s">
        <v>523</v>
      </c>
      <c r="J245" s="2"/>
      <c r="K245" s="2"/>
      <c r="L245" s="2"/>
    </row>
    <row r="246" spans="1:12">
      <c r="A246" s="245"/>
      <c r="B246" s="249">
        <v>8</v>
      </c>
      <c r="C246" s="138" t="s">
        <v>524</v>
      </c>
      <c r="D246" s="246">
        <v>5513</v>
      </c>
      <c r="E246" s="246">
        <v>1</v>
      </c>
      <c r="F246" s="251" t="s">
        <v>246</v>
      </c>
      <c r="G246" s="127">
        <f t="shared" si="15"/>
        <v>5513</v>
      </c>
      <c r="H246" s="136" t="s">
        <v>247</v>
      </c>
      <c r="I246" s="206" t="s">
        <v>525</v>
      </c>
      <c r="J246" s="2"/>
      <c r="K246" s="2"/>
      <c r="L246" s="2"/>
    </row>
    <row r="247" spans="1:12">
      <c r="A247" s="245"/>
      <c r="B247" s="249">
        <v>9</v>
      </c>
      <c r="C247" s="138" t="s">
        <v>526</v>
      </c>
      <c r="D247" s="246">
        <v>5498</v>
      </c>
      <c r="E247" s="246">
        <v>1</v>
      </c>
      <c r="F247" s="251" t="s">
        <v>246</v>
      </c>
      <c r="G247" s="127">
        <f t="shared" si="15"/>
        <v>5498</v>
      </c>
      <c r="H247" s="136" t="s">
        <v>280</v>
      </c>
      <c r="I247" s="206" t="s">
        <v>527</v>
      </c>
      <c r="J247" s="2"/>
      <c r="K247" s="2"/>
      <c r="L247" s="2"/>
    </row>
    <row r="248" spans="1:12">
      <c r="A248" s="245"/>
      <c r="B248" s="249">
        <v>10</v>
      </c>
      <c r="C248" s="138" t="s">
        <v>528</v>
      </c>
      <c r="D248" s="246">
        <v>650</v>
      </c>
      <c r="E248" s="246">
        <v>5</v>
      </c>
      <c r="F248" s="251" t="s">
        <v>246</v>
      </c>
      <c r="G248" s="127">
        <f t="shared" si="15"/>
        <v>3250</v>
      </c>
      <c r="H248" s="138" t="s">
        <v>280</v>
      </c>
      <c r="I248" s="206" t="s">
        <v>529</v>
      </c>
      <c r="J248" s="2"/>
      <c r="K248" s="2"/>
      <c r="L248" s="2"/>
    </row>
    <row r="249" spans="1:12">
      <c r="A249" s="245"/>
      <c r="B249" s="249">
        <v>11</v>
      </c>
      <c r="C249" s="138" t="s">
        <v>530</v>
      </c>
      <c r="D249" s="246">
        <v>12010</v>
      </c>
      <c r="E249" s="246">
        <v>1</v>
      </c>
      <c r="F249" s="251" t="s">
        <v>246</v>
      </c>
      <c r="G249" s="127">
        <f t="shared" si="15"/>
        <v>12010</v>
      </c>
      <c r="H249" s="138" t="s">
        <v>280</v>
      </c>
      <c r="I249" s="206" t="s">
        <v>529</v>
      </c>
      <c r="J249" s="2"/>
      <c r="K249" s="2"/>
      <c r="L249" s="2"/>
    </row>
    <row r="250" spans="1:12">
      <c r="A250" s="245"/>
      <c r="B250" s="249">
        <v>12</v>
      </c>
      <c r="C250" s="138" t="s">
        <v>531</v>
      </c>
      <c r="D250" s="246">
        <v>3530</v>
      </c>
      <c r="E250" s="246">
        <v>1</v>
      </c>
      <c r="F250" s="251" t="s">
        <v>246</v>
      </c>
      <c r="G250" s="127">
        <f t="shared" si="15"/>
        <v>3530</v>
      </c>
      <c r="H250" s="138" t="s">
        <v>280</v>
      </c>
      <c r="I250" s="206" t="s">
        <v>529</v>
      </c>
      <c r="J250" s="2"/>
      <c r="K250" s="2"/>
      <c r="L250" s="2"/>
    </row>
    <row r="251" spans="1:12">
      <c r="A251" s="245"/>
      <c r="B251" s="249">
        <v>13</v>
      </c>
      <c r="C251" s="138" t="s">
        <v>532</v>
      </c>
      <c r="D251" s="311">
        <v>41800</v>
      </c>
      <c r="E251" s="311">
        <v>1</v>
      </c>
      <c r="F251" s="312" t="s">
        <v>246</v>
      </c>
      <c r="G251" s="127">
        <f t="shared" si="15"/>
        <v>41800</v>
      </c>
      <c r="H251" s="138" t="s">
        <v>889</v>
      </c>
      <c r="I251" s="139" t="s">
        <v>533</v>
      </c>
      <c r="J251" s="2"/>
      <c r="K251" s="2"/>
      <c r="L251" s="2"/>
    </row>
    <row r="252" spans="1:12">
      <c r="A252" s="245"/>
      <c r="B252" s="249">
        <v>14</v>
      </c>
      <c r="C252" s="138" t="s">
        <v>534</v>
      </c>
      <c r="D252" s="246">
        <v>1980</v>
      </c>
      <c r="E252" s="246">
        <v>3</v>
      </c>
      <c r="F252" s="251" t="s">
        <v>246</v>
      </c>
      <c r="G252" s="127">
        <f t="shared" si="15"/>
        <v>5940</v>
      </c>
      <c r="H252" s="313" t="s">
        <v>421</v>
      </c>
      <c r="I252" s="206" t="s">
        <v>535</v>
      </c>
      <c r="J252" s="2"/>
      <c r="K252" s="2"/>
      <c r="L252" s="2"/>
    </row>
    <row r="253" spans="1:12">
      <c r="A253" s="245"/>
      <c r="B253" s="249">
        <v>15</v>
      </c>
      <c r="C253" s="138" t="s">
        <v>536</v>
      </c>
      <c r="D253" s="94">
        <v>900</v>
      </c>
      <c r="E253" s="246">
        <v>12</v>
      </c>
      <c r="F253" s="251" t="s">
        <v>246</v>
      </c>
      <c r="G253" s="127">
        <f>D253*E253</f>
        <v>10800</v>
      </c>
      <c r="H253" s="138" t="s">
        <v>421</v>
      </c>
      <c r="I253" s="206" t="s">
        <v>535</v>
      </c>
      <c r="J253" s="2"/>
      <c r="K253" s="2"/>
      <c r="L253" s="2"/>
    </row>
    <row r="254" spans="1:12">
      <c r="A254" s="245"/>
      <c r="B254" s="249">
        <v>16</v>
      </c>
      <c r="C254" s="138" t="s">
        <v>537</v>
      </c>
      <c r="D254" s="246">
        <v>1270</v>
      </c>
      <c r="E254" s="246">
        <v>4</v>
      </c>
      <c r="F254" s="251" t="s">
        <v>246</v>
      </c>
      <c r="G254" s="127">
        <f t="shared" si="15"/>
        <v>5080</v>
      </c>
      <c r="H254" s="138" t="s">
        <v>421</v>
      </c>
      <c r="I254" s="206" t="s">
        <v>535</v>
      </c>
      <c r="J254" s="2"/>
      <c r="K254" s="2"/>
      <c r="L254" s="2"/>
    </row>
    <row r="255" spans="1:12">
      <c r="A255" s="245"/>
      <c r="B255" s="249">
        <v>17</v>
      </c>
      <c r="C255" s="138" t="s">
        <v>538</v>
      </c>
      <c r="D255" s="246">
        <v>3280</v>
      </c>
      <c r="E255" s="246">
        <v>3</v>
      </c>
      <c r="F255" s="251" t="s">
        <v>246</v>
      </c>
      <c r="G255" s="127">
        <f t="shared" si="15"/>
        <v>9840</v>
      </c>
      <c r="H255" s="138" t="s">
        <v>421</v>
      </c>
      <c r="I255" s="206" t="s">
        <v>539</v>
      </c>
      <c r="J255" s="2"/>
      <c r="K255" s="2"/>
      <c r="L255" s="2"/>
    </row>
    <row r="256" spans="1:12">
      <c r="A256" s="245"/>
      <c r="B256" s="249">
        <v>18</v>
      </c>
      <c r="C256" s="138" t="s">
        <v>540</v>
      </c>
      <c r="D256" s="246">
        <v>2980</v>
      </c>
      <c r="E256" s="246">
        <v>9</v>
      </c>
      <c r="F256" s="251" t="s">
        <v>246</v>
      </c>
      <c r="G256" s="127">
        <f t="shared" si="15"/>
        <v>26820</v>
      </c>
      <c r="H256" s="138" t="s">
        <v>421</v>
      </c>
      <c r="I256" s="206" t="s">
        <v>539</v>
      </c>
      <c r="J256" s="2"/>
      <c r="K256" s="2"/>
      <c r="L256" s="2"/>
    </row>
    <row r="257" spans="1:12">
      <c r="A257" s="245"/>
      <c r="B257" s="249">
        <v>19</v>
      </c>
      <c r="C257" s="138" t="s">
        <v>540</v>
      </c>
      <c r="D257" s="246">
        <v>3280</v>
      </c>
      <c r="E257" s="246">
        <v>1</v>
      </c>
      <c r="F257" s="251" t="s">
        <v>541</v>
      </c>
      <c r="G257" s="127">
        <f>D257*E257</f>
        <v>3280</v>
      </c>
      <c r="H257" s="138" t="s">
        <v>542</v>
      </c>
      <c r="I257" s="206" t="s">
        <v>539</v>
      </c>
      <c r="J257" s="2"/>
      <c r="K257" s="2"/>
      <c r="L257" s="2"/>
    </row>
    <row r="258" spans="1:12">
      <c r="A258" s="245"/>
      <c r="B258" s="249">
        <v>20</v>
      </c>
      <c r="C258" s="138" t="s">
        <v>543</v>
      </c>
      <c r="D258" s="246">
        <v>11404</v>
      </c>
      <c r="E258" s="246">
        <v>4</v>
      </c>
      <c r="F258" s="251" t="s">
        <v>246</v>
      </c>
      <c r="G258" s="127">
        <f t="shared" si="15"/>
        <v>45616</v>
      </c>
      <c r="H258" s="138" t="s">
        <v>421</v>
      </c>
      <c r="I258" s="206" t="s">
        <v>544</v>
      </c>
      <c r="J258" s="2"/>
      <c r="K258" s="2"/>
      <c r="L258" s="2"/>
    </row>
    <row r="259" spans="1:12">
      <c r="A259" s="245"/>
      <c r="B259" s="249">
        <v>21</v>
      </c>
      <c r="C259" s="138" t="s">
        <v>545</v>
      </c>
      <c r="D259" s="246">
        <v>4400</v>
      </c>
      <c r="E259" s="246">
        <v>3</v>
      </c>
      <c r="F259" s="251" t="s">
        <v>246</v>
      </c>
      <c r="G259" s="127">
        <f t="shared" si="15"/>
        <v>13200</v>
      </c>
      <c r="H259" s="138" t="s">
        <v>421</v>
      </c>
      <c r="I259" s="206" t="s">
        <v>546</v>
      </c>
      <c r="J259" s="2"/>
      <c r="K259" s="2"/>
      <c r="L259" s="2"/>
    </row>
    <row r="260" spans="1:12">
      <c r="A260" s="245"/>
      <c r="B260" s="249">
        <v>22</v>
      </c>
      <c r="C260" s="138" t="s">
        <v>547</v>
      </c>
      <c r="D260" s="246">
        <v>11699</v>
      </c>
      <c r="E260" s="246">
        <v>2</v>
      </c>
      <c r="F260" s="251" t="s">
        <v>246</v>
      </c>
      <c r="G260" s="127">
        <f>D260*E260</f>
        <v>23398</v>
      </c>
      <c r="H260" s="138" t="s">
        <v>421</v>
      </c>
      <c r="I260" s="206" t="s">
        <v>548</v>
      </c>
      <c r="J260" s="2"/>
      <c r="K260" s="2"/>
      <c r="L260" s="2"/>
    </row>
    <row r="261" spans="1:12">
      <c r="A261" s="245"/>
      <c r="B261" s="249">
        <v>23</v>
      </c>
      <c r="C261" s="138" t="s">
        <v>549</v>
      </c>
      <c r="D261" s="246">
        <v>42000</v>
      </c>
      <c r="E261" s="246">
        <v>1</v>
      </c>
      <c r="F261" s="251" t="s">
        <v>246</v>
      </c>
      <c r="G261" s="127">
        <f t="shared" si="15"/>
        <v>42000</v>
      </c>
      <c r="H261" s="138" t="s">
        <v>276</v>
      </c>
      <c r="I261" s="206" t="s">
        <v>550</v>
      </c>
      <c r="J261" s="2"/>
      <c r="K261" s="2"/>
      <c r="L261" s="2"/>
    </row>
    <row r="262" spans="1:12">
      <c r="A262" s="245"/>
      <c r="B262" s="249">
        <v>24</v>
      </c>
      <c r="C262" s="138" t="s">
        <v>551</v>
      </c>
      <c r="D262" s="246">
        <v>1925</v>
      </c>
      <c r="E262" s="246">
        <v>2</v>
      </c>
      <c r="F262" s="251" t="s">
        <v>246</v>
      </c>
      <c r="G262" s="127">
        <f>D262*E262</f>
        <v>3850</v>
      </c>
      <c r="H262" s="138" t="s">
        <v>360</v>
      </c>
      <c r="I262" s="206" t="s">
        <v>552</v>
      </c>
      <c r="J262" s="2"/>
      <c r="K262" s="2"/>
      <c r="L262" s="2"/>
    </row>
    <row r="263" spans="1:12">
      <c r="A263" s="245"/>
      <c r="B263" s="249">
        <v>25</v>
      </c>
      <c r="C263" s="138" t="s">
        <v>553</v>
      </c>
      <c r="D263" s="126">
        <v>3780</v>
      </c>
      <c r="E263" s="126">
        <v>1</v>
      </c>
      <c r="F263" s="199" t="s">
        <v>246</v>
      </c>
      <c r="G263" s="127">
        <f t="shared" si="15"/>
        <v>3780</v>
      </c>
      <c r="H263" s="203" t="s">
        <v>360</v>
      </c>
      <c r="I263" s="243" t="s">
        <v>554</v>
      </c>
      <c r="J263" s="2"/>
      <c r="K263" s="2"/>
      <c r="L263" s="2"/>
    </row>
    <row r="264" spans="1:12">
      <c r="A264" s="245"/>
      <c r="B264" s="249">
        <v>26</v>
      </c>
      <c r="C264" s="138" t="s">
        <v>555</v>
      </c>
      <c r="D264" s="246">
        <v>3978</v>
      </c>
      <c r="E264" s="246">
        <v>2</v>
      </c>
      <c r="F264" s="251" t="s">
        <v>246</v>
      </c>
      <c r="G264" s="127">
        <f t="shared" si="15"/>
        <v>7956</v>
      </c>
      <c r="H264" s="203" t="s">
        <v>360</v>
      </c>
      <c r="I264" s="206" t="s">
        <v>556</v>
      </c>
      <c r="J264" s="2"/>
      <c r="K264" s="2"/>
      <c r="L264" s="2"/>
    </row>
    <row r="265" spans="1:12">
      <c r="A265" s="245"/>
      <c r="B265" s="249">
        <v>27</v>
      </c>
      <c r="C265" s="136" t="s">
        <v>557</v>
      </c>
      <c r="D265" s="314">
        <v>7424</v>
      </c>
      <c r="E265" s="246">
        <v>1</v>
      </c>
      <c r="F265" s="251" t="s">
        <v>246</v>
      </c>
      <c r="G265" s="127">
        <f t="shared" si="15"/>
        <v>7424</v>
      </c>
      <c r="H265" s="203" t="s">
        <v>421</v>
      </c>
      <c r="I265" s="206" t="s">
        <v>558</v>
      </c>
      <c r="J265" s="2"/>
      <c r="K265" s="2"/>
      <c r="L265" s="2"/>
    </row>
    <row r="266" spans="1:12">
      <c r="A266" s="135"/>
      <c r="B266" s="315">
        <v>28</v>
      </c>
      <c r="C266" s="135" t="s">
        <v>559</v>
      </c>
      <c r="D266" s="90">
        <v>1490</v>
      </c>
      <c r="E266" s="311">
        <v>2</v>
      </c>
      <c r="F266" s="312" t="s">
        <v>246</v>
      </c>
      <c r="G266" s="127">
        <f t="shared" si="15"/>
        <v>2980</v>
      </c>
      <c r="H266" s="252" t="s">
        <v>360</v>
      </c>
      <c r="I266" s="248" t="s">
        <v>556</v>
      </c>
      <c r="J266" s="2"/>
      <c r="K266" s="2"/>
      <c r="L266" s="2"/>
    </row>
    <row r="267" spans="1:12" ht="18.600000000000001" thickBot="1">
      <c r="A267" s="253"/>
      <c r="B267" s="253">
        <v>29</v>
      </c>
      <c r="C267" s="134" t="s">
        <v>560</v>
      </c>
      <c r="D267" s="254">
        <v>899</v>
      </c>
      <c r="E267" s="255">
        <v>1</v>
      </c>
      <c r="F267" s="253" t="s">
        <v>246</v>
      </c>
      <c r="G267" s="254">
        <f t="shared" si="15"/>
        <v>899</v>
      </c>
      <c r="H267" s="253" t="s">
        <v>280</v>
      </c>
      <c r="I267" s="351" t="s">
        <v>561</v>
      </c>
      <c r="J267" s="2"/>
      <c r="K267" s="2"/>
      <c r="L267" s="2"/>
    </row>
    <row r="268" spans="1:12" ht="18.600000000000001" thickTop="1">
      <c r="A268" s="154" t="s">
        <v>293</v>
      </c>
      <c r="B268" s="372"/>
      <c r="C268" s="377"/>
      <c r="D268" s="377"/>
      <c r="E268" s="377"/>
      <c r="F268" s="373"/>
      <c r="G268" s="202">
        <f>SUM(G239:G267)</f>
        <v>498523</v>
      </c>
      <c r="H268" s="362"/>
      <c r="I268" s="364"/>
      <c r="J268" s="2"/>
      <c r="K268" s="2"/>
      <c r="L268" s="2"/>
    </row>
    <row r="269" spans="1:12" ht="18.600000000000001" thickBot="1">
      <c r="D269" s="92"/>
      <c r="G269" s="92"/>
    </row>
    <row r="270" spans="1:12" ht="18.600000000000001" thickBot="1">
      <c r="A270" s="43" t="s">
        <v>23</v>
      </c>
      <c r="B270" s="43" t="s">
        <v>237</v>
      </c>
      <c r="C270" s="43" t="s">
        <v>238</v>
      </c>
      <c r="D270" s="43" t="s">
        <v>239</v>
      </c>
      <c r="E270" s="43" t="s">
        <v>240</v>
      </c>
      <c r="F270" s="43" t="s">
        <v>241</v>
      </c>
      <c r="G270" s="43" t="s">
        <v>242</v>
      </c>
      <c r="H270" s="43" t="s">
        <v>243</v>
      </c>
      <c r="I270" s="46" t="s">
        <v>244</v>
      </c>
      <c r="J270" s="2"/>
      <c r="K270" s="2"/>
      <c r="L270" s="2"/>
    </row>
    <row r="271" spans="1:12">
      <c r="A271" s="116" t="s">
        <v>53</v>
      </c>
      <c r="B271" s="249">
        <v>30</v>
      </c>
      <c r="C271" s="316" t="s">
        <v>562</v>
      </c>
      <c r="D271" s="122">
        <v>1880</v>
      </c>
      <c r="E271" s="122">
        <v>1</v>
      </c>
      <c r="F271" s="116" t="s">
        <v>246</v>
      </c>
      <c r="G271" s="118">
        <f>D271*E271</f>
        <v>1880</v>
      </c>
      <c r="H271" s="116" t="s">
        <v>563</v>
      </c>
      <c r="I271" s="124" t="s">
        <v>564</v>
      </c>
      <c r="J271" s="2"/>
      <c r="K271" s="2"/>
      <c r="L271" s="2"/>
    </row>
    <row r="272" spans="1:12">
      <c r="A272" s="123"/>
      <c r="B272" s="306">
        <v>31</v>
      </c>
      <c r="C272" s="128" t="s">
        <v>565</v>
      </c>
      <c r="D272" s="126">
        <v>1903</v>
      </c>
      <c r="E272" s="126">
        <v>1</v>
      </c>
      <c r="F272" s="123" t="s">
        <v>566</v>
      </c>
      <c r="G272" s="127">
        <f>D272*E272</f>
        <v>1903</v>
      </c>
      <c r="H272" s="123" t="s">
        <v>515</v>
      </c>
      <c r="I272" s="243" t="s">
        <v>567</v>
      </c>
      <c r="J272" s="2"/>
      <c r="K272" s="2"/>
      <c r="L272" s="2"/>
    </row>
    <row r="273" spans="1:12">
      <c r="A273" s="125"/>
      <c r="B273" s="249">
        <v>32</v>
      </c>
      <c r="C273" s="222" t="s">
        <v>568</v>
      </c>
      <c r="D273" s="127">
        <v>4488</v>
      </c>
      <c r="E273" s="127">
        <v>1</v>
      </c>
      <c r="F273" s="125" t="s">
        <v>569</v>
      </c>
      <c r="G273" s="127">
        <f>D273*E273</f>
        <v>4488</v>
      </c>
      <c r="H273" s="125" t="s">
        <v>563</v>
      </c>
      <c r="I273" s="128" t="s">
        <v>570</v>
      </c>
      <c r="J273" s="2"/>
      <c r="K273" s="2"/>
      <c r="L273" s="2"/>
    </row>
    <row r="274" spans="1:12">
      <c r="A274" s="125"/>
      <c r="B274" s="249">
        <v>33</v>
      </c>
      <c r="C274" s="222" t="s">
        <v>568</v>
      </c>
      <c r="D274" s="127">
        <v>5024</v>
      </c>
      <c r="E274" s="127">
        <v>1</v>
      </c>
      <c r="F274" s="125" t="s">
        <v>569</v>
      </c>
      <c r="G274" s="127">
        <f>D274*E274</f>
        <v>5024</v>
      </c>
      <c r="H274" s="125" t="s">
        <v>571</v>
      </c>
      <c r="I274" s="128" t="s">
        <v>570</v>
      </c>
      <c r="J274" s="2"/>
      <c r="K274" s="2"/>
      <c r="L274" s="2"/>
    </row>
    <row r="275" spans="1:12">
      <c r="A275" s="125"/>
      <c r="B275" s="249">
        <v>34</v>
      </c>
      <c r="C275" s="222" t="s">
        <v>568</v>
      </c>
      <c r="D275" s="127">
        <v>5280</v>
      </c>
      <c r="E275" s="127">
        <v>10</v>
      </c>
      <c r="F275" s="125" t="s">
        <v>569</v>
      </c>
      <c r="G275" s="127">
        <f>D275*E275</f>
        <v>52800</v>
      </c>
      <c r="H275" s="125" t="s">
        <v>572</v>
      </c>
      <c r="I275" s="128" t="s">
        <v>570</v>
      </c>
      <c r="J275" s="2"/>
      <c r="K275" s="2"/>
      <c r="L275" s="2"/>
    </row>
    <row r="276" spans="1:12">
      <c r="A276" s="125"/>
      <c r="B276" s="249">
        <v>35</v>
      </c>
      <c r="C276" s="222" t="s">
        <v>573</v>
      </c>
      <c r="D276" s="127">
        <v>3300</v>
      </c>
      <c r="E276" s="127">
        <v>8</v>
      </c>
      <c r="F276" s="125" t="s">
        <v>569</v>
      </c>
      <c r="G276" s="127">
        <f t="shared" ref="G276:G283" si="16">D276*E276</f>
        <v>26400</v>
      </c>
      <c r="H276" s="125" t="s">
        <v>886</v>
      </c>
      <c r="I276" s="128" t="s">
        <v>574</v>
      </c>
      <c r="J276" s="2"/>
      <c r="K276" s="2"/>
      <c r="L276" s="2"/>
    </row>
    <row r="277" spans="1:12">
      <c r="A277" s="125"/>
      <c r="B277" s="249">
        <v>36</v>
      </c>
      <c r="C277" s="222" t="s">
        <v>573</v>
      </c>
      <c r="D277" s="127">
        <v>5940</v>
      </c>
      <c r="E277" s="127">
        <v>4</v>
      </c>
      <c r="F277" s="125" t="s">
        <v>569</v>
      </c>
      <c r="G277" s="127">
        <f t="shared" si="16"/>
        <v>23760</v>
      </c>
      <c r="H277" s="125" t="s">
        <v>887</v>
      </c>
      <c r="I277" s="128" t="s">
        <v>576</v>
      </c>
      <c r="J277" s="2"/>
      <c r="K277" s="2"/>
      <c r="L277" s="2"/>
    </row>
    <row r="278" spans="1:12">
      <c r="A278" s="125"/>
      <c r="B278" s="249">
        <v>37</v>
      </c>
      <c r="C278" s="222" t="s">
        <v>577</v>
      </c>
      <c r="D278" s="127">
        <v>1275</v>
      </c>
      <c r="E278" s="127">
        <v>1</v>
      </c>
      <c r="F278" s="125" t="s">
        <v>569</v>
      </c>
      <c r="G278" s="127">
        <f t="shared" si="16"/>
        <v>1275</v>
      </c>
      <c r="H278" s="125" t="s">
        <v>380</v>
      </c>
      <c r="I278" s="128" t="s">
        <v>578</v>
      </c>
      <c r="J278" s="2"/>
      <c r="K278" s="2"/>
      <c r="L278" s="2"/>
    </row>
    <row r="279" spans="1:12">
      <c r="A279" s="125"/>
      <c r="B279" s="249">
        <v>38</v>
      </c>
      <c r="C279" s="222" t="s">
        <v>579</v>
      </c>
      <c r="D279" s="127">
        <v>8720</v>
      </c>
      <c r="E279" s="127">
        <v>1</v>
      </c>
      <c r="F279" s="125" t="s">
        <v>327</v>
      </c>
      <c r="G279" s="127">
        <f t="shared" si="16"/>
        <v>8720</v>
      </c>
      <c r="H279" s="129" t="s">
        <v>575</v>
      </c>
      <c r="I279" s="131" t="s">
        <v>580</v>
      </c>
      <c r="J279" s="2"/>
      <c r="K279" s="2"/>
      <c r="L279" s="2"/>
    </row>
    <row r="280" spans="1:12">
      <c r="A280" s="125"/>
      <c r="B280" s="249">
        <v>39</v>
      </c>
      <c r="C280" s="222" t="s">
        <v>581</v>
      </c>
      <c r="D280" s="127">
        <v>6540</v>
      </c>
      <c r="E280" s="127">
        <v>2</v>
      </c>
      <c r="F280" s="125" t="s">
        <v>327</v>
      </c>
      <c r="G280" s="127">
        <f t="shared" si="16"/>
        <v>13080</v>
      </c>
      <c r="H280" s="129" t="s">
        <v>582</v>
      </c>
      <c r="I280" s="131" t="s">
        <v>580</v>
      </c>
      <c r="J280" s="2"/>
      <c r="K280" s="2"/>
      <c r="L280" s="2"/>
    </row>
    <row r="281" spans="1:12">
      <c r="A281" s="125"/>
      <c r="B281" s="208">
        <v>40</v>
      </c>
      <c r="C281" s="222" t="s">
        <v>583</v>
      </c>
      <c r="D281" s="127">
        <v>8720</v>
      </c>
      <c r="E281" s="127">
        <v>1</v>
      </c>
      <c r="F281" s="125" t="s">
        <v>327</v>
      </c>
      <c r="G281" s="127">
        <f t="shared" si="16"/>
        <v>8720</v>
      </c>
      <c r="H281" s="317" t="s">
        <v>268</v>
      </c>
      <c r="I281" s="131" t="s">
        <v>580</v>
      </c>
      <c r="J281" s="2"/>
      <c r="K281" s="2"/>
      <c r="L281" s="2"/>
    </row>
    <row r="282" spans="1:12">
      <c r="A282" s="125"/>
      <c r="B282" s="318">
        <v>41</v>
      </c>
      <c r="C282" s="222" t="s">
        <v>584</v>
      </c>
      <c r="D282" s="127">
        <v>9810</v>
      </c>
      <c r="E282" s="127">
        <v>2</v>
      </c>
      <c r="F282" s="125" t="s">
        <v>327</v>
      </c>
      <c r="G282" s="127">
        <f t="shared" si="16"/>
        <v>19620</v>
      </c>
      <c r="H282" s="317" t="s">
        <v>268</v>
      </c>
      <c r="I282" s="131" t="s">
        <v>580</v>
      </c>
      <c r="J282" s="2"/>
      <c r="K282" s="2"/>
      <c r="L282" s="2"/>
    </row>
    <row r="283" spans="1:12" ht="18.600000000000001" thickBot="1">
      <c r="A283" s="134"/>
      <c r="B283" s="229">
        <v>42</v>
      </c>
      <c r="C283" s="319" t="s">
        <v>585</v>
      </c>
      <c r="D283" s="320">
        <v>5260</v>
      </c>
      <c r="E283" s="320">
        <v>4</v>
      </c>
      <c r="F283" s="321" t="s">
        <v>569</v>
      </c>
      <c r="G283" s="126">
        <f t="shared" si="16"/>
        <v>21040</v>
      </c>
      <c r="H283" s="321" t="s">
        <v>586</v>
      </c>
      <c r="I283" s="327" t="s">
        <v>580</v>
      </c>
      <c r="J283" s="2"/>
      <c r="K283" s="2"/>
      <c r="L283" s="2"/>
    </row>
    <row r="284" spans="1:12" ht="18.600000000000001" thickTop="1">
      <c r="A284" s="120" t="s">
        <v>249</v>
      </c>
      <c r="B284" s="372"/>
      <c r="C284" s="377"/>
      <c r="D284" s="377"/>
      <c r="E284" s="377"/>
      <c r="F284" s="373"/>
      <c r="G284" s="121">
        <f>SUM(G271:G283)</f>
        <v>188710</v>
      </c>
      <c r="H284" s="374"/>
      <c r="I284" s="376"/>
      <c r="J284" s="2"/>
      <c r="K284" s="2"/>
      <c r="L284" s="2"/>
    </row>
    <row r="285" spans="1:12" ht="18.600000000000001" thickBot="1">
      <c r="D285" s="92"/>
      <c r="G285" s="92"/>
    </row>
    <row r="286" spans="1:12" ht="18.600000000000001" thickBot="1">
      <c r="A286" s="43" t="s">
        <v>23</v>
      </c>
      <c r="B286" s="43" t="s">
        <v>237</v>
      </c>
      <c r="C286" s="43" t="s">
        <v>238</v>
      </c>
      <c r="D286" s="43" t="s">
        <v>239</v>
      </c>
      <c r="E286" s="43" t="s">
        <v>240</v>
      </c>
      <c r="F286" s="43" t="s">
        <v>241</v>
      </c>
      <c r="G286" s="43" t="s">
        <v>242</v>
      </c>
      <c r="H286" s="43" t="s">
        <v>243</v>
      </c>
      <c r="I286" s="46" t="s">
        <v>244</v>
      </c>
      <c r="J286" s="2"/>
      <c r="K286" s="2"/>
      <c r="L286" s="2"/>
    </row>
    <row r="287" spans="1:12">
      <c r="A287" s="116" t="s">
        <v>55</v>
      </c>
      <c r="B287" s="249">
        <v>43</v>
      </c>
      <c r="C287" s="313" t="s">
        <v>587</v>
      </c>
      <c r="D287" s="322">
        <v>3570</v>
      </c>
      <c r="E287" s="122">
        <v>2</v>
      </c>
      <c r="F287" s="116" t="s">
        <v>588</v>
      </c>
      <c r="G287" s="118">
        <f>D287*E287</f>
        <v>7140</v>
      </c>
      <c r="H287" s="116" t="s">
        <v>888</v>
      </c>
      <c r="I287" s="124" t="s">
        <v>590</v>
      </c>
      <c r="J287" s="2"/>
      <c r="K287" s="2"/>
      <c r="L287" s="2"/>
    </row>
    <row r="288" spans="1:12">
      <c r="A288" s="125"/>
      <c r="B288" s="249">
        <v>44</v>
      </c>
      <c r="C288" s="138" t="s">
        <v>587</v>
      </c>
      <c r="D288" s="22">
        <v>3570</v>
      </c>
      <c r="E288" s="127">
        <v>4</v>
      </c>
      <c r="F288" s="125" t="s">
        <v>588</v>
      </c>
      <c r="G288" s="127">
        <f t="shared" ref="G288:G310" si="17">D288*E288</f>
        <v>14280</v>
      </c>
      <c r="H288" s="125" t="s">
        <v>447</v>
      </c>
      <c r="I288" s="128" t="s">
        <v>558</v>
      </c>
      <c r="J288" s="2"/>
      <c r="K288" s="2"/>
      <c r="L288" s="2"/>
    </row>
    <row r="289" spans="1:12">
      <c r="A289" s="125"/>
      <c r="B289" s="249">
        <v>45</v>
      </c>
      <c r="C289" s="138" t="s">
        <v>591</v>
      </c>
      <c r="D289" s="22">
        <v>2420</v>
      </c>
      <c r="E289" s="127">
        <v>2</v>
      </c>
      <c r="F289" s="125" t="s">
        <v>588</v>
      </c>
      <c r="G289" s="127">
        <f t="shared" si="17"/>
        <v>4840</v>
      </c>
      <c r="H289" s="125" t="s">
        <v>589</v>
      </c>
      <c r="I289" s="128" t="s">
        <v>590</v>
      </c>
      <c r="J289" s="2"/>
      <c r="K289" s="2"/>
      <c r="L289" s="2"/>
    </row>
    <row r="290" spans="1:12">
      <c r="A290" s="125"/>
      <c r="B290" s="249">
        <v>46</v>
      </c>
      <c r="C290" s="138" t="s">
        <v>591</v>
      </c>
      <c r="D290" s="22">
        <v>2420</v>
      </c>
      <c r="E290" s="127">
        <v>4</v>
      </c>
      <c r="F290" s="125" t="s">
        <v>588</v>
      </c>
      <c r="G290" s="127">
        <f t="shared" si="17"/>
        <v>9680</v>
      </c>
      <c r="H290" s="125" t="s">
        <v>447</v>
      </c>
      <c r="I290" s="128" t="s">
        <v>558</v>
      </c>
      <c r="J290" s="2"/>
      <c r="K290" s="2"/>
      <c r="L290" s="2"/>
    </row>
    <row r="291" spans="1:12">
      <c r="A291" s="125"/>
      <c r="B291" s="249">
        <v>47</v>
      </c>
      <c r="C291" s="223" t="s">
        <v>592</v>
      </c>
      <c r="D291" s="130">
        <v>24800</v>
      </c>
      <c r="E291" s="130">
        <v>1</v>
      </c>
      <c r="F291" s="129" t="s">
        <v>274</v>
      </c>
      <c r="G291" s="127">
        <f t="shared" si="17"/>
        <v>24800</v>
      </c>
      <c r="H291" s="129" t="s">
        <v>447</v>
      </c>
      <c r="I291" s="131" t="s">
        <v>593</v>
      </c>
      <c r="J291" s="2"/>
      <c r="K291" s="2"/>
      <c r="L291" s="2"/>
    </row>
    <row r="292" spans="1:12">
      <c r="A292" s="125"/>
      <c r="B292" s="249">
        <v>48</v>
      </c>
      <c r="C292" s="223" t="s">
        <v>594</v>
      </c>
      <c r="D292" s="130">
        <v>20350</v>
      </c>
      <c r="E292" s="130">
        <v>1</v>
      </c>
      <c r="F292" s="129" t="s">
        <v>588</v>
      </c>
      <c r="G292" s="127">
        <f t="shared" si="17"/>
        <v>20350</v>
      </c>
      <c r="H292" s="129" t="s">
        <v>589</v>
      </c>
      <c r="I292" s="131" t="s">
        <v>595</v>
      </c>
      <c r="J292" s="2"/>
      <c r="K292" s="2"/>
      <c r="L292" s="2"/>
    </row>
    <row r="293" spans="1:12">
      <c r="A293" s="125"/>
      <c r="B293" s="249">
        <v>49</v>
      </c>
      <c r="C293" s="223" t="s">
        <v>596</v>
      </c>
      <c r="D293" s="130">
        <v>3400</v>
      </c>
      <c r="E293" s="130">
        <v>1</v>
      </c>
      <c r="F293" s="129" t="s">
        <v>588</v>
      </c>
      <c r="G293" s="127">
        <f t="shared" si="17"/>
        <v>3400</v>
      </c>
      <c r="H293" s="129" t="s">
        <v>589</v>
      </c>
      <c r="I293" s="131" t="s">
        <v>597</v>
      </c>
      <c r="J293" s="2"/>
      <c r="K293" s="2"/>
      <c r="L293" s="2"/>
    </row>
    <row r="294" spans="1:12">
      <c r="A294" s="125"/>
      <c r="B294" s="249">
        <v>50</v>
      </c>
      <c r="C294" s="223" t="s">
        <v>598</v>
      </c>
      <c r="D294" s="130">
        <v>3230</v>
      </c>
      <c r="E294" s="130">
        <v>1</v>
      </c>
      <c r="F294" s="129" t="s">
        <v>588</v>
      </c>
      <c r="G294" s="127">
        <f t="shared" si="17"/>
        <v>3230</v>
      </c>
      <c r="H294" s="129" t="s">
        <v>589</v>
      </c>
      <c r="I294" s="131" t="s">
        <v>597</v>
      </c>
      <c r="J294" s="2"/>
      <c r="K294" s="2"/>
      <c r="L294" s="2"/>
    </row>
    <row r="295" spans="1:12">
      <c r="A295" s="125"/>
      <c r="B295" s="249">
        <v>51</v>
      </c>
      <c r="C295" s="223" t="s">
        <v>599</v>
      </c>
      <c r="D295" s="130">
        <v>10120</v>
      </c>
      <c r="E295" s="130">
        <v>1</v>
      </c>
      <c r="F295" s="129" t="s">
        <v>588</v>
      </c>
      <c r="G295" s="127">
        <f t="shared" si="17"/>
        <v>10120</v>
      </c>
      <c r="H295" s="129" t="s">
        <v>589</v>
      </c>
      <c r="I295" s="131" t="s">
        <v>600</v>
      </c>
      <c r="J295" s="2"/>
      <c r="K295" s="2"/>
      <c r="L295" s="2"/>
    </row>
    <row r="296" spans="1:12">
      <c r="A296" s="125"/>
      <c r="B296" s="249">
        <v>52</v>
      </c>
      <c r="C296" s="223" t="s">
        <v>601</v>
      </c>
      <c r="D296" s="130">
        <v>3740</v>
      </c>
      <c r="E296" s="130">
        <v>1</v>
      </c>
      <c r="F296" s="129" t="s">
        <v>588</v>
      </c>
      <c r="G296" s="127">
        <f t="shared" si="17"/>
        <v>3740</v>
      </c>
      <c r="H296" s="129" t="s">
        <v>589</v>
      </c>
      <c r="I296" s="131" t="s">
        <v>600</v>
      </c>
      <c r="J296" s="2"/>
      <c r="K296" s="2"/>
      <c r="L296" s="2"/>
    </row>
    <row r="297" spans="1:12">
      <c r="A297" s="125"/>
      <c r="B297" s="249">
        <v>53</v>
      </c>
      <c r="C297" s="223" t="s">
        <v>602</v>
      </c>
      <c r="D297" s="130">
        <v>16800</v>
      </c>
      <c r="E297" s="130">
        <v>2</v>
      </c>
      <c r="F297" s="129" t="s">
        <v>246</v>
      </c>
      <c r="G297" s="127">
        <f t="shared" si="17"/>
        <v>33600</v>
      </c>
      <c r="H297" s="129" t="s">
        <v>447</v>
      </c>
      <c r="I297" s="131" t="s">
        <v>603</v>
      </c>
      <c r="J297" s="2"/>
      <c r="K297" s="2"/>
      <c r="L297" s="2"/>
    </row>
    <row r="298" spans="1:12">
      <c r="A298" s="125"/>
      <c r="B298" s="249">
        <v>54</v>
      </c>
      <c r="C298" s="223" t="s">
        <v>604</v>
      </c>
      <c r="D298" s="130">
        <v>40700</v>
      </c>
      <c r="E298" s="130">
        <v>4</v>
      </c>
      <c r="F298" s="129" t="s">
        <v>588</v>
      </c>
      <c r="G298" s="127">
        <f t="shared" si="17"/>
        <v>162800</v>
      </c>
      <c r="H298" s="129" t="s">
        <v>447</v>
      </c>
      <c r="I298" s="131" t="s">
        <v>605</v>
      </c>
      <c r="J298" s="2"/>
      <c r="K298" s="2"/>
      <c r="L298" s="2"/>
    </row>
    <row r="299" spans="1:12">
      <c r="A299" s="125"/>
      <c r="B299" s="249">
        <v>55</v>
      </c>
      <c r="C299" s="256" t="s">
        <v>606</v>
      </c>
      <c r="D299" s="246">
        <v>10200</v>
      </c>
      <c r="E299" s="90">
        <v>4</v>
      </c>
      <c r="F299" s="129" t="s">
        <v>588</v>
      </c>
      <c r="G299" s="127">
        <f t="shared" si="17"/>
        <v>40800</v>
      </c>
      <c r="H299" s="129" t="s">
        <v>447</v>
      </c>
      <c r="I299" s="131" t="s">
        <v>607</v>
      </c>
      <c r="J299" s="2"/>
      <c r="K299" s="2"/>
      <c r="L299" s="2"/>
    </row>
    <row r="300" spans="1:12">
      <c r="A300" s="125"/>
      <c r="B300" s="249">
        <v>56</v>
      </c>
      <c r="C300" s="256" t="s">
        <v>608</v>
      </c>
      <c r="D300" s="246">
        <v>3230</v>
      </c>
      <c r="E300" s="90">
        <v>4</v>
      </c>
      <c r="F300" s="129" t="s">
        <v>588</v>
      </c>
      <c r="G300" s="127">
        <f t="shared" si="17"/>
        <v>12920</v>
      </c>
      <c r="H300" s="129" t="s">
        <v>447</v>
      </c>
      <c r="I300" s="131" t="s">
        <v>607</v>
      </c>
      <c r="J300" s="2"/>
      <c r="K300" s="2"/>
      <c r="L300" s="2"/>
    </row>
    <row r="301" spans="1:12">
      <c r="A301" s="125"/>
      <c r="B301" s="249">
        <v>57</v>
      </c>
      <c r="C301" s="323" t="s">
        <v>609</v>
      </c>
      <c r="D301" s="246">
        <v>430</v>
      </c>
      <c r="E301" s="90">
        <v>4</v>
      </c>
      <c r="F301" s="129" t="s">
        <v>588</v>
      </c>
      <c r="G301" s="127">
        <f t="shared" si="17"/>
        <v>1720</v>
      </c>
      <c r="H301" s="129" t="s">
        <v>447</v>
      </c>
      <c r="I301" s="131" t="s">
        <v>607</v>
      </c>
      <c r="J301" s="2"/>
      <c r="K301" s="2"/>
      <c r="L301" s="2"/>
    </row>
    <row r="302" spans="1:12">
      <c r="A302" s="125"/>
      <c r="B302" s="249">
        <v>58</v>
      </c>
      <c r="C302" s="256" t="s">
        <v>610</v>
      </c>
      <c r="D302" s="246">
        <v>10200</v>
      </c>
      <c r="E302" s="90">
        <v>4</v>
      </c>
      <c r="F302" s="129" t="s">
        <v>588</v>
      </c>
      <c r="G302" s="127">
        <f t="shared" si="17"/>
        <v>40800</v>
      </c>
      <c r="H302" s="129" t="s">
        <v>447</v>
      </c>
      <c r="I302" s="131" t="s">
        <v>607</v>
      </c>
      <c r="J302" s="2"/>
      <c r="K302" s="2"/>
      <c r="L302" s="2"/>
    </row>
    <row r="303" spans="1:12">
      <c r="A303" s="125"/>
      <c r="B303" s="249">
        <v>59</v>
      </c>
      <c r="C303" s="256" t="s">
        <v>611</v>
      </c>
      <c r="D303" s="246">
        <v>3740</v>
      </c>
      <c r="E303" s="90">
        <v>4</v>
      </c>
      <c r="F303" s="129" t="s">
        <v>588</v>
      </c>
      <c r="G303" s="127">
        <f t="shared" si="17"/>
        <v>14960</v>
      </c>
      <c r="H303" s="129" t="s">
        <v>447</v>
      </c>
      <c r="I303" s="131" t="s">
        <v>607</v>
      </c>
      <c r="J303" s="2"/>
      <c r="K303" s="2"/>
      <c r="L303" s="2"/>
    </row>
    <row r="304" spans="1:12">
      <c r="A304" s="125"/>
      <c r="B304" s="249">
        <v>60</v>
      </c>
      <c r="C304" s="256" t="s">
        <v>612</v>
      </c>
      <c r="D304" s="246">
        <v>198000</v>
      </c>
      <c r="E304" s="90">
        <v>2</v>
      </c>
      <c r="F304" s="129" t="s">
        <v>613</v>
      </c>
      <c r="G304" s="127">
        <f t="shared" si="17"/>
        <v>396000</v>
      </c>
      <c r="H304" s="129" t="s">
        <v>447</v>
      </c>
      <c r="I304" s="131" t="s">
        <v>614</v>
      </c>
      <c r="J304" s="2"/>
      <c r="K304" s="2"/>
      <c r="L304" s="2"/>
    </row>
    <row r="305" spans="1:12">
      <c r="A305" s="125"/>
      <c r="B305" s="249">
        <v>61</v>
      </c>
      <c r="C305" s="223" t="s">
        <v>615</v>
      </c>
      <c r="D305" s="257">
        <v>23100</v>
      </c>
      <c r="E305" s="130">
        <v>2</v>
      </c>
      <c r="F305" s="129" t="s">
        <v>613</v>
      </c>
      <c r="G305" s="127">
        <f t="shared" si="17"/>
        <v>46200</v>
      </c>
      <c r="H305" s="129" t="s">
        <v>447</v>
      </c>
      <c r="I305" s="131" t="s">
        <v>616</v>
      </c>
      <c r="J305" s="2"/>
      <c r="K305" s="2"/>
      <c r="L305" s="2"/>
    </row>
    <row r="306" spans="1:12">
      <c r="A306" s="125"/>
      <c r="B306" s="249">
        <v>62</v>
      </c>
      <c r="C306" s="223" t="s">
        <v>617</v>
      </c>
      <c r="D306" s="130">
        <v>2720</v>
      </c>
      <c r="E306" s="130">
        <v>5</v>
      </c>
      <c r="F306" s="129" t="s">
        <v>613</v>
      </c>
      <c r="G306" s="127">
        <f t="shared" si="17"/>
        <v>13600</v>
      </c>
      <c r="H306" s="129" t="s">
        <v>447</v>
      </c>
      <c r="I306" s="131" t="s">
        <v>603</v>
      </c>
      <c r="J306" s="2"/>
      <c r="K306" s="2"/>
      <c r="L306" s="2"/>
    </row>
    <row r="307" spans="1:12">
      <c r="A307" s="125"/>
      <c r="B307" s="249">
        <v>63</v>
      </c>
      <c r="C307" s="223" t="s">
        <v>618</v>
      </c>
      <c r="D307" s="130">
        <v>2024</v>
      </c>
      <c r="E307" s="130">
        <v>4</v>
      </c>
      <c r="F307" s="129" t="s">
        <v>613</v>
      </c>
      <c r="G307" s="127">
        <f t="shared" si="17"/>
        <v>8096</v>
      </c>
      <c r="H307" s="129" t="s">
        <v>447</v>
      </c>
      <c r="I307" s="131" t="s">
        <v>603</v>
      </c>
      <c r="J307" s="2"/>
      <c r="K307" s="2"/>
      <c r="L307" s="2"/>
    </row>
    <row r="308" spans="1:12">
      <c r="A308" s="125"/>
      <c r="B308" s="249">
        <v>64</v>
      </c>
      <c r="C308" s="223" t="s">
        <v>619</v>
      </c>
      <c r="D308" s="130">
        <v>6800</v>
      </c>
      <c r="E308" s="130">
        <v>4</v>
      </c>
      <c r="F308" s="129" t="s">
        <v>588</v>
      </c>
      <c r="G308" s="127">
        <f t="shared" si="17"/>
        <v>27200</v>
      </c>
      <c r="H308" s="129" t="s">
        <v>447</v>
      </c>
      <c r="I308" s="131" t="s">
        <v>620</v>
      </c>
      <c r="J308" s="2"/>
      <c r="K308" s="2"/>
      <c r="L308" s="2"/>
    </row>
    <row r="309" spans="1:12">
      <c r="A309" s="125"/>
      <c r="B309" s="249">
        <v>65</v>
      </c>
      <c r="C309" s="223" t="s">
        <v>621</v>
      </c>
      <c r="D309" s="130">
        <v>3806</v>
      </c>
      <c r="E309" s="130">
        <v>4</v>
      </c>
      <c r="F309" s="129" t="s">
        <v>588</v>
      </c>
      <c r="G309" s="127">
        <f t="shared" si="17"/>
        <v>15224</v>
      </c>
      <c r="H309" s="129" t="s">
        <v>447</v>
      </c>
      <c r="I309" s="131" t="s">
        <v>620</v>
      </c>
      <c r="J309" s="2"/>
      <c r="K309" s="2"/>
      <c r="L309" s="2"/>
    </row>
    <row r="310" spans="1:12" ht="18.600000000000001" thickBot="1">
      <c r="A310" s="134"/>
      <c r="B310" s="134">
        <v>66</v>
      </c>
      <c r="C310" s="324" t="s">
        <v>622</v>
      </c>
      <c r="D310" s="325">
        <v>9372</v>
      </c>
      <c r="E310" s="325">
        <v>6</v>
      </c>
      <c r="F310" s="326" t="s">
        <v>613</v>
      </c>
      <c r="G310" s="126">
        <f t="shared" si="17"/>
        <v>56232</v>
      </c>
      <c r="H310" s="326" t="s">
        <v>447</v>
      </c>
      <c r="I310" s="352" t="s">
        <v>623</v>
      </c>
      <c r="J310" s="2"/>
      <c r="K310" s="2"/>
      <c r="L310" s="2"/>
    </row>
    <row r="311" spans="1:12" ht="18.600000000000001" thickTop="1">
      <c r="A311" s="120" t="s">
        <v>270</v>
      </c>
      <c r="B311" s="372"/>
      <c r="C311" s="377"/>
      <c r="D311" s="377"/>
      <c r="E311" s="377"/>
      <c r="F311" s="373"/>
      <c r="G311" s="121">
        <f>SUM(G287:G310)</f>
        <v>971732</v>
      </c>
      <c r="H311" s="374"/>
      <c r="I311" s="376"/>
      <c r="J311" s="2"/>
      <c r="K311" s="2"/>
      <c r="L311" s="2"/>
    </row>
    <row r="312" spans="1:12" ht="18.600000000000001" thickBot="1">
      <c r="D312" s="92"/>
      <c r="G312" s="92"/>
    </row>
    <row r="313" spans="1:12" ht="18.600000000000001" thickBot="1">
      <c r="A313" s="43" t="s">
        <v>325</v>
      </c>
      <c r="B313" s="43" t="s">
        <v>237</v>
      </c>
      <c r="C313" s="43" t="s">
        <v>238</v>
      </c>
      <c r="D313" s="43" t="s">
        <v>239</v>
      </c>
      <c r="E313" s="43" t="s">
        <v>240</v>
      </c>
      <c r="F313" s="43" t="s">
        <v>241</v>
      </c>
      <c r="G313" s="43" t="s">
        <v>242</v>
      </c>
      <c r="H313" s="43" t="s">
        <v>243</v>
      </c>
      <c r="I313" s="46" t="s">
        <v>244</v>
      </c>
      <c r="J313" s="2"/>
      <c r="K313" s="2"/>
      <c r="L313" s="2"/>
    </row>
    <row r="314" spans="1:12">
      <c r="A314" s="116" t="s">
        <v>60</v>
      </c>
      <c r="B314" s="245">
        <v>67</v>
      </c>
      <c r="C314" s="158" t="s">
        <v>273</v>
      </c>
      <c r="D314" s="159">
        <v>880</v>
      </c>
      <c r="E314" s="160">
        <v>1</v>
      </c>
      <c r="F314" s="236" t="s">
        <v>274</v>
      </c>
      <c r="G314" s="118">
        <f>D314*E314</f>
        <v>880</v>
      </c>
      <c r="H314" s="158" t="s">
        <v>447</v>
      </c>
      <c r="I314" s="227" t="s">
        <v>624</v>
      </c>
      <c r="J314" s="2"/>
      <c r="K314" s="2"/>
      <c r="L314" s="2"/>
    </row>
    <row r="315" spans="1:12">
      <c r="A315" s="125"/>
      <c r="B315" s="245">
        <v>68</v>
      </c>
      <c r="C315" s="155" t="s">
        <v>273</v>
      </c>
      <c r="D315" s="258">
        <v>550</v>
      </c>
      <c r="E315" s="237">
        <v>1</v>
      </c>
      <c r="F315" s="259" t="s">
        <v>274</v>
      </c>
      <c r="G315" s="127">
        <f t="shared" ref="G315:G318" si="18">D315*E315</f>
        <v>550</v>
      </c>
      <c r="H315" s="155" t="s">
        <v>625</v>
      </c>
      <c r="I315" s="161" t="s">
        <v>902</v>
      </c>
      <c r="J315" s="2"/>
      <c r="K315" s="2"/>
      <c r="L315" s="2"/>
    </row>
    <row r="316" spans="1:12">
      <c r="A316" s="125"/>
      <c r="B316" s="245">
        <v>69</v>
      </c>
      <c r="C316" s="155" t="s">
        <v>273</v>
      </c>
      <c r="D316" s="258">
        <v>165</v>
      </c>
      <c r="E316" s="237">
        <v>3</v>
      </c>
      <c r="F316" s="259" t="s">
        <v>274</v>
      </c>
      <c r="G316" s="127">
        <f t="shared" si="18"/>
        <v>495</v>
      </c>
      <c r="H316" s="155" t="s">
        <v>626</v>
      </c>
      <c r="I316" s="161" t="s">
        <v>902</v>
      </c>
      <c r="J316" s="2"/>
      <c r="K316" s="2"/>
      <c r="L316" s="2"/>
    </row>
    <row r="317" spans="1:12">
      <c r="A317" s="129"/>
      <c r="B317" s="129">
        <v>70</v>
      </c>
      <c r="C317" s="170" t="s">
        <v>627</v>
      </c>
      <c r="D317" s="260">
        <v>204</v>
      </c>
      <c r="E317" s="261">
        <v>4</v>
      </c>
      <c r="F317" s="234" t="s">
        <v>274</v>
      </c>
      <c r="G317" s="257">
        <f t="shared" si="18"/>
        <v>816</v>
      </c>
      <c r="H317" s="170" t="s">
        <v>628</v>
      </c>
      <c r="I317" s="270" t="s">
        <v>629</v>
      </c>
      <c r="J317" s="2"/>
      <c r="K317" s="2"/>
      <c r="L317" s="2"/>
    </row>
    <row r="318" spans="1:12" ht="18.600000000000001" thickBot="1">
      <c r="A318" s="134"/>
      <c r="B318" s="134">
        <v>71</v>
      </c>
      <c r="C318" s="188" t="s">
        <v>630</v>
      </c>
      <c r="D318" s="189">
        <v>165</v>
      </c>
      <c r="E318" s="189">
        <v>1</v>
      </c>
      <c r="F318" s="188" t="s">
        <v>295</v>
      </c>
      <c r="G318" s="143">
        <f t="shared" si="18"/>
        <v>165</v>
      </c>
      <c r="H318" s="188" t="s">
        <v>421</v>
      </c>
      <c r="I318" s="231" t="s">
        <v>631</v>
      </c>
      <c r="J318" s="2"/>
      <c r="K318" s="2"/>
      <c r="L318" s="2"/>
    </row>
    <row r="319" spans="1:12" ht="18.600000000000001" thickTop="1">
      <c r="A319" s="154" t="s">
        <v>278</v>
      </c>
      <c r="B319" s="372"/>
      <c r="C319" s="377"/>
      <c r="D319" s="377"/>
      <c r="E319" s="377"/>
      <c r="F319" s="373"/>
      <c r="G319" s="202">
        <f>SUM(G314:G318)</f>
        <v>2906</v>
      </c>
      <c r="H319" s="362"/>
      <c r="I319" s="364"/>
      <c r="J319" s="2"/>
      <c r="K319" s="2"/>
      <c r="L319" s="2"/>
    </row>
    <row r="320" spans="1:12" ht="18.600000000000001" thickBot="1">
      <c r="D320" s="92"/>
      <c r="G320" s="92"/>
    </row>
    <row r="321" spans="1:12" ht="18.600000000000001" thickBot="1">
      <c r="A321" s="43" t="s">
        <v>23</v>
      </c>
      <c r="B321" s="43" t="s">
        <v>237</v>
      </c>
      <c r="C321" s="43" t="s">
        <v>238</v>
      </c>
      <c r="D321" s="43" t="s">
        <v>239</v>
      </c>
      <c r="E321" s="43" t="s">
        <v>240</v>
      </c>
      <c r="F321" s="43" t="s">
        <v>241</v>
      </c>
      <c r="G321" s="43" t="s">
        <v>242</v>
      </c>
      <c r="H321" s="43" t="s">
        <v>243</v>
      </c>
      <c r="I321" s="46" t="s">
        <v>244</v>
      </c>
      <c r="J321" s="2"/>
      <c r="K321" s="2"/>
      <c r="L321" s="2"/>
    </row>
    <row r="322" spans="1:12">
      <c r="A322" s="116" t="s">
        <v>61</v>
      </c>
      <c r="B322" s="249">
        <v>72</v>
      </c>
      <c r="C322" s="138" t="s">
        <v>632</v>
      </c>
      <c r="D322" s="246">
        <v>1380</v>
      </c>
      <c r="E322" s="246">
        <v>1</v>
      </c>
      <c r="F322" s="245" t="s">
        <v>274</v>
      </c>
      <c r="G322" s="118">
        <f>D322*E322</f>
        <v>1380</v>
      </c>
      <c r="H322" s="245" t="s">
        <v>633</v>
      </c>
      <c r="I322" s="243" t="s">
        <v>634</v>
      </c>
      <c r="J322" s="2"/>
      <c r="K322" s="2"/>
      <c r="L322" s="2"/>
    </row>
    <row r="323" spans="1:12">
      <c r="A323" s="125"/>
      <c r="B323" s="249">
        <v>73</v>
      </c>
      <c r="C323" s="138" t="s">
        <v>635</v>
      </c>
      <c r="D323" s="246">
        <v>55000</v>
      </c>
      <c r="E323" s="246">
        <v>1</v>
      </c>
      <c r="F323" s="251" t="s">
        <v>274</v>
      </c>
      <c r="G323" s="127">
        <f t="shared" ref="G323:G335" si="19">D323*E323</f>
        <v>55000</v>
      </c>
      <c r="H323" s="138" t="s">
        <v>636</v>
      </c>
      <c r="I323" s="243" t="s">
        <v>637</v>
      </c>
      <c r="J323" s="2"/>
      <c r="K323" s="2"/>
      <c r="L323" s="2"/>
    </row>
    <row r="324" spans="1:12">
      <c r="A324" s="125"/>
      <c r="B324" s="249">
        <v>74</v>
      </c>
      <c r="C324" s="136" t="s">
        <v>638</v>
      </c>
      <c r="D324" s="246">
        <v>3300</v>
      </c>
      <c r="E324" s="246">
        <v>2</v>
      </c>
      <c r="F324" s="251" t="s">
        <v>274</v>
      </c>
      <c r="G324" s="127">
        <f t="shared" si="19"/>
        <v>6600</v>
      </c>
      <c r="H324" s="138" t="s">
        <v>639</v>
      </c>
      <c r="I324" s="243" t="s">
        <v>634</v>
      </c>
      <c r="J324" s="2"/>
      <c r="K324" s="2"/>
      <c r="L324" s="2"/>
    </row>
    <row r="325" spans="1:12">
      <c r="A325" s="125"/>
      <c r="B325" s="249">
        <v>75</v>
      </c>
      <c r="C325" s="138" t="s">
        <v>640</v>
      </c>
      <c r="D325" s="314">
        <v>460</v>
      </c>
      <c r="E325" s="246">
        <v>5</v>
      </c>
      <c r="F325" s="251" t="s">
        <v>494</v>
      </c>
      <c r="G325" s="127">
        <f t="shared" si="19"/>
        <v>2300</v>
      </c>
      <c r="H325" s="138" t="s">
        <v>641</v>
      </c>
      <c r="I325" s="206" t="s">
        <v>642</v>
      </c>
      <c r="J325" s="2"/>
      <c r="K325" s="2"/>
      <c r="L325" s="2"/>
    </row>
    <row r="326" spans="1:12">
      <c r="A326" s="125"/>
      <c r="B326" s="249">
        <v>76</v>
      </c>
      <c r="C326" s="203" t="s">
        <v>643</v>
      </c>
      <c r="D326" s="126">
        <v>990</v>
      </c>
      <c r="E326" s="126">
        <v>4</v>
      </c>
      <c r="F326" s="199" t="s">
        <v>274</v>
      </c>
      <c r="G326" s="127">
        <f t="shared" si="19"/>
        <v>3960</v>
      </c>
      <c r="H326" s="203" t="s">
        <v>421</v>
      </c>
      <c r="I326" s="243" t="s">
        <v>644</v>
      </c>
      <c r="J326" s="2"/>
      <c r="K326" s="2"/>
      <c r="L326" s="2"/>
    </row>
    <row r="327" spans="1:12">
      <c r="A327" s="129"/>
      <c r="B327" s="249">
        <v>77</v>
      </c>
      <c r="C327" s="223" t="s">
        <v>645</v>
      </c>
      <c r="D327" s="130">
        <v>3680</v>
      </c>
      <c r="E327" s="130">
        <v>4</v>
      </c>
      <c r="F327" s="224" t="s">
        <v>274</v>
      </c>
      <c r="G327" s="127">
        <f t="shared" si="19"/>
        <v>14720</v>
      </c>
      <c r="H327" s="223" t="s">
        <v>447</v>
      </c>
      <c r="I327" s="243" t="s">
        <v>644</v>
      </c>
      <c r="J327" s="2"/>
      <c r="K327" s="2"/>
      <c r="L327" s="2"/>
    </row>
    <row r="328" spans="1:12">
      <c r="A328" s="129"/>
      <c r="B328" s="262">
        <v>78</v>
      </c>
      <c r="C328" s="223" t="s">
        <v>646</v>
      </c>
      <c r="D328" s="130">
        <v>1530</v>
      </c>
      <c r="E328" s="130">
        <v>4</v>
      </c>
      <c r="F328" s="224" t="s">
        <v>274</v>
      </c>
      <c r="G328" s="127">
        <f t="shared" si="19"/>
        <v>6120</v>
      </c>
      <c r="H328" s="223" t="s">
        <v>447</v>
      </c>
      <c r="I328" s="263" t="s">
        <v>644</v>
      </c>
      <c r="J328" s="2"/>
      <c r="K328" s="2"/>
      <c r="L328" s="2"/>
    </row>
    <row r="329" spans="1:12">
      <c r="A329" s="129"/>
      <c r="B329" s="249">
        <v>79</v>
      </c>
      <c r="C329" s="223" t="s">
        <v>647</v>
      </c>
      <c r="D329" s="130">
        <v>12000</v>
      </c>
      <c r="E329" s="130">
        <v>3</v>
      </c>
      <c r="F329" s="224" t="s">
        <v>274</v>
      </c>
      <c r="G329" s="127">
        <f t="shared" si="19"/>
        <v>36000</v>
      </c>
      <c r="H329" s="256" t="s">
        <v>648</v>
      </c>
      <c r="I329" s="206" t="s">
        <v>649</v>
      </c>
      <c r="J329" s="2"/>
      <c r="K329" s="2"/>
      <c r="L329" s="2"/>
    </row>
    <row r="330" spans="1:12">
      <c r="A330" s="129"/>
      <c r="B330" s="249">
        <v>80</v>
      </c>
      <c r="C330" s="173" t="s">
        <v>650</v>
      </c>
      <c r="D330" s="171">
        <v>480</v>
      </c>
      <c r="E330" s="171">
        <v>1</v>
      </c>
      <c r="F330" s="172" t="s">
        <v>274</v>
      </c>
      <c r="G330" s="127">
        <f t="shared" si="19"/>
        <v>480</v>
      </c>
      <c r="H330" s="173" t="s">
        <v>447</v>
      </c>
      <c r="I330" s="168" t="s">
        <v>644</v>
      </c>
      <c r="J330" s="2"/>
      <c r="K330" s="2"/>
      <c r="L330" s="2"/>
    </row>
    <row r="331" spans="1:12">
      <c r="A331" s="129"/>
      <c r="B331" s="208">
        <v>81</v>
      </c>
      <c r="C331" s="223" t="s">
        <v>651</v>
      </c>
      <c r="D331" s="130">
        <v>2035</v>
      </c>
      <c r="E331" s="130">
        <v>1</v>
      </c>
      <c r="F331" s="224" t="s">
        <v>274</v>
      </c>
      <c r="G331" s="127">
        <f t="shared" si="19"/>
        <v>2035</v>
      </c>
      <c r="H331" s="223" t="s">
        <v>360</v>
      </c>
      <c r="I331" s="131" t="s">
        <v>652</v>
      </c>
      <c r="J331" s="2"/>
      <c r="K331" s="2"/>
      <c r="L331" s="2"/>
    </row>
    <row r="332" spans="1:12">
      <c r="A332" s="224"/>
      <c r="B332" s="245">
        <v>82</v>
      </c>
      <c r="C332" s="223" t="s">
        <v>651</v>
      </c>
      <c r="D332" s="130">
        <v>16280</v>
      </c>
      <c r="E332" s="130">
        <v>1</v>
      </c>
      <c r="F332" s="129" t="s">
        <v>274</v>
      </c>
      <c r="G332" s="127">
        <f t="shared" si="19"/>
        <v>16280</v>
      </c>
      <c r="H332" s="129" t="s">
        <v>447</v>
      </c>
      <c r="I332" s="131" t="s">
        <v>652</v>
      </c>
      <c r="J332" s="2"/>
      <c r="K332" s="2"/>
      <c r="L332" s="2"/>
    </row>
    <row r="333" spans="1:12">
      <c r="A333" s="224"/>
      <c r="B333" s="245">
        <v>83</v>
      </c>
      <c r="C333" s="223" t="s">
        <v>651</v>
      </c>
      <c r="D333" s="130">
        <v>809</v>
      </c>
      <c r="E333" s="130">
        <v>1</v>
      </c>
      <c r="F333" s="129" t="s">
        <v>274</v>
      </c>
      <c r="G333" s="127">
        <f t="shared" si="19"/>
        <v>809</v>
      </c>
      <c r="H333" s="129" t="s">
        <v>447</v>
      </c>
      <c r="I333" s="131" t="s">
        <v>652</v>
      </c>
      <c r="J333" s="2"/>
      <c r="K333" s="2"/>
      <c r="L333" s="2"/>
    </row>
    <row r="334" spans="1:12">
      <c r="A334" s="224"/>
      <c r="B334" s="245">
        <v>84</v>
      </c>
      <c r="C334" s="223" t="s">
        <v>651</v>
      </c>
      <c r="D334" s="130">
        <v>1522</v>
      </c>
      <c r="E334" s="130">
        <v>1</v>
      </c>
      <c r="F334" s="129" t="s">
        <v>274</v>
      </c>
      <c r="G334" s="127">
        <f t="shared" si="19"/>
        <v>1522</v>
      </c>
      <c r="H334" s="129" t="s">
        <v>447</v>
      </c>
      <c r="I334" s="131" t="s">
        <v>652</v>
      </c>
      <c r="J334" s="2"/>
      <c r="K334" s="2"/>
      <c r="L334" s="2"/>
    </row>
    <row r="335" spans="1:12" ht="18.600000000000001" thickBot="1">
      <c r="A335" s="308"/>
      <c r="B335" s="326">
        <v>85</v>
      </c>
      <c r="C335" s="319" t="s">
        <v>651</v>
      </c>
      <c r="D335" s="320">
        <v>5632</v>
      </c>
      <c r="E335" s="320">
        <v>1</v>
      </c>
      <c r="F335" s="321" t="s">
        <v>274</v>
      </c>
      <c r="G335" s="126">
        <f t="shared" si="19"/>
        <v>5632</v>
      </c>
      <c r="H335" s="321" t="s">
        <v>447</v>
      </c>
      <c r="I335" s="327" t="s">
        <v>652</v>
      </c>
      <c r="J335" s="2"/>
      <c r="K335" s="2"/>
      <c r="L335" s="2"/>
    </row>
    <row r="336" spans="1:12" ht="18.600000000000001" thickTop="1">
      <c r="A336" s="120" t="s">
        <v>285</v>
      </c>
      <c r="B336" s="374"/>
      <c r="C336" s="375"/>
      <c r="D336" s="375"/>
      <c r="E336" s="375"/>
      <c r="F336" s="376"/>
      <c r="G336" s="121">
        <f>SUM(G322:G335)</f>
        <v>152838</v>
      </c>
      <c r="H336" s="374"/>
      <c r="I336" s="376"/>
      <c r="J336" s="2"/>
      <c r="K336" s="2"/>
      <c r="L336" s="2"/>
    </row>
    <row r="337" spans="1:12" ht="18.600000000000001" thickBot="1">
      <c r="D337" s="92"/>
      <c r="G337" s="92"/>
    </row>
    <row r="338" spans="1:12" ht="18.600000000000001" thickBot="1">
      <c r="A338" s="144" t="s">
        <v>653</v>
      </c>
      <c r="B338" s="145"/>
      <c r="C338" s="145"/>
      <c r="D338" s="145"/>
      <c r="E338" s="145"/>
      <c r="F338" s="145"/>
      <c r="G338" s="147">
        <f>SUM(G268,G284,G311,G319,G336)</f>
        <v>1814709</v>
      </c>
      <c r="H338" s="2"/>
      <c r="I338" s="80"/>
      <c r="J338" s="2"/>
      <c r="K338" s="2"/>
      <c r="L338" s="2"/>
    </row>
    <row r="339" spans="1:12">
      <c r="A339" s="39"/>
      <c r="B339" s="39"/>
      <c r="C339" s="39"/>
      <c r="D339" s="39"/>
      <c r="E339" s="39"/>
      <c r="F339" s="39"/>
      <c r="G339" s="102"/>
      <c r="H339" s="2"/>
      <c r="I339" s="80"/>
      <c r="J339" s="2"/>
      <c r="K339" s="2"/>
      <c r="L339" s="2"/>
    </row>
    <row r="340" spans="1:12" ht="18.600000000000001" thickBot="1">
      <c r="A340" s="39" t="s">
        <v>654</v>
      </c>
      <c r="B340" s="39"/>
      <c r="C340" s="39"/>
      <c r="D340" s="39"/>
      <c r="E340" s="39"/>
      <c r="F340" s="39"/>
      <c r="G340" s="102"/>
      <c r="H340" s="2"/>
      <c r="I340" s="80"/>
      <c r="J340" s="2"/>
      <c r="K340" s="2"/>
      <c r="L340" s="2"/>
    </row>
    <row r="341" spans="1:12" ht="18.600000000000001" thickBot="1">
      <c r="A341" s="43" t="s">
        <v>23</v>
      </c>
      <c r="B341" s="43" t="s">
        <v>237</v>
      </c>
      <c r="C341" s="43" t="s">
        <v>238</v>
      </c>
      <c r="D341" s="43" t="s">
        <v>239</v>
      </c>
      <c r="E341" s="43" t="s">
        <v>240</v>
      </c>
      <c r="F341" s="43" t="s">
        <v>241</v>
      </c>
      <c r="G341" s="43" t="s">
        <v>242</v>
      </c>
      <c r="H341" s="43" t="s">
        <v>243</v>
      </c>
      <c r="I341" s="46" t="s">
        <v>244</v>
      </c>
      <c r="J341" s="2"/>
      <c r="K341" s="2"/>
      <c r="L341" s="2"/>
    </row>
    <row r="342" spans="1:12">
      <c r="A342" s="117" t="s">
        <v>83</v>
      </c>
      <c r="B342" s="264">
        <v>1</v>
      </c>
      <c r="C342" s="265" t="s">
        <v>655</v>
      </c>
      <c r="D342" s="266">
        <v>5000</v>
      </c>
      <c r="E342" s="266">
        <v>1</v>
      </c>
      <c r="F342" s="265" t="s">
        <v>246</v>
      </c>
      <c r="G342" s="118">
        <f>D342*E342</f>
        <v>5000</v>
      </c>
      <c r="H342" s="265" t="s">
        <v>656</v>
      </c>
      <c r="I342" s="267" t="s">
        <v>657</v>
      </c>
      <c r="J342" s="2"/>
      <c r="K342" s="2"/>
      <c r="L342" s="2"/>
    </row>
    <row r="343" spans="1:12">
      <c r="A343" s="245"/>
      <c r="B343" s="133">
        <v>2</v>
      </c>
      <c r="C343" s="133" t="s">
        <v>658</v>
      </c>
      <c r="D343" s="257">
        <v>220</v>
      </c>
      <c r="E343" s="257">
        <v>1</v>
      </c>
      <c r="F343" s="268" t="s">
        <v>659</v>
      </c>
      <c r="G343" s="127">
        <f t="shared" ref="G343:G345" si="20">D343*E343</f>
        <v>220</v>
      </c>
      <c r="H343" s="252" t="s">
        <v>280</v>
      </c>
      <c r="I343" s="263" t="s">
        <v>660</v>
      </c>
      <c r="J343" s="2"/>
      <c r="K343" s="2"/>
      <c r="L343" s="2"/>
    </row>
    <row r="344" spans="1:12">
      <c r="A344" s="135"/>
      <c r="B344" s="245">
        <v>3</v>
      </c>
      <c r="C344" s="245" t="s">
        <v>661</v>
      </c>
      <c r="D344" s="246">
        <v>330</v>
      </c>
      <c r="E344" s="246">
        <v>1</v>
      </c>
      <c r="F344" s="251" t="s">
        <v>659</v>
      </c>
      <c r="G344" s="127">
        <f t="shared" si="20"/>
        <v>330</v>
      </c>
      <c r="H344" s="138" t="s">
        <v>280</v>
      </c>
      <c r="I344" s="206" t="s">
        <v>660</v>
      </c>
      <c r="J344" s="2"/>
      <c r="K344" s="2"/>
      <c r="L344" s="2"/>
    </row>
    <row r="345" spans="1:12" ht="18.600000000000001" thickBot="1">
      <c r="A345" s="253"/>
      <c r="B345" s="245">
        <v>4</v>
      </c>
      <c r="C345" s="245" t="s">
        <v>662</v>
      </c>
      <c r="D345" s="246">
        <v>110</v>
      </c>
      <c r="E345" s="246">
        <v>4</v>
      </c>
      <c r="F345" s="245" t="s">
        <v>246</v>
      </c>
      <c r="G345" s="254">
        <f t="shared" si="20"/>
        <v>440</v>
      </c>
      <c r="H345" s="245" t="s">
        <v>280</v>
      </c>
      <c r="I345" s="206" t="s">
        <v>663</v>
      </c>
      <c r="J345" s="2"/>
      <c r="K345" s="2"/>
      <c r="L345" s="2"/>
    </row>
    <row r="346" spans="1:12" ht="18.600000000000001" thickTop="1">
      <c r="A346" s="154" t="s">
        <v>293</v>
      </c>
      <c r="B346" s="374"/>
      <c r="C346" s="375"/>
      <c r="D346" s="375"/>
      <c r="E346" s="375"/>
      <c r="F346" s="376"/>
      <c r="G346" s="202">
        <f>SUM(G342:G345)</f>
        <v>5990</v>
      </c>
      <c r="H346" s="374"/>
      <c r="I346" s="376"/>
      <c r="J346" s="2"/>
      <c r="K346" s="2"/>
      <c r="L346" s="2"/>
    </row>
    <row r="347" spans="1:12" ht="18.600000000000001" thickBot="1">
      <c r="A347" s="39"/>
      <c r="B347" s="2"/>
      <c r="C347" s="2"/>
      <c r="D347" s="2"/>
      <c r="E347" s="2"/>
      <c r="F347" s="2"/>
      <c r="G347" s="102"/>
      <c r="H347" s="2"/>
      <c r="I347" s="80"/>
      <c r="J347" s="2"/>
      <c r="K347" s="2"/>
      <c r="L347" s="2"/>
    </row>
    <row r="348" spans="1:12" ht="18.600000000000001" thickBot="1">
      <c r="A348" s="43" t="s">
        <v>23</v>
      </c>
      <c r="B348" s="43" t="s">
        <v>237</v>
      </c>
      <c r="C348" s="43" t="s">
        <v>238</v>
      </c>
      <c r="D348" s="43" t="s">
        <v>239</v>
      </c>
      <c r="E348" s="43" t="s">
        <v>240</v>
      </c>
      <c r="F348" s="43" t="s">
        <v>241</v>
      </c>
      <c r="G348" s="43" t="s">
        <v>242</v>
      </c>
      <c r="H348" s="43" t="s">
        <v>243</v>
      </c>
      <c r="I348" s="46" t="s">
        <v>244</v>
      </c>
      <c r="J348" s="2"/>
      <c r="K348" s="2"/>
      <c r="L348" s="2"/>
    </row>
    <row r="349" spans="1:12">
      <c r="A349" s="116" t="s">
        <v>54</v>
      </c>
      <c r="B349" s="116">
        <v>5</v>
      </c>
      <c r="C349" s="116" t="s">
        <v>664</v>
      </c>
      <c r="D349" s="122">
        <v>2800</v>
      </c>
      <c r="E349" s="122">
        <v>3</v>
      </c>
      <c r="F349" s="116" t="s">
        <v>665</v>
      </c>
      <c r="G349" s="118">
        <f>D349*E349</f>
        <v>8400</v>
      </c>
      <c r="H349" s="116" t="s">
        <v>280</v>
      </c>
      <c r="I349" s="124" t="s">
        <v>666</v>
      </c>
      <c r="J349" s="2"/>
      <c r="K349" s="2"/>
      <c r="L349" s="2"/>
    </row>
    <row r="350" spans="1:12" ht="18.600000000000001" thickBot="1">
      <c r="A350" s="125"/>
      <c r="B350" s="125">
        <v>6</v>
      </c>
      <c r="C350" s="125" t="s">
        <v>667</v>
      </c>
      <c r="D350" s="127">
        <v>180</v>
      </c>
      <c r="E350" s="219">
        <v>5.2</v>
      </c>
      <c r="F350" s="125" t="s">
        <v>668</v>
      </c>
      <c r="G350" s="127">
        <f t="shared" ref="G350" si="21">D350*E350</f>
        <v>936</v>
      </c>
      <c r="H350" s="125" t="s">
        <v>280</v>
      </c>
      <c r="I350" s="128" t="s">
        <v>669</v>
      </c>
      <c r="J350" s="2"/>
      <c r="K350" s="2"/>
      <c r="L350" s="2"/>
    </row>
    <row r="351" spans="1:12" ht="18.600000000000001" thickTop="1">
      <c r="A351" s="120" t="s">
        <v>404</v>
      </c>
      <c r="B351" s="362"/>
      <c r="C351" s="363"/>
      <c r="D351" s="363"/>
      <c r="E351" s="363"/>
      <c r="F351" s="364"/>
      <c r="G351" s="121">
        <f>SUM(G349:G350)</f>
        <v>9336</v>
      </c>
      <c r="H351" s="362"/>
      <c r="I351" s="364"/>
      <c r="J351" s="2"/>
      <c r="K351" s="2"/>
      <c r="L351" s="2"/>
    </row>
    <row r="352" spans="1:12" ht="18.600000000000001" thickBot="1">
      <c r="A352" s="103"/>
      <c r="B352" s="103"/>
      <c r="C352" s="103"/>
      <c r="D352" s="103"/>
      <c r="E352" s="103"/>
      <c r="F352" s="103"/>
      <c r="G352" s="103"/>
      <c r="H352" s="103"/>
      <c r="I352" s="353"/>
      <c r="J352" s="2"/>
      <c r="K352" s="2"/>
      <c r="L352" s="2"/>
    </row>
    <row r="353" spans="1:12" ht="18.600000000000001" thickBot="1">
      <c r="A353" s="43" t="s">
        <v>23</v>
      </c>
      <c r="B353" s="43" t="s">
        <v>237</v>
      </c>
      <c r="C353" s="43" t="s">
        <v>238</v>
      </c>
      <c r="D353" s="43" t="s">
        <v>239</v>
      </c>
      <c r="E353" s="43" t="s">
        <v>240</v>
      </c>
      <c r="F353" s="43" t="s">
        <v>241</v>
      </c>
      <c r="G353" s="43" t="s">
        <v>242</v>
      </c>
      <c r="H353" s="43" t="s">
        <v>243</v>
      </c>
      <c r="I353" s="46" t="s">
        <v>244</v>
      </c>
      <c r="J353" s="2"/>
      <c r="K353" s="2"/>
      <c r="L353" s="2"/>
    </row>
    <row r="354" spans="1:12">
      <c r="A354" s="116" t="s">
        <v>55</v>
      </c>
      <c r="B354" s="116">
        <v>7</v>
      </c>
      <c r="C354" s="116" t="s">
        <v>670</v>
      </c>
      <c r="D354" s="122">
        <v>13200</v>
      </c>
      <c r="E354" s="122">
        <v>5</v>
      </c>
      <c r="F354" s="116" t="s">
        <v>246</v>
      </c>
      <c r="G354" s="118">
        <f>D354*E354</f>
        <v>66000</v>
      </c>
      <c r="H354" s="116" t="s">
        <v>268</v>
      </c>
      <c r="I354" s="124" t="s">
        <v>671</v>
      </c>
      <c r="J354" s="2"/>
      <c r="K354" s="2"/>
      <c r="L354" s="2"/>
    </row>
    <row r="355" spans="1:12" ht="18.600000000000001" thickBot="1">
      <c r="A355" s="125"/>
      <c r="B355" s="125">
        <v>8</v>
      </c>
      <c r="C355" s="125" t="s">
        <v>672</v>
      </c>
      <c r="D355" s="127">
        <v>3240</v>
      </c>
      <c r="E355" s="127">
        <v>1</v>
      </c>
      <c r="F355" s="125" t="s">
        <v>274</v>
      </c>
      <c r="G355" s="143">
        <f>D355*E355</f>
        <v>3240</v>
      </c>
      <c r="H355" s="125" t="s">
        <v>360</v>
      </c>
      <c r="I355" s="128" t="s">
        <v>673</v>
      </c>
      <c r="J355" s="2"/>
      <c r="K355" s="2"/>
      <c r="L355" s="2"/>
    </row>
    <row r="356" spans="1:12" ht="18.600000000000001" thickTop="1">
      <c r="A356" s="120" t="s">
        <v>270</v>
      </c>
      <c r="B356" s="362"/>
      <c r="C356" s="363"/>
      <c r="D356" s="363"/>
      <c r="E356" s="363"/>
      <c r="F356" s="364"/>
      <c r="G356" s="121">
        <f>SUM(G354:G355)</f>
        <v>69240</v>
      </c>
      <c r="H356" s="362"/>
      <c r="I356" s="364"/>
      <c r="J356" s="2"/>
      <c r="K356" s="2"/>
      <c r="L356" s="2"/>
    </row>
    <row r="357" spans="1:12" ht="18.600000000000001" thickBot="1">
      <c r="A357" s="103"/>
      <c r="B357" s="103"/>
      <c r="C357" s="103"/>
      <c r="D357" s="103"/>
      <c r="E357" s="103"/>
      <c r="F357" s="103"/>
      <c r="G357" s="103"/>
      <c r="H357" s="103"/>
      <c r="I357" s="353"/>
      <c r="J357" s="2"/>
      <c r="K357" s="2"/>
      <c r="L357" s="2"/>
    </row>
    <row r="358" spans="1:12" ht="18.600000000000001" thickBot="1">
      <c r="A358" s="43" t="s">
        <v>23</v>
      </c>
      <c r="B358" s="43" t="s">
        <v>237</v>
      </c>
      <c r="C358" s="43" t="s">
        <v>238</v>
      </c>
      <c r="D358" s="43" t="s">
        <v>239</v>
      </c>
      <c r="E358" s="43" t="s">
        <v>240</v>
      </c>
      <c r="F358" s="43" t="s">
        <v>241</v>
      </c>
      <c r="G358" s="43" t="s">
        <v>242</v>
      </c>
      <c r="H358" s="43" t="s">
        <v>243</v>
      </c>
      <c r="I358" s="46" t="s">
        <v>244</v>
      </c>
      <c r="J358" s="2"/>
      <c r="K358" s="2"/>
      <c r="L358" s="2"/>
    </row>
    <row r="359" spans="1:12">
      <c r="A359" s="116" t="s">
        <v>56</v>
      </c>
      <c r="B359" s="116">
        <v>9</v>
      </c>
      <c r="C359" s="116" t="s">
        <v>674</v>
      </c>
      <c r="D359" s="122">
        <v>1000000</v>
      </c>
      <c r="E359" s="122">
        <v>1</v>
      </c>
      <c r="F359" s="116" t="s">
        <v>274</v>
      </c>
      <c r="G359" s="118">
        <f>SUM(D359*E359)</f>
        <v>1000000</v>
      </c>
      <c r="H359" s="116" t="s">
        <v>252</v>
      </c>
      <c r="I359" s="124" t="s">
        <v>675</v>
      </c>
      <c r="J359" s="2"/>
      <c r="K359" s="2"/>
      <c r="L359" s="2"/>
    </row>
    <row r="360" spans="1:12">
      <c r="A360" s="125"/>
      <c r="B360" s="125">
        <v>10</v>
      </c>
      <c r="C360" s="125" t="s">
        <v>676</v>
      </c>
      <c r="D360" s="127">
        <v>145200</v>
      </c>
      <c r="E360" s="127">
        <v>1</v>
      </c>
      <c r="F360" s="125" t="s">
        <v>613</v>
      </c>
      <c r="G360" s="127">
        <f t="shared" ref="G360:G372" si="22">SUM(D360*E360)</f>
        <v>145200</v>
      </c>
      <c r="H360" s="125" t="s">
        <v>677</v>
      </c>
      <c r="I360" s="128" t="s">
        <v>678</v>
      </c>
      <c r="J360" s="2"/>
      <c r="K360" s="2"/>
      <c r="L360" s="2"/>
    </row>
    <row r="361" spans="1:12">
      <c r="A361" s="125"/>
      <c r="B361" s="125">
        <v>11</v>
      </c>
      <c r="C361" s="125" t="s">
        <v>679</v>
      </c>
      <c r="D361" s="127">
        <v>88000</v>
      </c>
      <c r="E361" s="127">
        <v>1</v>
      </c>
      <c r="F361" s="125" t="s">
        <v>613</v>
      </c>
      <c r="G361" s="127">
        <f t="shared" si="22"/>
        <v>88000</v>
      </c>
      <c r="H361" s="125" t="s">
        <v>677</v>
      </c>
      <c r="I361" s="128" t="s">
        <v>678</v>
      </c>
      <c r="J361" s="2"/>
      <c r="K361" s="2"/>
      <c r="L361" s="2"/>
    </row>
    <row r="362" spans="1:12">
      <c r="A362" s="125"/>
      <c r="B362" s="125">
        <v>12</v>
      </c>
      <c r="C362" s="125" t="s">
        <v>680</v>
      </c>
      <c r="D362" s="127">
        <v>35200</v>
      </c>
      <c r="E362" s="127">
        <v>1</v>
      </c>
      <c r="F362" s="125" t="s">
        <v>613</v>
      </c>
      <c r="G362" s="127">
        <f t="shared" si="22"/>
        <v>35200</v>
      </c>
      <c r="H362" s="125" t="s">
        <v>677</v>
      </c>
      <c r="I362" s="128" t="s">
        <v>678</v>
      </c>
      <c r="J362" s="2"/>
      <c r="K362" s="2"/>
      <c r="L362" s="2"/>
    </row>
    <row r="363" spans="1:12">
      <c r="A363" s="125"/>
      <c r="B363" s="125">
        <v>13</v>
      </c>
      <c r="C363" s="125" t="s">
        <v>681</v>
      </c>
      <c r="D363" s="127">
        <v>61600</v>
      </c>
      <c r="E363" s="127">
        <v>1</v>
      </c>
      <c r="F363" s="125" t="s">
        <v>613</v>
      </c>
      <c r="G363" s="127">
        <f t="shared" si="22"/>
        <v>61600</v>
      </c>
      <c r="H363" s="125" t="s">
        <v>677</v>
      </c>
      <c r="I363" s="128" t="s">
        <v>678</v>
      </c>
      <c r="J363" s="2"/>
      <c r="K363" s="2"/>
      <c r="L363" s="2"/>
    </row>
    <row r="364" spans="1:12">
      <c r="A364" s="125"/>
      <c r="B364" s="125">
        <v>14</v>
      </c>
      <c r="C364" s="125" t="s">
        <v>682</v>
      </c>
      <c r="D364" s="127">
        <v>462000</v>
      </c>
      <c r="E364" s="127">
        <v>1</v>
      </c>
      <c r="F364" s="125" t="s">
        <v>613</v>
      </c>
      <c r="G364" s="127">
        <f t="shared" si="22"/>
        <v>462000</v>
      </c>
      <c r="H364" s="125" t="s">
        <v>677</v>
      </c>
      <c r="I364" s="128" t="s">
        <v>678</v>
      </c>
      <c r="J364" s="2"/>
      <c r="K364" s="2"/>
      <c r="L364" s="2"/>
    </row>
    <row r="365" spans="1:12">
      <c r="A365" s="125"/>
      <c r="B365" s="125">
        <v>15</v>
      </c>
      <c r="C365" s="125" t="s">
        <v>683</v>
      </c>
      <c r="D365" s="127">
        <v>774400</v>
      </c>
      <c r="E365" s="127">
        <v>1</v>
      </c>
      <c r="F365" s="125" t="s">
        <v>613</v>
      </c>
      <c r="G365" s="127">
        <f t="shared" si="22"/>
        <v>774400</v>
      </c>
      <c r="H365" s="125" t="s">
        <v>252</v>
      </c>
      <c r="I365" s="128" t="s">
        <v>678</v>
      </c>
      <c r="J365" s="2"/>
      <c r="K365" s="2"/>
      <c r="L365" s="2"/>
    </row>
    <row r="366" spans="1:12">
      <c r="A366" s="125"/>
      <c r="B366" s="125">
        <v>16</v>
      </c>
      <c r="C366" s="125" t="s">
        <v>684</v>
      </c>
      <c r="D366" s="127">
        <v>44000</v>
      </c>
      <c r="E366" s="127">
        <v>1</v>
      </c>
      <c r="F366" s="125" t="s">
        <v>613</v>
      </c>
      <c r="G366" s="127">
        <f t="shared" si="22"/>
        <v>44000</v>
      </c>
      <c r="H366" s="125" t="s">
        <v>677</v>
      </c>
      <c r="I366" s="128" t="s">
        <v>678</v>
      </c>
      <c r="J366" s="2"/>
      <c r="K366" s="2"/>
      <c r="L366" s="2"/>
    </row>
    <row r="367" spans="1:12">
      <c r="A367" s="125"/>
      <c r="B367" s="125">
        <v>17</v>
      </c>
      <c r="C367" s="125" t="s">
        <v>685</v>
      </c>
      <c r="D367" s="127">
        <v>610500</v>
      </c>
      <c r="E367" s="127">
        <v>1</v>
      </c>
      <c r="F367" s="125" t="s">
        <v>613</v>
      </c>
      <c r="G367" s="127">
        <f t="shared" si="22"/>
        <v>610500</v>
      </c>
      <c r="H367" s="125" t="s">
        <v>677</v>
      </c>
      <c r="I367" s="128" t="s">
        <v>686</v>
      </c>
      <c r="J367" s="2"/>
      <c r="K367" s="2"/>
      <c r="L367" s="2"/>
    </row>
    <row r="368" spans="1:12">
      <c r="A368" s="125"/>
      <c r="B368" s="125">
        <v>18</v>
      </c>
      <c r="C368" s="125" t="s">
        <v>687</v>
      </c>
      <c r="D368" s="127">
        <v>462000</v>
      </c>
      <c r="E368" s="127">
        <v>1</v>
      </c>
      <c r="F368" s="125" t="s">
        <v>613</v>
      </c>
      <c r="G368" s="127">
        <f t="shared" si="22"/>
        <v>462000</v>
      </c>
      <c r="H368" s="125" t="s">
        <v>677</v>
      </c>
      <c r="I368" s="128" t="s">
        <v>686</v>
      </c>
      <c r="J368" s="2"/>
      <c r="K368" s="2"/>
      <c r="L368" s="2"/>
    </row>
    <row r="369" spans="1:12">
      <c r="A369" s="125"/>
      <c r="B369" s="125">
        <v>19</v>
      </c>
      <c r="C369" s="125" t="s">
        <v>688</v>
      </c>
      <c r="D369" s="127">
        <v>847000</v>
      </c>
      <c r="E369" s="127">
        <v>1</v>
      </c>
      <c r="F369" s="125" t="s">
        <v>613</v>
      </c>
      <c r="G369" s="127">
        <f t="shared" si="22"/>
        <v>847000</v>
      </c>
      <c r="H369" s="125" t="s">
        <v>677</v>
      </c>
      <c r="I369" s="128" t="s">
        <v>686</v>
      </c>
      <c r="J369" s="2"/>
      <c r="K369" s="2"/>
      <c r="L369" s="2"/>
    </row>
    <row r="370" spans="1:12">
      <c r="A370" s="125"/>
      <c r="B370" s="125">
        <v>20</v>
      </c>
      <c r="C370" s="125" t="s">
        <v>689</v>
      </c>
      <c r="D370" s="127">
        <v>781000</v>
      </c>
      <c r="E370" s="127">
        <v>1</v>
      </c>
      <c r="F370" s="125" t="s">
        <v>613</v>
      </c>
      <c r="G370" s="127">
        <f t="shared" si="22"/>
        <v>781000</v>
      </c>
      <c r="H370" s="125" t="s">
        <v>677</v>
      </c>
      <c r="I370" s="128" t="s">
        <v>686</v>
      </c>
      <c r="J370" s="2"/>
      <c r="K370" s="2"/>
      <c r="L370" s="2"/>
    </row>
    <row r="371" spans="1:12">
      <c r="A371" s="125"/>
      <c r="B371" s="125">
        <v>21</v>
      </c>
      <c r="C371" s="125" t="s">
        <v>690</v>
      </c>
      <c r="D371" s="127">
        <v>132000</v>
      </c>
      <c r="E371" s="127">
        <v>1</v>
      </c>
      <c r="F371" s="125" t="s">
        <v>613</v>
      </c>
      <c r="G371" s="127">
        <f t="shared" si="22"/>
        <v>132000</v>
      </c>
      <c r="H371" s="125" t="s">
        <v>677</v>
      </c>
      <c r="I371" s="128" t="s">
        <v>691</v>
      </c>
      <c r="J371" s="2"/>
      <c r="K371" s="2"/>
      <c r="L371" s="2"/>
    </row>
    <row r="372" spans="1:12" ht="18.600000000000001" thickBot="1">
      <c r="A372" s="125"/>
      <c r="B372" s="125">
        <v>22</v>
      </c>
      <c r="C372" s="125" t="s">
        <v>692</v>
      </c>
      <c r="D372" s="127">
        <v>69000</v>
      </c>
      <c r="E372" s="127">
        <v>1</v>
      </c>
      <c r="F372" s="125" t="s">
        <v>613</v>
      </c>
      <c r="G372" s="126">
        <f t="shared" si="22"/>
        <v>69000</v>
      </c>
      <c r="H372" s="125" t="s">
        <v>280</v>
      </c>
      <c r="I372" s="128" t="s">
        <v>693</v>
      </c>
      <c r="J372" s="2"/>
      <c r="K372" s="2"/>
      <c r="L372" s="2"/>
    </row>
    <row r="373" spans="1:12" ht="18.600000000000001" thickTop="1">
      <c r="A373" s="120" t="s">
        <v>457</v>
      </c>
      <c r="B373" s="362"/>
      <c r="C373" s="363"/>
      <c r="D373" s="363"/>
      <c r="E373" s="363"/>
      <c r="F373" s="364"/>
      <c r="G373" s="121">
        <f>SUM(G359:G372)</f>
        <v>5511900</v>
      </c>
      <c r="H373" s="362"/>
      <c r="I373" s="364"/>
      <c r="J373" s="2"/>
      <c r="K373" s="2"/>
      <c r="L373" s="2"/>
    </row>
    <row r="374" spans="1:12" ht="18.600000000000001" thickBot="1">
      <c r="A374" s="39"/>
      <c r="B374" s="2"/>
      <c r="C374" s="2"/>
      <c r="D374" s="2"/>
      <c r="E374" s="2"/>
      <c r="F374" s="2"/>
      <c r="G374" s="102"/>
      <c r="H374" s="2"/>
      <c r="I374" s="80"/>
      <c r="J374" s="2"/>
      <c r="K374" s="2"/>
      <c r="L374" s="2"/>
    </row>
    <row r="375" spans="1:12" ht="18.600000000000001" thickBot="1">
      <c r="A375" s="43" t="s">
        <v>23</v>
      </c>
      <c r="B375" s="43" t="s">
        <v>237</v>
      </c>
      <c r="C375" s="43" t="s">
        <v>238</v>
      </c>
      <c r="D375" s="43" t="s">
        <v>239</v>
      </c>
      <c r="E375" s="43" t="s">
        <v>240</v>
      </c>
      <c r="F375" s="43" t="s">
        <v>241</v>
      </c>
      <c r="G375" s="43" t="s">
        <v>242</v>
      </c>
      <c r="H375" s="43" t="s">
        <v>243</v>
      </c>
      <c r="I375" s="46" t="s">
        <v>244</v>
      </c>
      <c r="J375" s="2"/>
      <c r="K375" s="2"/>
      <c r="L375" s="2"/>
    </row>
    <row r="376" spans="1:12">
      <c r="A376" s="116" t="s">
        <v>57</v>
      </c>
      <c r="B376" s="116">
        <v>23</v>
      </c>
      <c r="C376" s="116" t="s">
        <v>694</v>
      </c>
      <c r="D376" s="122">
        <v>1000</v>
      </c>
      <c r="E376" s="122">
        <v>3</v>
      </c>
      <c r="F376" s="116" t="s">
        <v>246</v>
      </c>
      <c r="G376" s="118">
        <f>D376*E376</f>
        <v>3000</v>
      </c>
      <c r="H376" s="116" t="s">
        <v>255</v>
      </c>
      <c r="I376" s="124" t="s">
        <v>695</v>
      </c>
      <c r="J376" s="2"/>
      <c r="K376" s="2"/>
      <c r="L376" s="2"/>
    </row>
    <row r="377" spans="1:12">
      <c r="A377" s="125"/>
      <c r="B377" s="125">
        <v>24</v>
      </c>
      <c r="C377" s="125" t="s">
        <v>696</v>
      </c>
      <c r="D377" s="127">
        <v>2000</v>
      </c>
      <c r="E377" s="127">
        <v>3</v>
      </c>
      <c r="F377" s="125" t="s">
        <v>246</v>
      </c>
      <c r="G377" s="127">
        <f t="shared" ref="G377:G383" si="23">D377*E377</f>
        <v>6000</v>
      </c>
      <c r="H377" s="125" t="s">
        <v>255</v>
      </c>
      <c r="I377" s="128" t="s">
        <v>695</v>
      </c>
      <c r="J377" s="2"/>
      <c r="K377" s="2"/>
      <c r="L377" s="2"/>
    </row>
    <row r="378" spans="1:12">
      <c r="A378" s="125"/>
      <c r="B378" s="125">
        <v>25</v>
      </c>
      <c r="C378" s="125" t="s">
        <v>697</v>
      </c>
      <c r="D378" s="127">
        <v>1000</v>
      </c>
      <c r="E378" s="127">
        <v>14</v>
      </c>
      <c r="F378" s="125" t="s">
        <v>613</v>
      </c>
      <c r="G378" s="127">
        <f t="shared" si="23"/>
        <v>14000</v>
      </c>
      <c r="H378" s="125" t="s">
        <v>698</v>
      </c>
      <c r="I378" s="128" t="s">
        <v>699</v>
      </c>
      <c r="J378" s="2"/>
      <c r="K378" s="2"/>
      <c r="L378" s="2"/>
    </row>
    <row r="379" spans="1:12">
      <c r="A379" s="125"/>
      <c r="B379" s="125">
        <v>26</v>
      </c>
      <c r="C379" s="125" t="s">
        <v>700</v>
      </c>
      <c r="D379" s="127">
        <v>2000</v>
      </c>
      <c r="E379" s="127">
        <v>2</v>
      </c>
      <c r="F379" s="125" t="s">
        <v>246</v>
      </c>
      <c r="G379" s="127">
        <f t="shared" si="23"/>
        <v>4000</v>
      </c>
      <c r="H379" s="125" t="s">
        <v>255</v>
      </c>
      <c r="I379" s="128" t="s">
        <v>701</v>
      </c>
      <c r="J379" s="2"/>
      <c r="K379" s="2"/>
      <c r="L379" s="2"/>
    </row>
    <row r="380" spans="1:12">
      <c r="A380" s="125"/>
      <c r="B380" s="125">
        <v>27</v>
      </c>
      <c r="C380" s="125" t="s">
        <v>702</v>
      </c>
      <c r="D380" s="127">
        <v>1000</v>
      </c>
      <c r="E380" s="127">
        <v>45</v>
      </c>
      <c r="F380" s="125" t="s">
        <v>613</v>
      </c>
      <c r="G380" s="127">
        <f t="shared" si="23"/>
        <v>45000</v>
      </c>
      <c r="H380" s="125" t="s">
        <v>255</v>
      </c>
      <c r="I380" s="128" t="s">
        <v>703</v>
      </c>
      <c r="J380" s="2"/>
      <c r="K380" s="2"/>
      <c r="L380" s="2"/>
    </row>
    <row r="381" spans="1:12">
      <c r="A381" s="125"/>
      <c r="B381" s="125">
        <v>28</v>
      </c>
      <c r="C381" s="125" t="s">
        <v>704</v>
      </c>
      <c r="D381" s="127">
        <v>120000</v>
      </c>
      <c r="E381" s="127">
        <v>1</v>
      </c>
      <c r="F381" s="125" t="s">
        <v>274</v>
      </c>
      <c r="G381" s="127">
        <f t="shared" si="23"/>
        <v>120000</v>
      </c>
      <c r="H381" s="125" t="s">
        <v>255</v>
      </c>
      <c r="I381" s="128" t="s">
        <v>705</v>
      </c>
      <c r="J381" s="2"/>
      <c r="K381" s="2"/>
      <c r="L381" s="2"/>
    </row>
    <row r="382" spans="1:12">
      <c r="A382" s="125"/>
      <c r="B382" s="125">
        <v>29</v>
      </c>
      <c r="C382" s="125" t="s">
        <v>706</v>
      </c>
      <c r="D382" s="127">
        <v>2000</v>
      </c>
      <c r="E382" s="127">
        <v>1</v>
      </c>
      <c r="F382" s="125" t="s">
        <v>246</v>
      </c>
      <c r="G382" s="127">
        <f t="shared" si="23"/>
        <v>2000</v>
      </c>
      <c r="H382" s="125" t="s">
        <v>255</v>
      </c>
      <c r="I382" s="128" t="s">
        <v>705</v>
      </c>
      <c r="J382" s="2"/>
      <c r="K382" s="2"/>
      <c r="L382" s="2"/>
    </row>
    <row r="383" spans="1:12" ht="18.600000000000001" thickBot="1">
      <c r="A383" s="134"/>
      <c r="B383" s="134">
        <v>30</v>
      </c>
      <c r="C383" s="134" t="s">
        <v>707</v>
      </c>
      <c r="D383" s="143">
        <v>2310</v>
      </c>
      <c r="E383" s="143">
        <v>1</v>
      </c>
      <c r="F383" s="134" t="s">
        <v>613</v>
      </c>
      <c r="G383" s="126">
        <f t="shared" si="23"/>
        <v>2310</v>
      </c>
      <c r="H383" s="134" t="s">
        <v>255</v>
      </c>
      <c r="I383" s="220" t="s">
        <v>708</v>
      </c>
      <c r="J383" s="2"/>
      <c r="K383" s="2"/>
      <c r="L383" s="2"/>
    </row>
    <row r="384" spans="1:12" ht="18.600000000000001" thickTop="1">
      <c r="A384" s="120" t="s">
        <v>460</v>
      </c>
      <c r="B384" s="362"/>
      <c r="C384" s="363"/>
      <c r="D384" s="363"/>
      <c r="E384" s="363"/>
      <c r="F384" s="364"/>
      <c r="G384" s="121">
        <f>SUM(G376:G383)</f>
        <v>196310</v>
      </c>
      <c r="H384" s="362"/>
      <c r="I384" s="364"/>
      <c r="J384" s="2"/>
      <c r="K384" s="2"/>
      <c r="L384" s="2"/>
    </row>
    <row r="385" spans="1:12" ht="18.600000000000001" thickBot="1">
      <c r="A385" s="39"/>
      <c r="B385" s="2"/>
      <c r="C385" s="2"/>
      <c r="D385" s="2"/>
      <c r="E385" s="2"/>
      <c r="F385" s="2"/>
      <c r="G385" s="102"/>
      <c r="H385" s="2"/>
      <c r="I385" s="80"/>
      <c r="J385" s="2"/>
      <c r="K385" s="2"/>
      <c r="L385" s="2"/>
    </row>
    <row r="386" spans="1:12" ht="18.600000000000001" thickBot="1">
      <c r="A386" s="43" t="s">
        <v>23</v>
      </c>
      <c r="B386" s="43" t="s">
        <v>237</v>
      </c>
      <c r="C386" s="43" t="s">
        <v>238</v>
      </c>
      <c r="D386" s="43" t="s">
        <v>239</v>
      </c>
      <c r="E386" s="43" t="s">
        <v>240</v>
      </c>
      <c r="F386" s="43" t="s">
        <v>241</v>
      </c>
      <c r="G386" s="43" t="s">
        <v>242</v>
      </c>
      <c r="H386" s="43" t="s">
        <v>243</v>
      </c>
      <c r="I386" s="46" t="s">
        <v>244</v>
      </c>
      <c r="J386" s="2"/>
      <c r="K386" s="2"/>
      <c r="L386" s="2"/>
    </row>
    <row r="387" spans="1:12">
      <c r="A387" s="116" t="s">
        <v>60</v>
      </c>
      <c r="B387" s="125">
        <v>31</v>
      </c>
      <c r="C387" s="116" t="s">
        <v>709</v>
      </c>
      <c r="D387" s="122">
        <v>7900</v>
      </c>
      <c r="E387" s="122">
        <v>1</v>
      </c>
      <c r="F387" s="116" t="s">
        <v>274</v>
      </c>
      <c r="G387" s="118">
        <f>D387*E387</f>
        <v>7900</v>
      </c>
      <c r="H387" s="116" t="s">
        <v>710</v>
      </c>
      <c r="I387" s="124" t="s">
        <v>711</v>
      </c>
      <c r="J387" s="2"/>
      <c r="K387" s="2"/>
      <c r="L387" s="2"/>
    </row>
    <row r="388" spans="1:12">
      <c r="A388" s="125"/>
      <c r="B388" s="2">
        <v>32</v>
      </c>
      <c r="C388" s="205" t="s">
        <v>712</v>
      </c>
      <c r="D388" s="164">
        <v>165</v>
      </c>
      <c r="E388" s="22">
        <v>1</v>
      </c>
      <c r="F388" s="125" t="s">
        <v>274</v>
      </c>
      <c r="G388" s="127">
        <f t="shared" ref="G388:G392" si="24">D388*E388</f>
        <v>165</v>
      </c>
      <c r="H388" s="125" t="s">
        <v>677</v>
      </c>
      <c r="I388" s="128" t="s">
        <v>713</v>
      </c>
      <c r="J388" s="2"/>
      <c r="K388" s="2"/>
      <c r="L388" s="2"/>
    </row>
    <row r="389" spans="1:12">
      <c r="A389" s="125"/>
      <c r="B389" s="125">
        <v>33</v>
      </c>
      <c r="C389" s="205" t="s">
        <v>714</v>
      </c>
      <c r="D389" s="164">
        <v>165</v>
      </c>
      <c r="E389" s="22">
        <v>1</v>
      </c>
      <c r="F389" s="125" t="s">
        <v>274</v>
      </c>
      <c r="G389" s="127">
        <f t="shared" si="24"/>
        <v>165</v>
      </c>
      <c r="H389" s="125" t="s">
        <v>255</v>
      </c>
      <c r="I389" s="128" t="s">
        <v>715</v>
      </c>
      <c r="J389" s="2"/>
      <c r="K389" s="2"/>
      <c r="L389" s="2"/>
    </row>
    <row r="390" spans="1:12">
      <c r="A390" s="125"/>
      <c r="B390" s="125">
        <v>34</v>
      </c>
      <c r="C390" s="205" t="s">
        <v>716</v>
      </c>
      <c r="D390" s="164">
        <v>165</v>
      </c>
      <c r="E390" s="22">
        <v>1</v>
      </c>
      <c r="F390" s="125" t="s">
        <v>274</v>
      </c>
      <c r="G390" s="127">
        <f t="shared" si="24"/>
        <v>165</v>
      </c>
      <c r="H390" s="125" t="s">
        <v>255</v>
      </c>
      <c r="I390" s="128" t="s">
        <v>717</v>
      </c>
      <c r="J390" s="2"/>
      <c r="K390" s="2"/>
      <c r="L390" s="2"/>
    </row>
    <row r="391" spans="1:12">
      <c r="A391" s="129"/>
      <c r="B391" s="129">
        <v>35</v>
      </c>
      <c r="C391" s="224" t="s">
        <v>718</v>
      </c>
      <c r="D391" s="164">
        <v>165</v>
      </c>
      <c r="E391" s="90">
        <v>1</v>
      </c>
      <c r="F391" s="129" t="s">
        <v>274</v>
      </c>
      <c r="G391" s="127">
        <f t="shared" si="24"/>
        <v>165</v>
      </c>
      <c r="H391" s="129" t="s">
        <v>255</v>
      </c>
      <c r="I391" s="131" t="s">
        <v>715</v>
      </c>
      <c r="J391" s="2"/>
      <c r="K391" s="2"/>
      <c r="L391" s="2"/>
    </row>
    <row r="392" spans="1:12">
      <c r="A392" s="129"/>
      <c r="B392" s="129">
        <v>36</v>
      </c>
      <c r="C392" s="224" t="s">
        <v>719</v>
      </c>
      <c r="D392" s="164">
        <v>165</v>
      </c>
      <c r="E392" s="90">
        <v>1</v>
      </c>
      <c r="F392" s="129" t="s">
        <v>274</v>
      </c>
      <c r="G392" s="257">
        <f t="shared" si="24"/>
        <v>165</v>
      </c>
      <c r="H392" s="129" t="s">
        <v>255</v>
      </c>
      <c r="I392" s="131" t="s">
        <v>720</v>
      </c>
      <c r="J392" s="2"/>
      <c r="K392" s="2"/>
      <c r="L392" s="2"/>
    </row>
    <row r="393" spans="1:12">
      <c r="A393" s="129"/>
      <c r="B393" s="129">
        <v>37</v>
      </c>
      <c r="C393" s="129" t="s">
        <v>721</v>
      </c>
      <c r="D393" s="130">
        <v>165</v>
      </c>
      <c r="E393" s="130">
        <v>1</v>
      </c>
      <c r="F393" s="256" t="s">
        <v>465</v>
      </c>
      <c r="G393" s="127">
        <f>D393*E393</f>
        <v>165</v>
      </c>
      <c r="H393" s="223" t="s">
        <v>479</v>
      </c>
      <c r="I393" s="269" t="s">
        <v>722</v>
      </c>
      <c r="J393" s="2"/>
      <c r="K393" s="2"/>
      <c r="L393" s="2"/>
    </row>
    <row r="394" spans="1:12" ht="18.600000000000001" thickBot="1">
      <c r="A394" s="129"/>
      <c r="B394" s="129">
        <v>38</v>
      </c>
      <c r="C394" s="129" t="s">
        <v>723</v>
      </c>
      <c r="D394" s="130">
        <v>165</v>
      </c>
      <c r="E394" s="130">
        <v>1</v>
      </c>
      <c r="F394" s="256" t="s">
        <v>465</v>
      </c>
      <c r="G394" s="127">
        <f>D394*E394</f>
        <v>165</v>
      </c>
      <c r="H394" s="223" t="s">
        <v>724</v>
      </c>
      <c r="I394" s="269" t="s">
        <v>725</v>
      </c>
      <c r="J394" s="2"/>
      <c r="K394" s="2"/>
      <c r="L394" s="2"/>
    </row>
    <row r="395" spans="1:12" ht="18.600000000000001" thickTop="1">
      <c r="A395" s="120" t="s">
        <v>278</v>
      </c>
      <c r="B395" s="362"/>
      <c r="C395" s="363"/>
      <c r="D395" s="363"/>
      <c r="E395" s="363"/>
      <c r="F395" s="364"/>
      <c r="G395" s="121">
        <f>SUM(G387:G394)</f>
        <v>9055</v>
      </c>
      <c r="H395" s="362"/>
      <c r="I395" s="364"/>
      <c r="J395" s="2"/>
      <c r="K395" s="2"/>
      <c r="L395" s="2"/>
    </row>
    <row r="396" spans="1:12" ht="18.600000000000001" thickBot="1">
      <c r="A396" s="39"/>
      <c r="B396" s="2"/>
      <c r="C396" s="2"/>
      <c r="D396" s="2"/>
      <c r="E396" s="2"/>
      <c r="F396" s="2"/>
      <c r="G396" s="102"/>
      <c r="H396" s="2"/>
      <c r="I396" s="80"/>
      <c r="J396" s="2"/>
      <c r="K396" s="2"/>
      <c r="L396" s="2"/>
    </row>
    <row r="397" spans="1:12" ht="18.600000000000001" thickBot="1">
      <c r="A397" s="43" t="s">
        <v>23</v>
      </c>
      <c r="B397" s="43" t="s">
        <v>237</v>
      </c>
      <c r="C397" s="43" t="s">
        <v>238</v>
      </c>
      <c r="D397" s="43" t="s">
        <v>239</v>
      </c>
      <c r="E397" s="43" t="s">
        <v>240</v>
      </c>
      <c r="F397" s="43" t="s">
        <v>241</v>
      </c>
      <c r="G397" s="43" t="s">
        <v>242</v>
      </c>
      <c r="H397" s="43" t="s">
        <v>243</v>
      </c>
      <c r="I397" s="46" t="s">
        <v>244</v>
      </c>
      <c r="J397" s="2"/>
      <c r="K397" s="2"/>
      <c r="L397" s="2"/>
    </row>
    <row r="398" spans="1:12">
      <c r="A398" s="116" t="s">
        <v>61</v>
      </c>
      <c r="B398" s="116">
        <v>39</v>
      </c>
      <c r="C398" s="125" t="s">
        <v>726</v>
      </c>
      <c r="D398" s="122">
        <v>300</v>
      </c>
      <c r="E398" s="122">
        <v>1</v>
      </c>
      <c r="F398" s="116" t="s">
        <v>274</v>
      </c>
      <c r="G398" s="118">
        <f>D398*E398</f>
        <v>300</v>
      </c>
      <c r="H398" s="116" t="s">
        <v>280</v>
      </c>
      <c r="I398" s="124" t="s">
        <v>727</v>
      </c>
      <c r="J398" s="2"/>
      <c r="K398" s="2"/>
      <c r="L398" s="2"/>
    </row>
    <row r="399" spans="1:12">
      <c r="A399" s="125"/>
      <c r="B399" s="125">
        <v>40</v>
      </c>
      <c r="C399" s="2" t="s">
        <v>728</v>
      </c>
      <c r="D399" s="127">
        <v>4950</v>
      </c>
      <c r="E399" s="127">
        <v>3</v>
      </c>
      <c r="F399" s="125" t="s">
        <v>665</v>
      </c>
      <c r="G399" s="127">
        <f t="shared" ref="G399:G400" si="25">D399*E399</f>
        <v>14850</v>
      </c>
      <c r="H399" s="125" t="s">
        <v>729</v>
      </c>
      <c r="I399" s="128" t="s">
        <v>730</v>
      </c>
      <c r="J399" s="2"/>
      <c r="K399" s="2"/>
      <c r="L399" s="2"/>
    </row>
    <row r="400" spans="1:12" ht="18.600000000000001" thickBot="1">
      <c r="A400" s="125"/>
      <c r="B400" s="125">
        <v>41</v>
      </c>
      <c r="C400" s="125" t="s">
        <v>664</v>
      </c>
      <c r="D400" s="127">
        <v>10130</v>
      </c>
      <c r="E400" s="127">
        <v>3</v>
      </c>
      <c r="F400" s="125" t="s">
        <v>665</v>
      </c>
      <c r="G400" s="126">
        <f t="shared" si="25"/>
        <v>30390</v>
      </c>
      <c r="H400" s="125" t="s">
        <v>729</v>
      </c>
      <c r="I400" s="128" t="s">
        <v>730</v>
      </c>
      <c r="J400" s="2"/>
      <c r="K400" s="2"/>
      <c r="L400" s="2"/>
    </row>
    <row r="401" spans="1:169" ht="18.600000000000001" thickTop="1">
      <c r="A401" s="120" t="s">
        <v>285</v>
      </c>
      <c r="B401" s="362"/>
      <c r="C401" s="363"/>
      <c r="D401" s="363"/>
      <c r="E401" s="363"/>
      <c r="F401" s="364"/>
      <c r="G401" s="121">
        <v>45540</v>
      </c>
      <c r="H401" s="362"/>
      <c r="I401" s="364"/>
      <c r="J401" s="2"/>
      <c r="K401" s="2"/>
      <c r="L401" s="2"/>
    </row>
    <row r="402" spans="1:169" ht="18.600000000000001" thickBot="1">
      <c r="A402" s="39"/>
      <c r="B402" s="2"/>
      <c r="C402" s="2"/>
      <c r="D402" s="2"/>
      <c r="E402" s="2"/>
      <c r="F402" s="2"/>
      <c r="G402" s="102"/>
      <c r="H402" s="2"/>
      <c r="I402" s="80"/>
      <c r="J402" s="2"/>
      <c r="K402" s="2"/>
      <c r="L402" s="2"/>
    </row>
    <row r="403" spans="1:169" ht="18.600000000000001" thickBot="1">
      <c r="A403" s="144" t="s">
        <v>731</v>
      </c>
      <c r="B403" s="145"/>
      <c r="C403" s="145"/>
      <c r="D403" s="145"/>
      <c r="E403" s="145"/>
      <c r="F403" s="145"/>
      <c r="G403" s="147">
        <f>SUM(G346,G351,G356,G373,G384,G395,G401)</f>
        <v>5847371</v>
      </c>
      <c r="H403" s="2"/>
      <c r="I403" s="80"/>
      <c r="J403" s="2"/>
      <c r="K403" s="2"/>
      <c r="L403" s="2"/>
    </row>
    <row r="404" spans="1:169">
      <c r="A404" s="39"/>
      <c r="B404" s="2"/>
      <c r="C404" s="2"/>
      <c r="D404" s="2"/>
      <c r="E404" s="2"/>
      <c r="F404" s="2"/>
      <c r="G404" s="102"/>
      <c r="H404" s="2"/>
      <c r="I404" s="80"/>
      <c r="J404" s="2"/>
      <c r="K404" s="2"/>
      <c r="L404" s="2"/>
    </row>
    <row r="405" spans="1:169">
      <c r="A405" s="1" t="s">
        <v>732</v>
      </c>
      <c r="D405" s="92"/>
      <c r="G405" s="92"/>
    </row>
    <row r="406" spans="1:169" ht="18.600000000000001" thickBot="1">
      <c r="A406" s="1" t="s">
        <v>733</v>
      </c>
      <c r="D406" s="92"/>
      <c r="G406" s="92"/>
    </row>
    <row r="407" spans="1:169" ht="18.600000000000001" thickBot="1">
      <c r="A407" s="43" t="s">
        <v>23</v>
      </c>
      <c r="B407" s="43" t="s">
        <v>237</v>
      </c>
      <c r="C407" s="43" t="s">
        <v>238</v>
      </c>
      <c r="D407" s="43" t="s">
        <v>239</v>
      </c>
      <c r="E407" s="43" t="s">
        <v>240</v>
      </c>
      <c r="F407" s="43" t="s">
        <v>241</v>
      </c>
      <c r="G407" s="43" t="s">
        <v>242</v>
      </c>
      <c r="H407" s="43" t="s">
        <v>243</v>
      </c>
      <c r="I407" s="46" t="s">
        <v>244</v>
      </c>
      <c r="J407" s="2"/>
      <c r="K407" s="2"/>
      <c r="L407" s="2"/>
    </row>
    <row r="408" spans="1:169">
      <c r="A408" s="117" t="s">
        <v>83</v>
      </c>
      <c r="B408" s="157">
        <v>1</v>
      </c>
      <c r="C408" s="158" t="s">
        <v>734</v>
      </c>
      <c r="D408" s="159">
        <v>4000</v>
      </c>
      <c r="E408" s="159">
        <v>1</v>
      </c>
      <c r="F408" s="158" t="s">
        <v>735</v>
      </c>
      <c r="G408" s="160">
        <f>D408*E408</f>
        <v>4000</v>
      </c>
      <c r="H408" s="158" t="s">
        <v>268</v>
      </c>
      <c r="I408" s="227" t="s">
        <v>736</v>
      </c>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c r="FE408" s="2"/>
      <c r="FF408" s="2"/>
      <c r="FG408" s="2"/>
      <c r="FH408" s="2"/>
      <c r="FI408" s="2"/>
      <c r="FJ408" s="2"/>
      <c r="FK408" s="2"/>
      <c r="FL408" s="2"/>
      <c r="FM408" s="2"/>
    </row>
    <row r="409" spans="1:169">
      <c r="A409" s="245"/>
      <c r="B409" s="162">
        <v>2</v>
      </c>
      <c r="C409" s="163" t="s">
        <v>737</v>
      </c>
      <c r="D409" s="164">
        <v>3500</v>
      </c>
      <c r="E409" s="164">
        <v>1</v>
      </c>
      <c r="F409" s="163" t="s">
        <v>735</v>
      </c>
      <c r="G409" s="164">
        <f t="shared" ref="G409:G411" si="26">D409*E409</f>
        <v>3500</v>
      </c>
      <c r="H409" s="163" t="s">
        <v>268</v>
      </c>
      <c r="I409" s="167" t="s">
        <v>736</v>
      </c>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c r="FE409" s="2"/>
      <c r="FF409" s="2"/>
      <c r="FG409" s="2"/>
      <c r="FH409" s="2"/>
      <c r="FI409" s="2"/>
      <c r="FJ409" s="2"/>
      <c r="FK409" s="2"/>
      <c r="FL409" s="2"/>
      <c r="FM409" s="2"/>
    </row>
    <row r="410" spans="1:169">
      <c r="A410" s="245"/>
      <c r="B410" s="162">
        <v>3</v>
      </c>
      <c r="C410" s="163" t="s">
        <v>738</v>
      </c>
      <c r="D410" s="164">
        <v>3000</v>
      </c>
      <c r="E410" s="164">
        <v>1</v>
      </c>
      <c r="F410" s="163" t="s">
        <v>735</v>
      </c>
      <c r="G410" s="164">
        <f t="shared" si="26"/>
        <v>3000</v>
      </c>
      <c r="H410" s="163" t="s">
        <v>268</v>
      </c>
      <c r="I410" s="167" t="s">
        <v>739</v>
      </c>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c r="FE410" s="2"/>
      <c r="FF410" s="2"/>
      <c r="FG410" s="2"/>
      <c r="FH410" s="2"/>
      <c r="FI410" s="2"/>
      <c r="FJ410" s="2"/>
      <c r="FK410" s="2"/>
      <c r="FL410" s="2"/>
      <c r="FM410" s="2"/>
    </row>
    <row r="411" spans="1:169">
      <c r="A411" s="135"/>
      <c r="B411" s="169">
        <v>4</v>
      </c>
      <c r="C411" s="170" t="s">
        <v>740</v>
      </c>
      <c r="D411" s="171">
        <v>1500</v>
      </c>
      <c r="E411" s="171">
        <v>4</v>
      </c>
      <c r="F411" s="170" t="s">
        <v>735</v>
      </c>
      <c r="G411" s="211">
        <f t="shared" si="26"/>
        <v>6000</v>
      </c>
      <c r="H411" s="170" t="s">
        <v>268</v>
      </c>
      <c r="I411" s="270" t="s">
        <v>741</v>
      </c>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c r="FE411" s="2"/>
      <c r="FF411" s="2"/>
      <c r="FG411" s="2"/>
      <c r="FH411" s="2"/>
      <c r="FI411" s="2"/>
      <c r="FJ411" s="2"/>
      <c r="FK411" s="2"/>
      <c r="FL411" s="2"/>
      <c r="FM411" s="2"/>
    </row>
    <row r="412" spans="1:169" ht="18.600000000000001" thickBot="1">
      <c r="A412" s="134"/>
      <c r="B412" s="125">
        <v>5</v>
      </c>
      <c r="C412" s="125" t="s">
        <v>742</v>
      </c>
      <c r="D412" s="127">
        <v>110</v>
      </c>
      <c r="E412" s="127">
        <v>5</v>
      </c>
      <c r="F412" s="125" t="s">
        <v>283</v>
      </c>
      <c r="G412" s="143">
        <f>D412*E412</f>
        <v>550</v>
      </c>
      <c r="H412" s="125" t="s">
        <v>268</v>
      </c>
      <c r="I412" s="271" t="s">
        <v>910</v>
      </c>
      <c r="J412" s="268"/>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c r="FE412" s="2"/>
      <c r="FF412" s="2"/>
      <c r="FG412" s="2"/>
      <c r="FH412" s="2"/>
      <c r="FI412" s="2"/>
      <c r="FJ412" s="2"/>
      <c r="FK412" s="2"/>
      <c r="FL412" s="2"/>
      <c r="FM412" s="2"/>
    </row>
    <row r="413" spans="1:169" ht="18.600000000000001" thickTop="1">
      <c r="A413" s="154" t="s">
        <v>293</v>
      </c>
      <c r="B413" s="374"/>
      <c r="C413" s="375"/>
      <c r="D413" s="375"/>
      <c r="E413" s="375"/>
      <c r="F413" s="376"/>
      <c r="G413" s="202">
        <f>SUM(G408:G412)</f>
        <v>17050</v>
      </c>
      <c r="H413" s="374"/>
      <c r="I413" s="376"/>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c r="FE413" s="2"/>
      <c r="FF413" s="2"/>
      <c r="FG413" s="2"/>
      <c r="FH413" s="2"/>
      <c r="FI413" s="2"/>
      <c r="FJ413" s="2"/>
      <c r="FK413" s="2"/>
      <c r="FL413" s="2"/>
      <c r="FM413" s="2"/>
    </row>
    <row r="414" spans="1:169" ht="18.600000000000001" thickBot="1">
      <c r="D414" s="92"/>
      <c r="G414" s="92"/>
    </row>
    <row r="415" spans="1:169" ht="18.600000000000001" thickBot="1">
      <c r="A415" s="43" t="s">
        <v>23</v>
      </c>
      <c r="B415" s="43" t="s">
        <v>237</v>
      </c>
      <c r="C415" s="43" t="s">
        <v>238</v>
      </c>
      <c r="D415" s="43" t="s">
        <v>239</v>
      </c>
      <c r="E415" s="43" t="s">
        <v>240</v>
      </c>
      <c r="F415" s="43" t="s">
        <v>241</v>
      </c>
      <c r="G415" s="43" t="s">
        <v>242</v>
      </c>
      <c r="H415" s="43" t="s">
        <v>243</v>
      </c>
      <c r="I415" s="46" t="s">
        <v>244</v>
      </c>
      <c r="J415" s="2"/>
      <c r="K415" s="2"/>
      <c r="L415" s="2"/>
    </row>
    <row r="416" spans="1:169">
      <c r="A416" s="116" t="s">
        <v>54</v>
      </c>
      <c r="B416" s="262">
        <v>6</v>
      </c>
      <c r="C416" s="233" t="s">
        <v>743</v>
      </c>
      <c r="D416" s="272">
        <v>166</v>
      </c>
      <c r="E416" s="272">
        <v>30</v>
      </c>
      <c r="F416" s="233" t="s">
        <v>442</v>
      </c>
      <c r="G416" s="272">
        <f>D416*E416</f>
        <v>4980</v>
      </c>
      <c r="H416" s="233" t="s">
        <v>377</v>
      </c>
      <c r="I416" s="273" t="s">
        <v>744</v>
      </c>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c r="FE416" s="2"/>
      <c r="FF416" s="2"/>
      <c r="FG416" s="2"/>
      <c r="FH416" s="2"/>
      <c r="FI416" s="2"/>
      <c r="FJ416" s="2"/>
      <c r="FK416" s="2"/>
      <c r="FL416" s="2"/>
      <c r="FM416" s="2"/>
    </row>
    <row r="417" spans="1:169">
      <c r="A417" s="125"/>
      <c r="B417" s="179">
        <v>7</v>
      </c>
      <c r="C417" s="155" t="s">
        <v>745</v>
      </c>
      <c r="D417" s="211">
        <v>3000</v>
      </c>
      <c r="E417" s="211">
        <v>4</v>
      </c>
      <c r="F417" s="155" t="s">
        <v>665</v>
      </c>
      <c r="G417" s="272">
        <f>D417*E417</f>
        <v>12000</v>
      </c>
      <c r="H417" s="155" t="s">
        <v>746</v>
      </c>
      <c r="I417" s="161" t="s">
        <v>747</v>
      </c>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c r="FE417" s="2"/>
      <c r="FF417" s="2"/>
      <c r="FG417" s="2"/>
      <c r="FH417" s="2"/>
      <c r="FI417" s="2"/>
      <c r="FJ417" s="2"/>
      <c r="FK417" s="2"/>
      <c r="FL417" s="2"/>
      <c r="FM417" s="2"/>
    </row>
    <row r="418" spans="1:169">
      <c r="A418" s="125"/>
      <c r="B418" s="162">
        <v>8</v>
      </c>
      <c r="C418" s="163" t="s">
        <v>748</v>
      </c>
      <c r="D418" s="164">
        <v>3000</v>
      </c>
      <c r="E418" s="164">
        <v>4</v>
      </c>
      <c r="F418" s="163" t="s">
        <v>665</v>
      </c>
      <c r="G418" s="272">
        <f>D418*E418</f>
        <v>12000</v>
      </c>
      <c r="H418" s="163" t="s">
        <v>276</v>
      </c>
      <c r="I418" s="167" t="s">
        <v>749</v>
      </c>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c r="FE418" s="2"/>
      <c r="FF418" s="2"/>
      <c r="FG418" s="2"/>
      <c r="FH418" s="2"/>
      <c r="FI418" s="2"/>
      <c r="FJ418" s="2"/>
      <c r="FK418" s="2"/>
      <c r="FL418" s="2"/>
      <c r="FM418" s="2"/>
    </row>
    <row r="419" spans="1:169" ht="18.600000000000001" thickBot="1">
      <c r="A419" s="125"/>
      <c r="B419" s="162">
        <v>9</v>
      </c>
      <c r="C419" s="163" t="s">
        <v>750</v>
      </c>
      <c r="D419" s="164">
        <v>3000</v>
      </c>
      <c r="E419" s="164">
        <v>2</v>
      </c>
      <c r="F419" s="163" t="s">
        <v>665</v>
      </c>
      <c r="G419" s="272">
        <f>D419*E419</f>
        <v>6000</v>
      </c>
      <c r="H419" s="163" t="s">
        <v>746</v>
      </c>
      <c r="I419" s="167" t="s">
        <v>751</v>
      </c>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c r="FE419" s="2"/>
      <c r="FF419" s="2"/>
      <c r="FG419" s="2"/>
      <c r="FH419" s="2"/>
      <c r="FI419" s="2"/>
      <c r="FJ419" s="2"/>
      <c r="FK419" s="2"/>
      <c r="FL419" s="2"/>
      <c r="FM419" s="2"/>
    </row>
    <row r="420" spans="1:169" ht="18.600000000000001" thickTop="1">
      <c r="A420" s="120" t="s">
        <v>404</v>
      </c>
      <c r="B420" s="362"/>
      <c r="C420" s="363"/>
      <c r="D420" s="363"/>
      <c r="E420" s="363"/>
      <c r="F420" s="364"/>
      <c r="G420" s="121">
        <f>SUM(G416:G419)</f>
        <v>34980</v>
      </c>
      <c r="H420" s="362"/>
      <c r="I420" s="364"/>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c r="FE420" s="2"/>
      <c r="FF420" s="2"/>
      <c r="FG420" s="2"/>
      <c r="FH420" s="2"/>
      <c r="FI420" s="2"/>
      <c r="FJ420" s="2"/>
      <c r="FK420" s="2"/>
      <c r="FL420" s="2"/>
      <c r="FM420" s="2"/>
    </row>
    <row r="421" spans="1:169" ht="18.600000000000001" thickBot="1">
      <c r="D421" s="92"/>
      <c r="G421" s="92"/>
    </row>
    <row r="422" spans="1:169" ht="18.600000000000001" thickBot="1">
      <c r="A422" s="43" t="s">
        <v>23</v>
      </c>
      <c r="B422" s="43" t="s">
        <v>237</v>
      </c>
      <c r="C422" s="43" t="s">
        <v>238</v>
      </c>
      <c r="D422" s="43" t="s">
        <v>239</v>
      </c>
      <c r="E422" s="43" t="s">
        <v>240</v>
      </c>
      <c r="F422" s="43" t="s">
        <v>241</v>
      </c>
      <c r="G422" s="43" t="s">
        <v>242</v>
      </c>
      <c r="H422" s="43" t="s">
        <v>243</v>
      </c>
      <c r="I422" s="46" t="s">
        <v>244</v>
      </c>
      <c r="J422" s="2"/>
      <c r="K422" s="2"/>
      <c r="L422" s="2"/>
    </row>
    <row r="423" spans="1:169" ht="18.600000000000001" thickBot="1">
      <c r="A423" s="125" t="s">
        <v>752</v>
      </c>
      <c r="B423" s="162">
        <v>10</v>
      </c>
      <c r="C423" s="163" t="s">
        <v>753</v>
      </c>
      <c r="D423" s="164">
        <v>4958</v>
      </c>
      <c r="E423" s="164">
        <v>5</v>
      </c>
      <c r="F423" s="163" t="s">
        <v>251</v>
      </c>
      <c r="G423" s="164">
        <f t="shared" ref="G423" si="27">D423*E423</f>
        <v>24790</v>
      </c>
      <c r="H423" s="163" t="s">
        <v>754</v>
      </c>
      <c r="I423" s="167" t="s">
        <v>755</v>
      </c>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row>
    <row r="424" spans="1:169" ht="18.600000000000001" thickTop="1">
      <c r="A424" s="120" t="s">
        <v>270</v>
      </c>
      <c r="B424" s="362"/>
      <c r="C424" s="363"/>
      <c r="D424" s="363"/>
      <c r="E424" s="363"/>
      <c r="F424" s="364"/>
      <c r="G424" s="121">
        <f>SUM(G423:G423)</f>
        <v>24790</v>
      </c>
      <c r="H424" s="362"/>
      <c r="I424" s="364"/>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row>
    <row r="425" spans="1:169" ht="18.600000000000001" thickBot="1">
      <c r="D425" s="92"/>
      <c r="G425" s="92"/>
    </row>
    <row r="426" spans="1:169" ht="18.600000000000001" thickBot="1">
      <c r="A426" s="43" t="s">
        <v>23</v>
      </c>
      <c r="B426" s="43" t="s">
        <v>237</v>
      </c>
      <c r="C426" s="43" t="s">
        <v>238</v>
      </c>
      <c r="D426" s="43" t="s">
        <v>239</v>
      </c>
      <c r="E426" s="43" t="s">
        <v>240</v>
      </c>
      <c r="F426" s="43" t="s">
        <v>241</v>
      </c>
      <c r="G426" s="43" t="s">
        <v>242</v>
      </c>
      <c r="H426" s="43" t="s">
        <v>243</v>
      </c>
      <c r="I426" s="46" t="s">
        <v>244</v>
      </c>
      <c r="J426" s="2"/>
      <c r="K426" s="2"/>
      <c r="L426" s="2"/>
    </row>
    <row r="427" spans="1:169">
      <c r="A427" s="116" t="s">
        <v>57</v>
      </c>
      <c r="B427" s="157">
        <v>11</v>
      </c>
      <c r="C427" s="158" t="s">
        <v>756</v>
      </c>
      <c r="D427" s="159">
        <v>700000</v>
      </c>
      <c r="E427" s="159">
        <v>1</v>
      </c>
      <c r="F427" s="158" t="s">
        <v>274</v>
      </c>
      <c r="G427" s="160">
        <f>D427*E427</f>
        <v>700000</v>
      </c>
      <c r="H427" s="158" t="s">
        <v>904</v>
      </c>
      <c r="I427" s="227" t="s">
        <v>757</v>
      </c>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row>
    <row r="428" spans="1:169">
      <c r="A428" s="125"/>
      <c r="B428" s="162">
        <v>12</v>
      </c>
      <c r="C428" s="163" t="s">
        <v>758</v>
      </c>
      <c r="D428" s="164">
        <v>12000</v>
      </c>
      <c r="E428" s="164">
        <v>1</v>
      </c>
      <c r="F428" s="163" t="s">
        <v>274</v>
      </c>
      <c r="G428" s="164">
        <f>D428*E428</f>
        <v>12000</v>
      </c>
      <c r="H428" s="163" t="s">
        <v>268</v>
      </c>
      <c r="I428" s="167" t="s">
        <v>759</v>
      </c>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row>
    <row r="429" spans="1:169" ht="18.600000000000001" thickBot="1">
      <c r="A429" s="125"/>
      <c r="B429" s="162">
        <v>13</v>
      </c>
      <c r="C429" s="163" t="s">
        <v>760</v>
      </c>
      <c r="D429" s="164">
        <v>14000</v>
      </c>
      <c r="E429" s="164">
        <v>1</v>
      </c>
      <c r="F429" s="163" t="s">
        <v>274</v>
      </c>
      <c r="G429" s="211">
        <f>D429*E429</f>
        <v>14000</v>
      </c>
      <c r="H429" s="163" t="s">
        <v>255</v>
      </c>
      <c r="I429" s="167" t="s">
        <v>761</v>
      </c>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row>
    <row r="430" spans="1:169" ht="18.600000000000001" thickTop="1">
      <c r="A430" s="120" t="s">
        <v>460</v>
      </c>
      <c r="B430" s="362"/>
      <c r="C430" s="363"/>
      <c r="D430" s="363"/>
      <c r="E430" s="363"/>
      <c r="F430" s="364"/>
      <c r="G430" s="121">
        <f>SUM(G427:G429)</f>
        <v>726000</v>
      </c>
      <c r="H430" s="362"/>
      <c r="I430" s="364"/>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row>
    <row r="431" spans="1:169" ht="18.600000000000001" thickBot="1">
      <c r="D431" s="92"/>
      <c r="G431" s="92"/>
    </row>
    <row r="432" spans="1:169" ht="18.600000000000001" thickBot="1">
      <c r="A432" s="43" t="s">
        <v>325</v>
      </c>
      <c r="B432" s="43" t="s">
        <v>237</v>
      </c>
      <c r="C432" s="43" t="s">
        <v>238</v>
      </c>
      <c r="D432" s="43" t="s">
        <v>239</v>
      </c>
      <c r="E432" s="43" t="s">
        <v>240</v>
      </c>
      <c r="F432" s="43" t="s">
        <v>241</v>
      </c>
      <c r="G432" s="43" t="s">
        <v>242</v>
      </c>
      <c r="H432" s="43" t="s">
        <v>243</v>
      </c>
      <c r="I432" s="46" t="s">
        <v>244</v>
      </c>
      <c r="J432" s="2"/>
      <c r="K432" s="2"/>
      <c r="L432" s="2"/>
    </row>
    <row r="433" spans="1:169" ht="18.600000000000001" thickBot="1">
      <c r="A433" s="116" t="s">
        <v>59</v>
      </c>
      <c r="B433" s="157">
        <v>14</v>
      </c>
      <c r="C433" s="158" t="s">
        <v>762</v>
      </c>
      <c r="D433" s="159">
        <v>2200</v>
      </c>
      <c r="E433" s="159">
        <v>5</v>
      </c>
      <c r="F433" s="158" t="s">
        <v>251</v>
      </c>
      <c r="G433" s="159">
        <f>D433*E433</f>
        <v>11000</v>
      </c>
      <c r="H433" s="158" t="s">
        <v>377</v>
      </c>
      <c r="I433" s="227" t="s">
        <v>763</v>
      </c>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row>
    <row r="434" spans="1:169" ht="18.600000000000001" thickTop="1">
      <c r="A434" s="120" t="s">
        <v>306</v>
      </c>
      <c r="B434" s="362"/>
      <c r="C434" s="363"/>
      <c r="D434" s="363"/>
      <c r="E434" s="363"/>
      <c r="F434" s="364"/>
      <c r="G434" s="121">
        <f>SUM(G433)</f>
        <v>11000</v>
      </c>
      <c r="H434" s="362"/>
      <c r="I434" s="364"/>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row>
    <row r="435" spans="1:169" ht="18.600000000000001" thickBot="1">
      <c r="D435" s="92"/>
      <c r="G435" s="92"/>
    </row>
    <row r="436" spans="1:169" ht="18.600000000000001" thickBot="1">
      <c r="A436" s="43" t="s">
        <v>325</v>
      </c>
      <c r="B436" s="43" t="s">
        <v>237</v>
      </c>
      <c r="C436" s="43" t="s">
        <v>238</v>
      </c>
      <c r="D436" s="43" t="s">
        <v>239</v>
      </c>
      <c r="E436" s="43" t="s">
        <v>240</v>
      </c>
      <c r="F436" s="43" t="s">
        <v>241</v>
      </c>
      <c r="G436" s="43" t="s">
        <v>242</v>
      </c>
      <c r="H436" s="43" t="s">
        <v>243</v>
      </c>
      <c r="I436" s="46" t="s">
        <v>244</v>
      </c>
      <c r="J436" s="2"/>
      <c r="K436" s="2"/>
      <c r="L436" s="2"/>
    </row>
    <row r="437" spans="1:169" ht="18.600000000000001" thickBot="1">
      <c r="A437" s="116" t="s">
        <v>60</v>
      </c>
      <c r="B437" s="157">
        <v>15</v>
      </c>
      <c r="C437" s="158" t="s">
        <v>273</v>
      </c>
      <c r="D437" s="159">
        <v>165</v>
      </c>
      <c r="E437" s="159">
        <v>1</v>
      </c>
      <c r="F437" s="158" t="s">
        <v>274</v>
      </c>
      <c r="G437" s="159">
        <f>D437*E437</f>
        <v>165</v>
      </c>
      <c r="H437" s="158" t="s">
        <v>904</v>
      </c>
      <c r="I437" s="227" t="s">
        <v>757</v>
      </c>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c r="FE437" s="2"/>
      <c r="FF437" s="2"/>
      <c r="FG437" s="2"/>
      <c r="FH437" s="2"/>
      <c r="FI437" s="2"/>
      <c r="FJ437" s="2"/>
      <c r="FK437" s="2"/>
      <c r="FL437" s="2"/>
      <c r="FM437" s="2"/>
    </row>
    <row r="438" spans="1:169" ht="18.600000000000001" thickTop="1">
      <c r="A438" s="120" t="s">
        <v>278</v>
      </c>
      <c r="B438" s="362"/>
      <c r="C438" s="363"/>
      <c r="D438" s="363"/>
      <c r="E438" s="363"/>
      <c r="F438" s="364"/>
      <c r="G438" s="121">
        <f>SUM(G437)</f>
        <v>165</v>
      </c>
      <c r="H438" s="362"/>
      <c r="I438" s="364"/>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c r="FE438" s="2"/>
      <c r="FF438" s="2"/>
      <c r="FG438" s="2"/>
      <c r="FH438" s="2"/>
      <c r="FI438" s="2"/>
      <c r="FJ438" s="2"/>
      <c r="FK438" s="2"/>
      <c r="FL438" s="2"/>
      <c r="FM438" s="2"/>
    </row>
    <row r="439" spans="1:169" ht="18.600000000000001" thickBot="1">
      <c r="D439" s="92"/>
      <c r="G439" s="92"/>
    </row>
    <row r="440" spans="1:169" ht="18.600000000000001" thickBot="1">
      <c r="A440" s="43" t="s">
        <v>325</v>
      </c>
      <c r="B440" s="43" t="s">
        <v>237</v>
      </c>
      <c r="C440" s="43" t="s">
        <v>238</v>
      </c>
      <c r="D440" s="43" t="s">
        <v>239</v>
      </c>
      <c r="E440" s="43" t="s">
        <v>240</v>
      </c>
      <c r="F440" s="43" t="s">
        <v>241</v>
      </c>
      <c r="G440" s="43" t="s">
        <v>242</v>
      </c>
      <c r="H440" s="43" t="s">
        <v>243</v>
      </c>
      <c r="I440" s="46" t="s">
        <v>244</v>
      </c>
      <c r="J440" s="2"/>
      <c r="K440" s="2"/>
      <c r="L440" s="2"/>
    </row>
    <row r="441" spans="1:169">
      <c r="A441" s="116" t="s">
        <v>61</v>
      </c>
      <c r="B441" s="157">
        <v>16</v>
      </c>
      <c r="C441" s="158" t="s">
        <v>764</v>
      </c>
      <c r="D441" s="159">
        <v>470</v>
      </c>
      <c r="E441" s="159">
        <v>1</v>
      </c>
      <c r="F441" s="158" t="s">
        <v>274</v>
      </c>
      <c r="G441" s="160">
        <f>D441*E441</f>
        <v>470</v>
      </c>
      <c r="H441" s="158" t="s">
        <v>414</v>
      </c>
      <c r="I441" s="227" t="s">
        <v>765</v>
      </c>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c r="FE441" s="2"/>
      <c r="FF441" s="2"/>
      <c r="FG441" s="2"/>
      <c r="FH441" s="2"/>
      <c r="FI441" s="2"/>
      <c r="FJ441" s="2"/>
      <c r="FK441" s="2"/>
      <c r="FL441" s="2"/>
      <c r="FM441" s="2"/>
    </row>
    <row r="442" spans="1:169">
      <c r="A442" s="125"/>
      <c r="B442" s="162">
        <v>17</v>
      </c>
      <c r="C442" s="163" t="s">
        <v>766</v>
      </c>
      <c r="D442" s="164">
        <v>200</v>
      </c>
      <c r="E442" s="164">
        <v>1</v>
      </c>
      <c r="F442" s="163" t="s">
        <v>494</v>
      </c>
      <c r="G442" s="164">
        <f>D442*E442</f>
        <v>200</v>
      </c>
      <c r="H442" s="163" t="s">
        <v>414</v>
      </c>
      <c r="I442" s="167" t="s">
        <v>767</v>
      </c>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c r="FE442" s="2"/>
      <c r="FF442" s="2"/>
      <c r="FG442" s="2"/>
      <c r="FH442" s="2"/>
      <c r="FI442" s="2"/>
      <c r="FJ442" s="2"/>
      <c r="FK442" s="2"/>
      <c r="FL442" s="2"/>
      <c r="FM442" s="2"/>
    </row>
    <row r="443" spans="1:169" ht="18.600000000000001" thickBot="1">
      <c r="A443" s="125"/>
      <c r="B443" s="179">
        <v>18</v>
      </c>
      <c r="C443" s="155" t="s">
        <v>768</v>
      </c>
      <c r="D443" s="211">
        <v>10000</v>
      </c>
      <c r="E443" s="211">
        <v>4</v>
      </c>
      <c r="F443" s="155" t="s">
        <v>274</v>
      </c>
      <c r="G443" s="274">
        <f>D443*E443</f>
        <v>40000</v>
      </c>
      <c r="H443" s="155" t="s">
        <v>255</v>
      </c>
      <c r="I443" s="161" t="s">
        <v>769</v>
      </c>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c r="FE443" s="2"/>
      <c r="FF443" s="2"/>
      <c r="FG443" s="2"/>
      <c r="FH443" s="2"/>
      <c r="FI443" s="2"/>
      <c r="FJ443" s="2"/>
      <c r="FK443" s="2"/>
      <c r="FL443" s="2"/>
      <c r="FM443" s="2"/>
    </row>
    <row r="444" spans="1:169" ht="18.600000000000001" thickTop="1">
      <c r="A444" s="120" t="s">
        <v>285</v>
      </c>
      <c r="B444" s="362"/>
      <c r="C444" s="363"/>
      <c r="D444" s="363"/>
      <c r="E444" s="363"/>
      <c r="F444" s="364"/>
      <c r="G444" s="121">
        <f>SUM(G441:G443)</f>
        <v>40670</v>
      </c>
      <c r="H444" s="362"/>
      <c r="I444" s="364"/>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c r="FE444" s="2"/>
      <c r="FF444" s="2"/>
      <c r="FG444" s="2"/>
      <c r="FH444" s="2"/>
      <c r="FI444" s="2"/>
      <c r="FJ444" s="2"/>
      <c r="FK444" s="2"/>
      <c r="FL444" s="2"/>
      <c r="FM444" s="2"/>
    </row>
    <row r="445" spans="1:169" ht="18.600000000000001" thickBot="1">
      <c r="A445" s="2"/>
      <c r="B445" s="2"/>
      <c r="C445" s="2"/>
      <c r="D445" s="2"/>
      <c r="E445" s="2"/>
      <c r="F445" s="2"/>
      <c r="G445" s="2"/>
      <c r="H445" s="2"/>
      <c r="I445" s="80"/>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c r="FE445" s="2"/>
      <c r="FF445" s="2"/>
      <c r="FG445" s="2"/>
      <c r="FH445" s="2"/>
      <c r="FI445" s="2"/>
      <c r="FJ445" s="2"/>
      <c r="FK445" s="2"/>
      <c r="FL445" s="2"/>
      <c r="FM445" s="2"/>
    </row>
    <row r="446" spans="1:169" ht="18.600000000000001" thickBot="1">
      <c r="A446" s="144" t="s">
        <v>770</v>
      </c>
      <c r="B446" s="145"/>
      <c r="C446" s="145"/>
      <c r="D446" s="145"/>
      <c r="E446" s="145"/>
      <c r="F446" s="145"/>
      <c r="G446" s="147">
        <f>SUM(G413,G420,G424,G430,G434,G438,G444)</f>
        <v>854655</v>
      </c>
      <c r="H446" s="2"/>
      <c r="I446" s="80"/>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c r="FE446" s="2"/>
      <c r="FF446" s="2"/>
      <c r="FG446" s="2"/>
      <c r="FH446" s="2"/>
      <c r="FI446" s="2"/>
      <c r="FJ446" s="2"/>
      <c r="FK446" s="2"/>
      <c r="FL446" s="2"/>
      <c r="FM446" s="2"/>
    </row>
    <row r="447" spans="1:169">
      <c r="D447" s="92"/>
      <c r="G447" s="92"/>
    </row>
    <row r="448" spans="1:169" ht="18.600000000000001" thickBot="1">
      <c r="A448" s="1" t="s">
        <v>771</v>
      </c>
      <c r="D448" s="92"/>
      <c r="G448" s="92"/>
    </row>
    <row r="449" spans="1:12" ht="18.600000000000001" thickBot="1">
      <c r="A449" s="43" t="s">
        <v>325</v>
      </c>
      <c r="B449" s="43" t="s">
        <v>237</v>
      </c>
      <c r="C449" s="43" t="s">
        <v>238</v>
      </c>
      <c r="D449" s="43" t="s">
        <v>239</v>
      </c>
      <c r="E449" s="43" t="s">
        <v>240</v>
      </c>
      <c r="F449" s="43" t="s">
        <v>241</v>
      </c>
      <c r="G449" s="43" t="s">
        <v>242</v>
      </c>
      <c r="H449" s="43" t="s">
        <v>243</v>
      </c>
      <c r="I449" s="46" t="s">
        <v>244</v>
      </c>
      <c r="J449" s="2"/>
      <c r="K449" s="2"/>
      <c r="L449" s="2"/>
    </row>
    <row r="450" spans="1:12">
      <c r="A450" s="117" t="s">
        <v>83</v>
      </c>
      <c r="B450" s="275">
        <v>1</v>
      </c>
      <c r="C450" s="236" t="s">
        <v>743</v>
      </c>
      <c r="D450" s="160">
        <v>2000</v>
      </c>
      <c r="E450" s="160">
        <v>1</v>
      </c>
      <c r="F450" s="236" t="s">
        <v>246</v>
      </c>
      <c r="G450" s="160">
        <f>D450*E450</f>
        <v>2000</v>
      </c>
      <c r="H450" s="236" t="s">
        <v>772</v>
      </c>
      <c r="I450" s="228" t="s">
        <v>773</v>
      </c>
      <c r="J450" s="2"/>
      <c r="K450" s="2"/>
      <c r="L450" s="2"/>
    </row>
    <row r="451" spans="1:12">
      <c r="A451" s="245"/>
      <c r="B451" s="276">
        <v>2</v>
      </c>
      <c r="C451" s="232" t="s">
        <v>774</v>
      </c>
      <c r="D451" s="237">
        <v>2150</v>
      </c>
      <c r="E451" s="237">
        <v>4</v>
      </c>
      <c r="F451" s="259" t="s">
        <v>283</v>
      </c>
      <c r="G451" s="164">
        <f t="shared" ref="G451:G452" si="28">D451*E451</f>
        <v>8600</v>
      </c>
      <c r="H451" s="238" t="s">
        <v>360</v>
      </c>
      <c r="I451" s="204" t="s">
        <v>775</v>
      </c>
      <c r="J451" s="2"/>
      <c r="K451" s="2"/>
      <c r="L451" s="2"/>
    </row>
    <row r="452" spans="1:12">
      <c r="A452" s="245"/>
      <c r="B452" s="277">
        <v>3</v>
      </c>
      <c r="C452" s="238" t="s">
        <v>776</v>
      </c>
      <c r="D452" s="237">
        <v>110</v>
      </c>
      <c r="E452" s="237">
        <v>1</v>
      </c>
      <c r="F452" s="259" t="s">
        <v>613</v>
      </c>
      <c r="G452" s="274">
        <f t="shared" si="28"/>
        <v>110</v>
      </c>
      <c r="H452" s="238" t="s">
        <v>360</v>
      </c>
      <c r="I452" s="204" t="s">
        <v>777</v>
      </c>
      <c r="J452" s="2"/>
      <c r="K452" s="2"/>
      <c r="L452" s="2"/>
    </row>
    <row r="453" spans="1:12">
      <c r="A453" s="135"/>
      <c r="B453" s="278">
        <v>4</v>
      </c>
      <c r="C453" s="235" t="s">
        <v>778</v>
      </c>
      <c r="D453" s="261">
        <v>1480</v>
      </c>
      <c r="E453" s="261">
        <v>1</v>
      </c>
      <c r="F453" s="279" t="s">
        <v>779</v>
      </c>
      <c r="G453" s="261">
        <f>D453*E453</f>
        <v>1480</v>
      </c>
      <c r="H453" s="235" t="s">
        <v>360</v>
      </c>
      <c r="I453" s="280" t="s">
        <v>775</v>
      </c>
      <c r="J453" s="2"/>
      <c r="K453" s="2"/>
      <c r="L453" s="2"/>
    </row>
    <row r="454" spans="1:12">
      <c r="A454" s="125"/>
      <c r="B454" s="162">
        <v>5</v>
      </c>
      <c r="C454" s="281" t="s">
        <v>780</v>
      </c>
      <c r="D454" s="164">
        <v>328</v>
      </c>
      <c r="E454" s="164">
        <v>2</v>
      </c>
      <c r="F454" s="163" t="s">
        <v>265</v>
      </c>
      <c r="G454" s="164">
        <f>D454*E454</f>
        <v>656</v>
      </c>
      <c r="H454" s="163" t="s">
        <v>421</v>
      </c>
      <c r="I454" s="167" t="s">
        <v>775</v>
      </c>
      <c r="J454" s="2"/>
      <c r="K454" s="2"/>
      <c r="L454" s="2"/>
    </row>
    <row r="455" spans="1:12">
      <c r="A455" s="208"/>
      <c r="B455" s="262">
        <v>6</v>
      </c>
      <c r="C455" s="233" t="s">
        <v>781</v>
      </c>
      <c r="D455" s="272">
        <v>2180</v>
      </c>
      <c r="E455" s="272">
        <v>1</v>
      </c>
      <c r="F455" s="282" t="s">
        <v>782</v>
      </c>
      <c r="G455" s="272">
        <f>D455*E455</f>
        <v>2180</v>
      </c>
      <c r="H455" s="283" t="s">
        <v>397</v>
      </c>
      <c r="I455" s="284" t="s">
        <v>777</v>
      </c>
      <c r="J455" s="2"/>
      <c r="K455" s="2"/>
      <c r="L455" s="2"/>
    </row>
    <row r="456" spans="1:12">
      <c r="A456" s="125"/>
      <c r="B456" s="277">
        <v>7</v>
      </c>
      <c r="C456" s="232" t="s">
        <v>783</v>
      </c>
      <c r="D456" s="237">
        <v>1980</v>
      </c>
      <c r="E456" s="237">
        <v>1</v>
      </c>
      <c r="F456" s="259" t="s">
        <v>782</v>
      </c>
      <c r="G456" s="237">
        <f t="shared" ref="G456:G464" si="29">D456*E456</f>
        <v>1980</v>
      </c>
      <c r="H456" s="238" t="s">
        <v>397</v>
      </c>
      <c r="I456" s="204" t="s">
        <v>777</v>
      </c>
      <c r="J456" s="2"/>
      <c r="K456" s="2"/>
      <c r="L456" s="2"/>
    </row>
    <row r="457" spans="1:12">
      <c r="A457" s="125"/>
      <c r="B457" s="277">
        <v>8</v>
      </c>
      <c r="C457" s="232" t="s">
        <v>784</v>
      </c>
      <c r="D457" s="237">
        <v>348</v>
      </c>
      <c r="E457" s="237">
        <v>4</v>
      </c>
      <c r="F457" s="259" t="s">
        <v>246</v>
      </c>
      <c r="G457" s="237">
        <f t="shared" si="29"/>
        <v>1392</v>
      </c>
      <c r="H457" s="238" t="s">
        <v>397</v>
      </c>
      <c r="I457" s="204" t="s">
        <v>775</v>
      </c>
      <c r="J457" s="2"/>
      <c r="K457" s="2"/>
      <c r="L457" s="2"/>
    </row>
    <row r="458" spans="1:12">
      <c r="A458" s="125"/>
      <c r="B458" s="162">
        <v>9</v>
      </c>
      <c r="C458" s="163" t="s">
        <v>785</v>
      </c>
      <c r="D458" s="164">
        <v>110</v>
      </c>
      <c r="E458" s="164">
        <v>1</v>
      </c>
      <c r="F458" s="165" t="s">
        <v>246</v>
      </c>
      <c r="G458" s="237">
        <f t="shared" si="29"/>
        <v>110</v>
      </c>
      <c r="H458" s="166" t="s">
        <v>746</v>
      </c>
      <c r="I458" s="167" t="s">
        <v>786</v>
      </c>
      <c r="J458" s="2"/>
      <c r="K458" s="2"/>
      <c r="L458" s="2"/>
    </row>
    <row r="459" spans="1:12">
      <c r="A459" s="125"/>
      <c r="B459" s="162">
        <v>10</v>
      </c>
      <c r="C459" s="163" t="s">
        <v>743</v>
      </c>
      <c r="D459" s="164">
        <v>2000</v>
      </c>
      <c r="E459" s="164">
        <v>1</v>
      </c>
      <c r="F459" s="165" t="s">
        <v>246</v>
      </c>
      <c r="G459" s="237">
        <f t="shared" si="29"/>
        <v>2000</v>
      </c>
      <c r="H459" s="166" t="s">
        <v>787</v>
      </c>
      <c r="I459" s="167" t="s">
        <v>788</v>
      </c>
      <c r="J459" s="2"/>
      <c r="K459" s="2"/>
      <c r="L459" s="2"/>
    </row>
    <row r="460" spans="1:12">
      <c r="A460" s="125"/>
      <c r="B460" s="162">
        <v>11</v>
      </c>
      <c r="C460" s="163" t="s">
        <v>789</v>
      </c>
      <c r="D460" s="164">
        <v>110</v>
      </c>
      <c r="E460" s="164">
        <v>4</v>
      </c>
      <c r="F460" s="165" t="s">
        <v>613</v>
      </c>
      <c r="G460" s="237">
        <f t="shared" si="29"/>
        <v>440</v>
      </c>
      <c r="H460" s="166" t="s">
        <v>746</v>
      </c>
      <c r="I460" s="167" t="s">
        <v>790</v>
      </c>
      <c r="J460" s="2"/>
      <c r="K460" s="2"/>
      <c r="L460" s="2"/>
    </row>
    <row r="461" spans="1:12">
      <c r="A461" s="125"/>
      <c r="B461" s="162">
        <v>12</v>
      </c>
      <c r="C461" s="163" t="s">
        <v>791</v>
      </c>
      <c r="D461" s="164">
        <v>110</v>
      </c>
      <c r="E461" s="164">
        <v>1</v>
      </c>
      <c r="F461" s="165" t="s">
        <v>433</v>
      </c>
      <c r="G461" s="237">
        <f t="shared" si="29"/>
        <v>110</v>
      </c>
      <c r="H461" s="166" t="s">
        <v>746</v>
      </c>
      <c r="I461" s="167" t="s">
        <v>790</v>
      </c>
      <c r="J461" s="2"/>
      <c r="K461" s="2"/>
      <c r="L461" s="2"/>
    </row>
    <row r="462" spans="1:12">
      <c r="A462" s="125"/>
      <c r="B462" s="162">
        <v>13</v>
      </c>
      <c r="C462" s="163" t="s">
        <v>792</v>
      </c>
      <c r="D462" s="164">
        <v>110</v>
      </c>
      <c r="E462" s="164">
        <v>14</v>
      </c>
      <c r="F462" s="165" t="s">
        <v>283</v>
      </c>
      <c r="G462" s="237">
        <f t="shared" si="29"/>
        <v>1540</v>
      </c>
      <c r="H462" s="166" t="s">
        <v>746</v>
      </c>
      <c r="I462" s="167" t="s">
        <v>790</v>
      </c>
      <c r="J462" s="2"/>
      <c r="K462" s="2"/>
      <c r="L462" s="2"/>
    </row>
    <row r="463" spans="1:12">
      <c r="A463" s="125"/>
      <c r="B463" s="162">
        <v>14</v>
      </c>
      <c r="C463" s="163" t="s">
        <v>793</v>
      </c>
      <c r="D463" s="164">
        <v>247</v>
      </c>
      <c r="E463" s="164">
        <v>2</v>
      </c>
      <c r="F463" s="165" t="s">
        <v>794</v>
      </c>
      <c r="G463" s="237">
        <f t="shared" si="29"/>
        <v>494</v>
      </c>
      <c r="H463" s="166" t="s">
        <v>746</v>
      </c>
      <c r="I463" s="167" t="s">
        <v>790</v>
      </c>
      <c r="J463" s="2"/>
      <c r="K463" s="2"/>
      <c r="L463" s="2"/>
    </row>
    <row r="464" spans="1:12">
      <c r="A464" s="205"/>
      <c r="B464" s="162">
        <v>15</v>
      </c>
      <c r="C464" s="163" t="s">
        <v>795</v>
      </c>
      <c r="D464" s="164">
        <v>110</v>
      </c>
      <c r="E464" s="164">
        <v>2</v>
      </c>
      <c r="F464" s="163" t="s">
        <v>259</v>
      </c>
      <c r="G464" s="237">
        <f t="shared" si="29"/>
        <v>220</v>
      </c>
      <c r="H464" s="163" t="s">
        <v>746</v>
      </c>
      <c r="I464" s="167" t="s">
        <v>796</v>
      </c>
      <c r="J464" s="2"/>
      <c r="K464" s="2"/>
      <c r="L464" s="2"/>
    </row>
    <row r="465" spans="1:12">
      <c r="A465" s="199"/>
      <c r="B465" s="285">
        <v>16</v>
      </c>
      <c r="C465" s="286" t="s">
        <v>797</v>
      </c>
      <c r="D465" s="237">
        <v>66</v>
      </c>
      <c r="E465" s="237">
        <v>3</v>
      </c>
      <c r="F465" s="232" t="s">
        <v>907</v>
      </c>
      <c r="G465" s="237">
        <f>D465*E465</f>
        <v>198</v>
      </c>
      <c r="H465" s="287" t="s">
        <v>268</v>
      </c>
      <c r="I465" s="184" t="s">
        <v>798</v>
      </c>
      <c r="J465" s="2"/>
      <c r="K465" s="2"/>
      <c r="L465" s="2"/>
    </row>
    <row r="466" spans="1:12">
      <c r="A466" s="199"/>
      <c r="B466" s="277">
        <v>17</v>
      </c>
      <c r="C466" s="232" t="s">
        <v>799</v>
      </c>
      <c r="D466" s="237">
        <v>110</v>
      </c>
      <c r="E466" s="237">
        <v>50</v>
      </c>
      <c r="F466" s="232" t="s">
        <v>613</v>
      </c>
      <c r="G466" s="237">
        <f>D466*E466</f>
        <v>5500</v>
      </c>
      <c r="H466" s="232" t="s">
        <v>268</v>
      </c>
      <c r="I466" s="354" t="s">
        <v>800</v>
      </c>
      <c r="J466" s="2"/>
      <c r="K466" s="2"/>
      <c r="L466" s="2"/>
    </row>
    <row r="467" spans="1:12">
      <c r="A467" s="199"/>
      <c r="B467" s="277">
        <v>18</v>
      </c>
      <c r="C467" s="288" t="s">
        <v>801</v>
      </c>
      <c r="D467" s="237">
        <v>909</v>
      </c>
      <c r="E467" s="237">
        <v>3</v>
      </c>
      <c r="F467" s="232" t="s">
        <v>659</v>
      </c>
      <c r="G467" s="237">
        <f t="shared" ref="G467:G473" si="30">D467*E467</f>
        <v>2727</v>
      </c>
      <c r="H467" s="232" t="s">
        <v>360</v>
      </c>
      <c r="I467" s="354" t="s">
        <v>802</v>
      </c>
      <c r="J467" s="2"/>
      <c r="K467" s="2"/>
      <c r="L467" s="2"/>
    </row>
    <row r="468" spans="1:12">
      <c r="A468" s="199"/>
      <c r="B468" s="277">
        <v>19</v>
      </c>
      <c r="C468" s="232" t="s">
        <v>803</v>
      </c>
      <c r="D468" s="237">
        <v>110</v>
      </c>
      <c r="E468" s="237">
        <v>17</v>
      </c>
      <c r="F468" s="232" t="s">
        <v>246</v>
      </c>
      <c r="G468" s="237">
        <f t="shared" si="30"/>
        <v>1870</v>
      </c>
      <c r="H468" s="232" t="s">
        <v>280</v>
      </c>
      <c r="I468" s="354" t="s">
        <v>804</v>
      </c>
      <c r="J468" s="2"/>
      <c r="K468" s="2"/>
      <c r="L468" s="2"/>
    </row>
    <row r="469" spans="1:12">
      <c r="A469" s="268"/>
      <c r="B469" s="276">
        <v>20</v>
      </c>
      <c r="C469" s="234" t="s">
        <v>805</v>
      </c>
      <c r="D469" s="261">
        <v>110</v>
      </c>
      <c r="E469" s="261">
        <v>2</v>
      </c>
      <c r="F469" s="234" t="s">
        <v>246</v>
      </c>
      <c r="G469" s="237">
        <f t="shared" si="30"/>
        <v>220</v>
      </c>
      <c r="H469" s="238" t="s">
        <v>268</v>
      </c>
      <c r="I469" s="355" t="s">
        <v>804</v>
      </c>
      <c r="J469" s="2"/>
      <c r="K469" s="2"/>
      <c r="L469" s="2"/>
    </row>
    <row r="470" spans="1:12">
      <c r="A470" s="125"/>
      <c r="B470" s="162">
        <v>21</v>
      </c>
      <c r="C470" s="163" t="s">
        <v>806</v>
      </c>
      <c r="D470" s="164">
        <v>3608</v>
      </c>
      <c r="E470" s="164">
        <v>1</v>
      </c>
      <c r="F470" s="163" t="s">
        <v>246</v>
      </c>
      <c r="G470" s="237">
        <f t="shared" si="30"/>
        <v>3608</v>
      </c>
      <c r="H470" s="163" t="s">
        <v>268</v>
      </c>
      <c r="I470" s="356" t="s">
        <v>807</v>
      </c>
      <c r="J470" s="2"/>
      <c r="K470" s="2"/>
      <c r="L470" s="2"/>
    </row>
    <row r="471" spans="1:12">
      <c r="A471" s="125"/>
      <c r="B471" s="162">
        <v>22</v>
      </c>
      <c r="C471" s="163" t="s">
        <v>808</v>
      </c>
      <c r="D471" s="164">
        <v>3608</v>
      </c>
      <c r="E471" s="164">
        <v>1</v>
      </c>
      <c r="F471" s="163" t="s">
        <v>246</v>
      </c>
      <c r="G471" s="237">
        <f t="shared" si="30"/>
        <v>3608</v>
      </c>
      <c r="H471" s="163" t="s">
        <v>268</v>
      </c>
      <c r="I471" s="356" t="s">
        <v>809</v>
      </c>
      <c r="J471" s="2"/>
      <c r="K471" s="2"/>
      <c r="L471" s="2"/>
    </row>
    <row r="472" spans="1:12">
      <c r="A472" s="129"/>
      <c r="B472" s="169">
        <v>23</v>
      </c>
      <c r="C472" s="170" t="s">
        <v>810</v>
      </c>
      <c r="D472" s="171">
        <v>110</v>
      </c>
      <c r="E472" s="171">
        <v>5</v>
      </c>
      <c r="F472" s="170" t="s">
        <v>246</v>
      </c>
      <c r="G472" s="261">
        <f t="shared" si="30"/>
        <v>550</v>
      </c>
      <c r="H472" s="170" t="s">
        <v>268</v>
      </c>
      <c r="I472" s="357" t="s">
        <v>811</v>
      </c>
      <c r="J472" s="2"/>
      <c r="K472" s="2"/>
      <c r="L472" s="2"/>
    </row>
    <row r="473" spans="1:12" ht="18.600000000000001" thickBot="1">
      <c r="A473" s="134"/>
      <c r="B473" s="185">
        <v>24</v>
      </c>
      <c r="C473" s="188" t="s">
        <v>805</v>
      </c>
      <c r="D473" s="189">
        <v>110</v>
      </c>
      <c r="E473" s="189">
        <v>2</v>
      </c>
      <c r="F473" s="188" t="s">
        <v>246</v>
      </c>
      <c r="G473" s="177">
        <f t="shared" si="30"/>
        <v>220</v>
      </c>
      <c r="H473" s="188" t="s">
        <v>268</v>
      </c>
      <c r="I473" s="358" t="s">
        <v>811</v>
      </c>
      <c r="J473" s="2"/>
      <c r="K473" s="2"/>
      <c r="L473" s="2"/>
    </row>
    <row r="474" spans="1:12" ht="18.600000000000001" thickTop="1">
      <c r="A474" s="154" t="s">
        <v>293</v>
      </c>
      <c r="B474" s="372"/>
      <c r="C474" s="377"/>
      <c r="D474" s="377"/>
      <c r="E474" s="377"/>
      <c r="F474" s="373"/>
      <c r="G474" s="202">
        <f>SUM(G450:G473)</f>
        <v>41813</v>
      </c>
      <c r="H474" s="362"/>
      <c r="I474" s="364"/>
      <c r="J474" s="2"/>
      <c r="K474" s="2"/>
      <c r="L474" s="2"/>
    </row>
    <row r="475" spans="1:12" ht="18.600000000000001" thickBot="1">
      <c r="D475" s="92"/>
      <c r="G475" s="92"/>
    </row>
    <row r="476" spans="1:12" ht="18.600000000000001" thickBot="1">
      <c r="A476" s="43" t="s">
        <v>325</v>
      </c>
      <c r="B476" s="43" t="s">
        <v>237</v>
      </c>
      <c r="C476" s="43" t="s">
        <v>238</v>
      </c>
      <c r="D476" s="43" t="s">
        <v>239</v>
      </c>
      <c r="E476" s="43" t="s">
        <v>240</v>
      </c>
      <c r="F476" s="43" t="s">
        <v>241</v>
      </c>
      <c r="G476" s="43" t="s">
        <v>242</v>
      </c>
      <c r="H476" s="43" t="s">
        <v>243</v>
      </c>
      <c r="I476" s="46" t="s">
        <v>244</v>
      </c>
      <c r="J476" s="2"/>
      <c r="K476" s="2"/>
      <c r="L476" s="2"/>
    </row>
    <row r="477" spans="1:12" ht="18.600000000000001" thickBot="1">
      <c r="A477" s="116" t="s">
        <v>54</v>
      </c>
      <c r="B477" s="157">
        <v>25</v>
      </c>
      <c r="C477" s="158" t="s">
        <v>812</v>
      </c>
      <c r="D477" s="159">
        <v>11990</v>
      </c>
      <c r="E477" s="159">
        <v>1</v>
      </c>
      <c r="F477" s="158" t="s">
        <v>274</v>
      </c>
      <c r="G477" s="159">
        <f>D477*E477</f>
        <v>11990</v>
      </c>
      <c r="H477" s="158" t="s">
        <v>746</v>
      </c>
      <c r="I477" s="227" t="s">
        <v>813</v>
      </c>
      <c r="J477" s="2"/>
      <c r="K477" s="2"/>
      <c r="L477" s="2"/>
    </row>
    <row r="478" spans="1:12" ht="18.600000000000001" thickTop="1">
      <c r="A478" s="120" t="s">
        <v>404</v>
      </c>
      <c r="B478" s="362"/>
      <c r="C478" s="363"/>
      <c r="D478" s="363"/>
      <c r="E478" s="363"/>
      <c r="F478" s="364"/>
      <c r="G478" s="121">
        <f>SUM(G477)</f>
        <v>11990</v>
      </c>
      <c r="H478" s="362"/>
      <c r="I478" s="364"/>
      <c r="J478" s="2"/>
      <c r="K478" s="2"/>
      <c r="L478" s="2"/>
    </row>
    <row r="479" spans="1:12" ht="18.600000000000001" thickBot="1">
      <c r="D479" s="92"/>
      <c r="G479" s="92"/>
    </row>
    <row r="480" spans="1:12" ht="18.600000000000001" thickBot="1">
      <c r="A480" s="43" t="s">
        <v>325</v>
      </c>
      <c r="B480" s="43" t="s">
        <v>237</v>
      </c>
      <c r="C480" s="43" t="s">
        <v>238</v>
      </c>
      <c r="D480" s="43" t="s">
        <v>239</v>
      </c>
      <c r="E480" s="43" t="s">
        <v>240</v>
      </c>
      <c r="F480" s="43" t="s">
        <v>241</v>
      </c>
      <c r="G480" s="43" t="s">
        <v>242</v>
      </c>
      <c r="H480" s="43" t="s">
        <v>243</v>
      </c>
      <c r="I480" s="46" t="s">
        <v>244</v>
      </c>
      <c r="J480" s="2"/>
      <c r="K480" s="2"/>
      <c r="L480" s="2"/>
    </row>
    <row r="481" spans="1:12">
      <c r="A481" s="116" t="s">
        <v>57</v>
      </c>
      <c r="B481" s="157">
        <v>26</v>
      </c>
      <c r="C481" s="158" t="s">
        <v>814</v>
      </c>
      <c r="D481" s="159">
        <v>1000</v>
      </c>
      <c r="E481" s="160">
        <v>15</v>
      </c>
      <c r="F481" s="236" t="s">
        <v>246</v>
      </c>
      <c r="G481" s="160">
        <f>D481*E481</f>
        <v>15000</v>
      </c>
      <c r="H481" s="158" t="s">
        <v>746</v>
      </c>
      <c r="I481" s="227" t="s">
        <v>815</v>
      </c>
      <c r="J481" s="2"/>
      <c r="K481" s="2"/>
      <c r="L481" s="2"/>
    </row>
    <row r="482" spans="1:12" ht="18.600000000000001" thickBot="1">
      <c r="A482" s="125"/>
      <c r="B482" s="162">
        <v>27</v>
      </c>
      <c r="C482" s="163" t="s">
        <v>814</v>
      </c>
      <c r="D482" s="289">
        <v>10170</v>
      </c>
      <c r="E482" s="237">
        <v>3</v>
      </c>
      <c r="F482" s="232" t="s">
        <v>246</v>
      </c>
      <c r="G482" s="290">
        <f>D482*E482</f>
        <v>30510</v>
      </c>
      <c r="H482" s="166" t="s">
        <v>746</v>
      </c>
      <c r="I482" s="167" t="s">
        <v>816</v>
      </c>
      <c r="J482" s="2"/>
      <c r="K482" s="2"/>
      <c r="L482" s="2"/>
    </row>
    <row r="483" spans="1:12" ht="18.600000000000001" thickTop="1">
      <c r="A483" s="120" t="s">
        <v>460</v>
      </c>
      <c r="B483" s="362"/>
      <c r="C483" s="363"/>
      <c r="D483" s="363"/>
      <c r="E483" s="363"/>
      <c r="F483" s="364"/>
      <c r="G483" s="121">
        <f>SUM(G481:G482)</f>
        <v>45510</v>
      </c>
      <c r="H483" s="362"/>
      <c r="I483" s="364"/>
      <c r="J483" s="2"/>
      <c r="K483" s="2"/>
      <c r="L483" s="2"/>
    </row>
    <row r="484" spans="1:12" ht="18.600000000000001" thickBot="1">
      <c r="D484" s="92"/>
      <c r="G484" s="92"/>
    </row>
    <row r="485" spans="1:12" ht="18.600000000000001" thickBot="1">
      <c r="A485" s="43" t="s">
        <v>325</v>
      </c>
      <c r="B485" s="43" t="s">
        <v>237</v>
      </c>
      <c r="C485" s="43" t="s">
        <v>238</v>
      </c>
      <c r="D485" s="43" t="s">
        <v>239</v>
      </c>
      <c r="E485" s="43" t="s">
        <v>240</v>
      </c>
      <c r="F485" s="43" t="s">
        <v>241</v>
      </c>
      <c r="G485" s="43" t="s">
        <v>242</v>
      </c>
      <c r="H485" s="43" t="s">
        <v>243</v>
      </c>
      <c r="I485" s="46" t="s">
        <v>244</v>
      </c>
      <c r="J485" s="2"/>
      <c r="K485" s="2"/>
      <c r="L485" s="2"/>
    </row>
    <row r="486" spans="1:12">
      <c r="A486" s="116" t="s">
        <v>61</v>
      </c>
      <c r="B486" s="157">
        <v>28</v>
      </c>
      <c r="C486" s="158" t="s">
        <v>817</v>
      </c>
      <c r="D486" s="159">
        <v>550</v>
      </c>
      <c r="E486" s="261">
        <v>12</v>
      </c>
      <c r="F486" s="158" t="s">
        <v>246</v>
      </c>
      <c r="G486" s="160">
        <f>D486*E486</f>
        <v>6600</v>
      </c>
      <c r="H486" s="158" t="s">
        <v>255</v>
      </c>
      <c r="I486" s="227" t="s">
        <v>818</v>
      </c>
      <c r="J486" s="2"/>
      <c r="K486" s="2"/>
      <c r="L486" s="2"/>
    </row>
    <row r="487" spans="1:12">
      <c r="A487" s="125"/>
      <c r="B487" s="162">
        <v>29</v>
      </c>
      <c r="C487" s="163" t="s">
        <v>819</v>
      </c>
      <c r="D487" s="164">
        <v>110</v>
      </c>
      <c r="E487" s="164">
        <v>18</v>
      </c>
      <c r="F487" s="163" t="s">
        <v>274</v>
      </c>
      <c r="G487" s="164">
        <f t="shared" ref="G487:G491" si="31">D487*E487</f>
        <v>1980</v>
      </c>
      <c r="H487" s="163" t="s">
        <v>255</v>
      </c>
      <c r="I487" s="167" t="s">
        <v>815</v>
      </c>
      <c r="J487" s="2"/>
      <c r="K487" s="2"/>
      <c r="L487" s="2"/>
    </row>
    <row r="488" spans="1:12">
      <c r="A488" s="125"/>
      <c r="B488" s="169">
        <v>30</v>
      </c>
      <c r="C488" s="170" t="s">
        <v>820</v>
      </c>
      <c r="D488" s="171">
        <v>50</v>
      </c>
      <c r="E488" s="171">
        <v>18</v>
      </c>
      <c r="F488" s="170" t="s">
        <v>274</v>
      </c>
      <c r="G488" s="164">
        <f t="shared" si="31"/>
        <v>900</v>
      </c>
      <c r="H488" s="170" t="s">
        <v>255</v>
      </c>
      <c r="I488" s="167" t="s">
        <v>815</v>
      </c>
      <c r="J488" s="2"/>
      <c r="K488" s="2"/>
      <c r="L488" s="2"/>
    </row>
    <row r="489" spans="1:12">
      <c r="A489" s="125"/>
      <c r="B489" s="162">
        <v>31</v>
      </c>
      <c r="C489" s="163" t="s">
        <v>821</v>
      </c>
      <c r="D489" s="164">
        <v>15000</v>
      </c>
      <c r="E489" s="164">
        <v>1</v>
      </c>
      <c r="F489" s="163" t="s">
        <v>246</v>
      </c>
      <c r="G489" s="164">
        <f t="shared" si="31"/>
        <v>15000</v>
      </c>
      <c r="H489" s="163" t="s">
        <v>414</v>
      </c>
      <c r="I489" s="167" t="s">
        <v>822</v>
      </c>
      <c r="J489" s="2"/>
      <c r="K489" s="2"/>
      <c r="L489" s="2"/>
    </row>
    <row r="490" spans="1:12">
      <c r="A490" s="125"/>
      <c r="B490" s="162">
        <v>32</v>
      </c>
      <c r="C490" s="163" t="s">
        <v>821</v>
      </c>
      <c r="D490" s="164">
        <v>5000</v>
      </c>
      <c r="E490" s="164">
        <v>1</v>
      </c>
      <c r="F490" s="163" t="s">
        <v>246</v>
      </c>
      <c r="G490" s="164">
        <f t="shared" si="31"/>
        <v>5000</v>
      </c>
      <c r="H490" s="163" t="s">
        <v>414</v>
      </c>
      <c r="I490" s="167" t="s">
        <v>823</v>
      </c>
      <c r="J490" s="2"/>
      <c r="K490" s="2"/>
      <c r="L490" s="2"/>
    </row>
    <row r="491" spans="1:12" ht="18.600000000000001" thickBot="1">
      <c r="A491" s="134"/>
      <c r="B491" s="179">
        <v>33</v>
      </c>
      <c r="C491" s="155" t="s">
        <v>821</v>
      </c>
      <c r="D491" s="211">
        <v>30000</v>
      </c>
      <c r="E491" s="211">
        <v>1</v>
      </c>
      <c r="F491" s="155" t="s">
        <v>246</v>
      </c>
      <c r="G491" s="274">
        <f t="shared" si="31"/>
        <v>30000</v>
      </c>
      <c r="H491" s="155" t="s">
        <v>414</v>
      </c>
      <c r="I491" s="161" t="s">
        <v>824</v>
      </c>
      <c r="J491" s="2"/>
      <c r="K491" s="2"/>
      <c r="L491" s="2"/>
    </row>
    <row r="492" spans="1:12" ht="18.600000000000001" thickTop="1">
      <c r="A492" s="120" t="s">
        <v>285</v>
      </c>
      <c r="B492" s="362"/>
      <c r="C492" s="363"/>
      <c r="D492" s="363"/>
      <c r="E492" s="363"/>
      <c r="F492" s="364"/>
      <c r="G492" s="121">
        <f>SUM(G486:G491)</f>
        <v>59480</v>
      </c>
      <c r="H492" s="362"/>
      <c r="I492" s="364"/>
      <c r="J492" s="2"/>
      <c r="K492" s="2"/>
      <c r="L492" s="2"/>
    </row>
    <row r="493" spans="1:12" ht="18.600000000000001" thickBot="1">
      <c r="D493" s="92"/>
      <c r="G493" s="92"/>
    </row>
    <row r="494" spans="1:12" ht="18.600000000000001" thickBot="1">
      <c r="A494" s="144" t="s">
        <v>825</v>
      </c>
      <c r="B494" s="145"/>
      <c r="C494" s="145"/>
      <c r="D494" s="145"/>
      <c r="E494" s="145"/>
      <c r="F494" s="145"/>
      <c r="G494" s="147">
        <f>SUM(G474,G478,G483,G492)</f>
        <v>158793</v>
      </c>
      <c r="H494" s="2"/>
      <c r="I494" s="80"/>
      <c r="J494" s="2"/>
      <c r="K494" s="2"/>
      <c r="L494" s="2"/>
    </row>
    <row r="495" spans="1:12">
      <c r="D495" s="92"/>
      <c r="G495" s="92"/>
    </row>
    <row r="496" spans="1:12" ht="18.600000000000001" thickBot="1">
      <c r="A496" s="1" t="s">
        <v>826</v>
      </c>
      <c r="D496" s="92"/>
      <c r="G496" s="92"/>
    </row>
    <row r="497" spans="1:12" ht="18.600000000000001" thickBot="1">
      <c r="A497" s="43" t="s">
        <v>325</v>
      </c>
      <c r="B497" s="43" t="s">
        <v>237</v>
      </c>
      <c r="C497" s="43" t="s">
        <v>238</v>
      </c>
      <c r="D497" s="43" t="s">
        <v>239</v>
      </c>
      <c r="E497" s="43" t="s">
        <v>240</v>
      </c>
      <c r="F497" s="43" t="s">
        <v>241</v>
      </c>
      <c r="G497" s="43" t="s">
        <v>242</v>
      </c>
      <c r="H497" s="43" t="s">
        <v>243</v>
      </c>
      <c r="I497" s="46" t="s">
        <v>244</v>
      </c>
      <c r="J497" s="2"/>
      <c r="K497" s="2"/>
      <c r="L497" s="2"/>
    </row>
    <row r="498" spans="1:12">
      <c r="A498" s="117" t="s">
        <v>83</v>
      </c>
      <c r="B498" s="275">
        <v>1</v>
      </c>
      <c r="C498" s="236" t="s">
        <v>827</v>
      </c>
      <c r="D498" s="160">
        <v>750</v>
      </c>
      <c r="E498" s="160">
        <v>3</v>
      </c>
      <c r="F498" s="236" t="s">
        <v>246</v>
      </c>
      <c r="G498" s="160">
        <f>D498*E498</f>
        <v>2250</v>
      </c>
      <c r="H498" s="236" t="s">
        <v>268</v>
      </c>
      <c r="I498" s="228" t="s">
        <v>828</v>
      </c>
      <c r="J498" s="2"/>
      <c r="K498" s="2"/>
      <c r="L498" s="2"/>
    </row>
    <row r="499" spans="1:12">
      <c r="A499" s="245"/>
      <c r="B499" s="276">
        <v>2</v>
      </c>
      <c r="C499" s="234" t="s">
        <v>829</v>
      </c>
      <c r="D499" s="261">
        <v>500</v>
      </c>
      <c r="E499" s="261">
        <v>3</v>
      </c>
      <c r="F499" s="279" t="s">
        <v>246</v>
      </c>
      <c r="G499" s="164">
        <f t="shared" ref="G499:G500" si="32">D499*E499</f>
        <v>1500</v>
      </c>
      <c r="H499" s="291" t="s">
        <v>830</v>
      </c>
      <c r="I499" s="167" t="s">
        <v>828</v>
      </c>
      <c r="J499" s="2"/>
      <c r="K499" s="2"/>
      <c r="L499" s="2"/>
    </row>
    <row r="500" spans="1:12">
      <c r="A500" s="135"/>
      <c r="B500" s="292">
        <v>3</v>
      </c>
      <c r="C500" s="293" t="s">
        <v>831</v>
      </c>
      <c r="D500" s="294">
        <v>125</v>
      </c>
      <c r="E500" s="294">
        <v>6</v>
      </c>
      <c r="F500" s="293" t="s">
        <v>259</v>
      </c>
      <c r="G500" s="274">
        <f t="shared" si="32"/>
        <v>750</v>
      </c>
      <c r="H500" s="293" t="s">
        <v>830</v>
      </c>
      <c r="I500" s="295" t="s">
        <v>909</v>
      </c>
      <c r="J500" s="2"/>
      <c r="K500" s="2"/>
      <c r="L500" s="2"/>
    </row>
    <row r="501" spans="1:12" ht="18.600000000000001" thickBot="1">
      <c r="A501" s="134"/>
      <c r="B501" s="185">
        <v>4</v>
      </c>
      <c r="C501" s="188" t="s">
        <v>832</v>
      </c>
      <c r="D501" s="189">
        <v>110</v>
      </c>
      <c r="E501" s="189">
        <v>1</v>
      </c>
      <c r="F501" s="188" t="s">
        <v>794</v>
      </c>
      <c r="G501" s="189">
        <f>D501*E501</f>
        <v>110</v>
      </c>
      <c r="H501" s="188" t="s">
        <v>268</v>
      </c>
      <c r="I501" s="231" t="s">
        <v>833</v>
      </c>
      <c r="J501" s="2"/>
      <c r="K501" s="2"/>
      <c r="L501" s="2"/>
    </row>
    <row r="502" spans="1:12" ht="18.600000000000001" thickTop="1">
      <c r="A502" s="296" t="s">
        <v>293</v>
      </c>
      <c r="B502" s="380"/>
      <c r="C502" s="381"/>
      <c r="D502" s="381"/>
      <c r="E502" s="381"/>
      <c r="F502" s="381"/>
      <c r="G502" s="297">
        <f>SUM(G498:G501)</f>
        <v>4610</v>
      </c>
      <c r="H502" s="382"/>
      <c r="I502" s="383"/>
      <c r="J502" s="2"/>
      <c r="K502" s="2"/>
      <c r="L502" s="2"/>
    </row>
    <row r="503" spans="1:12" ht="18.600000000000001" thickBot="1">
      <c r="D503" s="92"/>
      <c r="G503" s="92"/>
    </row>
    <row r="504" spans="1:12" ht="18.600000000000001" thickBot="1">
      <c r="A504" s="43" t="s">
        <v>325</v>
      </c>
      <c r="B504" s="43" t="s">
        <v>237</v>
      </c>
      <c r="C504" s="43" t="s">
        <v>238</v>
      </c>
      <c r="D504" s="43" t="s">
        <v>239</v>
      </c>
      <c r="E504" s="43" t="s">
        <v>240</v>
      </c>
      <c r="F504" s="43" t="s">
        <v>241</v>
      </c>
      <c r="G504" s="43" t="s">
        <v>242</v>
      </c>
      <c r="H504" s="43" t="s">
        <v>243</v>
      </c>
      <c r="I504" s="46" t="s">
        <v>244</v>
      </c>
      <c r="J504" s="2"/>
      <c r="K504" s="2"/>
      <c r="L504" s="2"/>
    </row>
    <row r="505" spans="1:12">
      <c r="A505" s="116" t="s">
        <v>53</v>
      </c>
      <c r="B505" s="157">
        <v>5</v>
      </c>
      <c r="C505" s="158" t="s">
        <v>834</v>
      </c>
      <c r="D505" s="159">
        <v>140</v>
      </c>
      <c r="E505" s="159">
        <v>15</v>
      </c>
      <c r="F505" s="158" t="s">
        <v>283</v>
      </c>
      <c r="G505" s="160">
        <f>D505*E505</f>
        <v>2100</v>
      </c>
      <c r="H505" s="158" t="s">
        <v>280</v>
      </c>
      <c r="I505" s="227" t="s">
        <v>835</v>
      </c>
      <c r="J505" s="2"/>
      <c r="K505" s="2"/>
      <c r="L505" s="2"/>
    </row>
    <row r="506" spans="1:12" ht="18.600000000000001" thickBot="1">
      <c r="A506" s="125"/>
      <c r="B506" s="162">
        <v>6</v>
      </c>
      <c r="C506" s="163" t="s">
        <v>836</v>
      </c>
      <c r="D506" s="164">
        <v>110</v>
      </c>
      <c r="E506" s="164">
        <v>2</v>
      </c>
      <c r="F506" s="163" t="s">
        <v>246</v>
      </c>
      <c r="G506" s="189">
        <f>D506*E506</f>
        <v>220</v>
      </c>
      <c r="H506" s="163" t="s">
        <v>280</v>
      </c>
      <c r="I506" s="167" t="s">
        <v>835</v>
      </c>
      <c r="J506" s="2"/>
      <c r="K506" s="2"/>
      <c r="L506" s="2"/>
    </row>
    <row r="507" spans="1:12" ht="18.600000000000001" thickTop="1">
      <c r="A507" s="120" t="s">
        <v>249</v>
      </c>
      <c r="B507" s="362"/>
      <c r="C507" s="363"/>
      <c r="D507" s="363"/>
      <c r="E507" s="363"/>
      <c r="F507" s="364"/>
      <c r="G507" s="121">
        <f>SUM(G505:G506)</f>
        <v>2320</v>
      </c>
      <c r="H507" s="362"/>
      <c r="I507" s="364"/>
      <c r="J507" s="2"/>
      <c r="K507" s="2"/>
      <c r="L507" s="2"/>
    </row>
    <row r="508" spans="1:12" ht="18.600000000000001" thickBot="1">
      <c r="D508" s="92"/>
      <c r="G508" s="92"/>
    </row>
    <row r="509" spans="1:12" ht="18.600000000000001" thickBot="1">
      <c r="A509" s="43" t="s">
        <v>325</v>
      </c>
      <c r="B509" s="43" t="s">
        <v>237</v>
      </c>
      <c r="C509" s="43" t="s">
        <v>238</v>
      </c>
      <c r="D509" s="43" t="s">
        <v>239</v>
      </c>
      <c r="E509" s="43" t="s">
        <v>240</v>
      </c>
      <c r="F509" s="43" t="s">
        <v>241</v>
      </c>
      <c r="G509" s="43" t="s">
        <v>242</v>
      </c>
      <c r="H509" s="43" t="s">
        <v>243</v>
      </c>
      <c r="I509" s="46" t="s">
        <v>244</v>
      </c>
      <c r="J509" s="2"/>
      <c r="K509" s="2"/>
      <c r="L509" s="2"/>
    </row>
    <row r="510" spans="1:12" ht="18.600000000000001" thickBot="1">
      <c r="A510" s="116" t="s">
        <v>54</v>
      </c>
      <c r="B510" s="157">
        <v>7</v>
      </c>
      <c r="C510" s="158" t="s">
        <v>54</v>
      </c>
      <c r="D510" s="159">
        <v>5000</v>
      </c>
      <c r="E510" s="159">
        <v>3</v>
      </c>
      <c r="F510" s="158" t="s">
        <v>665</v>
      </c>
      <c r="G510" s="159">
        <f>D510*E510</f>
        <v>15000</v>
      </c>
      <c r="H510" s="158" t="s">
        <v>268</v>
      </c>
      <c r="I510" s="227" t="s">
        <v>828</v>
      </c>
      <c r="J510" s="2"/>
      <c r="K510" s="2"/>
      <c r="L510" s="2"/>
    </row>
    <row r="511" spans="1:12" ht="18.600000000000001" thickTop="1">
      <c r="A511" s="120" t="s">
        <v>404</v>
      </c>
      <c r="B511" s="362"/>
      <c r="C511" s="363"/>
      <c r="D511" s="363"/>
      <c r="E511" s="363"/>
      <c r="F511" s="364"/>
      <c r="G511" s="121">
        <f>SUM(G510)</f>
        <v>15000</v>
      </c>
      <c r="H511" s="362"/>
      <c r="I511" s="364"/>
      <c r="J511" s="2"/>
      <c r="K511" s="2"/>
      <c r="L511" s="2"/>
    </row>
    <row r="512" spans="1:12" ht="18.600000000000001" thickBot="1">
      <c r="D512" s="92"/>
      <c r="G512" s="92"/>
    </row>
    <row r="513" spans="1:12" ht="18.600000000000001" thickBot="1">
      <c r="A513" s="43" t="s">
        <v>325</v>
      </c>
      <c r="B513" s="43" t="s">
        <v>237</v>
      </c>
      <c r="C513" s="43" t="s">
        <v>238</v>
      </c>
      <c r="D513" s="43" t="s">
        <v>239</v>
      </c>
      <c r="E513" s="43" t="s">
        <v>240</v>
      </c>
      <c r="F513" s="43" t="s">
        <v>241</v>
      </c>
      <c r="G513" s="43" t="s">
        <v>242</v>
      </c>
      <c r="H513" s="43" t="s">
        <v>243</v>
      </c>
      <c r="I513" s="46" t="s">
        <v>244</v>
      </c>
      <c r="J513" s="2"/>
      <c r="K513" s="2"/>
      <c r="L513" s="2"/>
    </row>
    <row r="514" spans="1:12" ht="18.600000000000001" thickBot="1">
      <c r="A514" s="116" t="s">
        <v>61</v>
      </c>
      <c r="B514" s="157">
        <v>8</v>
      </c>
      <c r="C514" s="158" t="s">
        <v>837</v>
      </c>
      <c r="D514" s="159">
        <v>8706</v>
      </c>
      <c r="E514" s="159">
        <v>1</v>
      </c>
      <c r="F514" s="158" t="s">
        <v>246</v>
      </c>
      <c r="G514" s="159">
        <f>D514*E514</f>
        <v>8706</v>
      </c>
      <c r="H514" s="158" t="s">
        <v>268</v>
      </c>
      <c r="I514" s="227" t="s">
        <v>838</v>
      </c>
      <c r="J514" s="2"/>
      <c r="K514" s="2"/>
      <c r="L514" s="2"/>
    </row>
    <row r="515" spans="1:12" ht="18.600000000000001" thickTop="1">
      <c r="A515" s="120" t="s">
        <v>285</v>
      </c>
      <c r="B515" s="362"/>
      <c r="C515" s="363"/>
      <c r="D515" s="363"/>
      <c r="E515" s="363"/>
      <c r="F515" s="364"/>
      <c r="G515" s="121">
        <f>SUM(G514)</f>
        <v>8706</v>
      </c>
      <c r="H515" s="362"/>
      <c r="I515" s="364"/>
      <c r="J515" s="2"/>
      <c r="K515" s="2"/>
      <c r="L515" s="2"/>
    </row>
    <row r="516" spans="1:12" ht="18.600000000000001" thickBot="1">
      <c r="A516" s="2"/>
      <c r="B516" s="2"/>
      <c r="C516" s="2"/>
      <c r="D516" s="2"/>
      <c r="E516" s="2"/>
      <c r="F516" s="2"/>
      <c r="G516" s="2"/>
      <c r="H516" s="2"/>
      <c r="I516" s="80"/>
      <c r="J516" s="2"/>
      <c r="K516" s="2"/>
      <c r="L516" s="2"/>
    </row>
    <row r="517" spans="1:12" ht="18.600000000000001" thickBot="1">
      <c r="A517" s="144" t="s">
        <v>839</v>
      </c>
      <c r="B517" s="145"/>
      <c r="C517" s="145"/>
      <c r="D517" s="145"/>
      <c r="E517" s="145"/>
      <c r="F517" s="145"/>
      <c r="G517" s="147">
        <f>SUM(G502,G507,G511,G515)</f>
        <v>30636</v>
      </c>
      <c r="H517" s="2"/>
      <c r="I517" s="80"/>
      <c r="J517" s="2"/>
      <c r="K517" s="2"/>
      <c r="L517" s="2"/>
    </row>
    <row r="518" spans="1:12">
      <c r="D518" s="92"/>
      <c r="G518" s="92"/>
    </row>
    <row r="519" spans="1:12" ht="18.600000000000001" thickBot="1">
      <c r="A519" s="1" t="s">
        <v>840</v>
      </c>
      <c r="D519" s="92"/>
      <c r="G519" s="92"/>
    </row>
    <row r="520" spans="1:12" ht="18.600000000000001" thickBot="1">
      <c r="A520" s="43" t="s">
        <v>325</v>
      </c>
      <c r="B520" s="43" t="s">
        <v>237</v>
      </c>
      <c r="C520" s="43" t="s">
        <v>238</v>
      </c>
      <c r="D520" s="43" t="s">
        <v>239</v>
      </c>
      <c r="E520" s="43" t="s">
        <v>240</v>
      </c>
      <c r="F520" s="43" t="s">
        <v>241</v>
      </c>
      <c r="G520" s="43" t="s">
        <v>242</v>
      </c>
      <c r="H520" s="43" t="s">
        <v>243</v>
      </c>
      <c r="I520" s="46" t="s">
        <v>244</v>
      </c>
      <c r="J520" s="2"/>
      <c r="K520" s="2"/>
      <c r="L520" s="2"/>
    </row>
    <row r="521" spans="1:12">
      <c r="A521" s="117" t="s">
        <v>83</v>
      </c>
      <c r="B521" s="275">
        <v>1</v>
      </c>
      <c r="C521" s="236" t="s">
        <v>841</v>
      </c>
      <c r="D521" s="160">
        <v>1200</v>
      </c>
      <c r="E521" s="160">
        <v>15</v>
      </c>
      <c r="F521" s="298" t="s">
        <v>246</v>
      </c>
      <c r="G521" s="272">
        <f>D521*E521</f>
        <v>18000</v>
      </c>
      <c r="H521" s="299" t="s">
        <v>656</v>
      </c>
      <c r="I521" s="228" t="s">
        <v>842</v>
      </c>
      <c r="J521" s="2"/>
      <c r="K521" s="2"/>
      <c r="L521" s="2"/>
    </row>
    <row r="522" spans="1:12">
      <c r="A522" s="245"/>
      <c r="B522" s="277">
        <v>2</v>
      </c>
      <c r="C522" s="232" t="s">
        <v>829</v>
      </c>
      <c r="D522" s="237">
        <v>2000</v>
      </c>
      <c r="E522" s="237">
        <v>1</v>
      </c>
      <c r="F522" s="259" t="s">
        <v>613</v>
      </c>
      <c r="G522" s="272">
        <f t="shared" ref="G522:G532" si="33">D522*E522</f>
        <v>2000</v>
      </c>
      <c r="H522" s="238" t="s">
        <v>268</v>
      </c>
      <c r="I522" s="204" t="s">
        <v>842</v>
      </c>
      <c r="J522" s="2"/>
      <c r="K522" s="2"/>
      <c r="L522" s="2"/>
    </row>
    <row r="523" spans="1:12" ht="20.25" customHeight="1">
      <c r="A523" s="245"/>
      <c r="B523" s="277">
        <v>3</v>
      </c>
      <c r="C523" s="232" t="s">
        <v>843</v>
      </c>
      <c r="D523" s="237">
        <v>200</v>
      </c>
      <c r="E523" s="237">
        <v>5</v>
      </c>
      <c r="F523" s="259" t="s">
        <v>259</v>
      </c>
      <c r="G523" s="272">
        <f t="shared" si="33"/>
        <v>1000</v>
      </c>
      <c r="H523" s="238" t="s">
        <v>268</v>
      </c>
      <c r="I523" s="204" t="s">
        <v>842</v>
      </c>
      <c r="J523" s="2"/>
      <c r="K523" s="2"/>
      <c r="L523" s="2"/>
    </row>
    <row r="524" spans="1:12" ht="34.950000000000003" customHeight="1">
      <c r="A524" s="135"/>
      <c r="B524" s="277">
        <v>4</v>
      </c>
      <c r="C524" s="232" t="s">
        <v>844</v>
      </c>
      <c r="D524" s="237">
        <v>120</v>
      </c>
      <c r="E524" s="237">
        <v>20</v>
      </c>
      <c r="F524" s="259" t="s">
        <v>259</v>
      </c>
      <c r="G524" s="272">
        <f t="shared" si="33"/>
        <v>2400</v>
      </c>
      <c r="H524" s="238" t="s">
        <v>268</v>
      </c>
      <c r="I524" s="204" t="s">
        <v>911</v>
      </c>
      <c r="J524" s="2"/>
      <c r="K524" s="2"/>
      <c r="L524" s="2"/>
    </row>
    <row r="525" spans="1:12">
      <c r="A525" s="125"/>
      <c r="B525" s="300">
        <v>5</v>
      </c>
      <c r="C525" s="234" t="s">
        <v>845</v>
      </c>
      <c r="D525" s="261">
        <v>250</v>
      </c>
      <c r="E525" s="261">
        <v>4</v>
      </c>
      <c r="F525" s="279" t="s">
        <v>794</v>
      </c>
      <c r="G525" s="272">
        <f t="shared" si="33"/>
        <v>1000</v>
      </c>
      <c r="H525" s="235" t="s">
        <v>268</v>
      </c>
      <c r="I525" s="280" t="s">
        <v>846</v>
      </c>
      <c r="J525" s="2"/>
      <c r="K525" s="2"/>
      <c r="L525" s="2"/>
    </row>
    <row r="526" spans="1:12">
      <c r="A526" s="125"/>
      <c r="B526" s="301">
        <v>6</v>
      </c>
      <c r="C526" s="170" t="s">
        <v>847</v>
      </c>
      <c r="D526" s="171">
        <v>1500</v>
      </c>
      <c r="E526" s="171">
        <v>1</v>
      </c>
      <c r="F526" s="172" t="s">
        <v>246</v>
      </c>
      <c r="G526" s="272">
        <f t="shared" si="33"/>
        <v>1500</v>
      </c>
      <c r="H526" s="173" t="s">
        <v>268</v>
      </c>
      <c r="I526" s="270" t="s">
        <v>848</v>
      </c>
      <c r="J526" s="2"/>
      <c r="K526" s="2"/>
      <c r="L526" s="2"/>
    </row>
    <row r="527" spans="1:12">
      <c r="A527" s="125"/>
      <c r="B527" s="302">
        <v>7</v>
      </c>
      <c r="C527" s="163" t="s">
        <v>849</v>
      </c>
      <c r="D527" s="164">
        <v>602</v>
      </c>
      <c r="E527" s="164">
        <v>1</v>
      </c>
      <c r="F527" s="165" t="s">
        <v>850</v>
      </c>
      <c r="G527" s="272">
        <f t="shared" si="33"/>
        <v>602</v>
      </c>
      <c r="H527" s="166" t="s">
        <v>268</v>
      </c>
      <c r="I527" s="167" t="s">
        <v>851</v>
      </c>
      <c r="J527" s="2"/>
      <c r="K527" s="2"/>
      <c r="L527" s="2"/>
    </row>
    <row r="528" spans="1:12">
      <c r="A528" s="125"/>
      <c r="B528" s="301">
        <v>8</v>
      </c>
      <c r="C528" s="170" t="s">
        <v>852</v>
      </c>
      <c r="D528" s="171">
        <v>139</v>
      </c>
      <c r="E528" s="171">
        <v>1</v>
      </c>
      <c r="F528" s="172" t="s">
        <v>794</v>
      </c>
      <c r="G528" s="272">
        <f t="shared" si="33"/>
        <v>139</v>
      </c>
      <c r="H528" s="173" t="s">
        <v>268</v>
      </c>
      <c r="I528" s="167" t="s">
        <v>851</v>
      </c>
      <c r="J528" s="2"/>
      <c r="K528" s="2"/>
      <c r="L528" s="2"/>
    </row>
    <row r="529" spans="1:12">
      <c r="A529" s="125"/>
      <c r="B529" s="301">
        <v>9</v>
      </c>
      <c r="C529" s="170" t="s">
        <v>853</v>
      </c>
      <c r="D529" s="171">
        <v>214</v>
      </c>
      <c r="E529" s="171">
        <v>1</v>
      </c>
      <c r="F529" s="172" t="s">
        <v>794</v>
      </c>
      <c r="G529" s="272">
        <f t="shared" si="33"/>
        <v>214</v>
      </c>
      <c r="H529" s="173" t="s">
        <v>268</v>
      </c>
      <c r="I529" s="270" t="s">
        <v>851</v>
      </c>
      <c r="J529" s="2"/>
      <c r="K529" s="2"/>
      <c r="L529" s="2"/>
    </row>
    <row r="530" spans="1:12">
      <c r="A530" s="125"/>
      <c r="B530" s="302">
        <v>10</v>
      </c>
      <c r="C530" s="163" t="s">
        <v>854</v>
      </c>
      <c r="D530" s="164">
        <v>3000</v>
      </c>
      <c r="E530" s="164">
        <v>2</v>
      </c>
      <c r="F530" s="165" t="s">
        <v>735</v>
      </c>
      <c r="G530" s="272">
        <f t="shared" si="33"/>
        <v>6000</v>
      </c>
      <c r="H530" s="166" t="s">
        <v>268</v>
      </c>
      <c r="I530" s="167" t="s">
        <v>855</v>
      </c>
      <c r="J530" s="2"/>
      <c r="K530" s="2"/>
      <c r="L530" s="2"/>
    </row>
    <row r="531" spans="1:12">
      <c r="A531" s="125"/>
      <c r="B531" s="302">
        <v>11</v>
      </c>
      <c r="C531" s="163" t="s">
        <v>856</v>
      </c>
      <c r="D531" s="164">
        <v>3000</v>
      </c>
      <c r="E531" s="164">
        <v>2</v>
      </c>
      <c r="F531" s="165" t="s">
        <v>246</v>
      </c>
      <c r="G531" s="272">
        <f t="shared" si="33"/>
        <v>6000</v>
      </c>
      <c r="H531" s="166" t="s">
        <v>268</v>
      </c>
      <c r="I531" s="167" t="s">
        <v>855</v>
      </c>
      <c r="J531" s="2"/>
      <c r="K531" s="2"/>
      <c r="L531" s="2"/>
    </row>
    <row r="532" spans="1:12">
      <c r="A532" s="125"/>
      <c r="B532" s="162">
        <v>12</v>
      </c>
      <c r="C532" s="163" t="s">
        <v>856</v>
      </c>
      <c r="D532" s="164">
        <v>2000</v>
      </c>
      <c r="E532" s="164">
        <v>4</v>
      </c>
      <c r="F532" s="165" t="s">
        <v>246</v>
      </c>
      <c r="G532" s="272">
        <f t="shared" si="33"/>
        <v>8000</v>
      </c>
      <c r="H532" s="166" t="s">
        <v>268</v>
      </c>
      <c r="I532" s="167" t="s">
        <v>857</v>
      </c>
      <c r="J532" s="2"/>
      <c r="K532" s="2"/>
      <c r="L532" s="2"/>
    </row>
    <row r="533" spans="1:12">
      <c r="A533" s="125"/>
      <c r="B533" s="125">
        <v>13</v>
      </c>
      <c r="C533" s="222" t="s">
        <v>858</v>
      </c>
      <c r="D533" s="127">
        <v>110</v>
      </c>
      <c r="E533" s="127">
        <v>15</v>
      </c>
      <c r="F533" s="205" t="s">
        <v>246</v>
      </c>
      <c r="G533" s="261">
        <f>D533*E533</f>
        <v>1650</v>
      </c>
      <c r="H533" s="222" t="s">
        <v>280</v>
      </c>
      <c r="I533" s="359" t="s">
        <v>859</v>
      </c>
      <c r="J533" s="2"/>
      <c r="K533" s="2"/>
      <c r="L533" s="2"/>
    </row>
    <row r="534" spans="1:12" ht="18.600000000000001" thickBot="1">
      <c r="A534" s="134"/>
      <c r="B534" s="134">
        <v>14</v>
      </c>
      <c r="C534" s="134" t="s">
        <v>742</v>
      </c>
      <c r="D534" s="143">
        <v>550</v>
      </c>
      <c r="E534" s="143">
        <v>1</v>
      </c>
      <c r="F534" s="303" t="s">
        <v>246</v>
      </c>
      <c r="G534" s="177">
        <f>D534*E534</f>
        <v>550</v>
      </c>
      <c r="H534" s="201" t="s">
        <v>268</v>
      </c>
      <c r="I534" s="360" t="s">
        <v>860</v>
      </c>
      <c r="J534" s="2"/>
      <c r="K534" s="2"/>
      <c r="L534" s="2"/>
    </row>
    <row r="535" spans="1:12" ht="18.600000000000001" thickTop="1">
      <c r="A535" s="154" t="s">
        <v>293</v>
      </c>
      <c r="B535" s="362"/>
      <c r="C535" s="363"/>
      <c r="D535" s="363"/>
      <c r="E535" s="363"/>
      <c r="F535" s="364"/>
      <c r="G535" s="202">
        <f>SUM(G521:G534)</f>
        <v>49055</v>
      </c>
      <c r="H535" s="362"/>
      <c r="I535" s="364"/>
      <c r="J535" s="2"/>
      <c r="K535" s="2"/>
      <c r="L535" s="2"/>
    </row>
    <row r="536" spans="1:12" ht="18.600000000000001" thickBot="1">
      <c r="D536" s="92"/>
      <c r="G536" s="92"/>
    </row>
    <row r="537" spans="1:12" ht="18.600000000000001" thickBot="1">
      <c r="A537" s="43" t="s">
        <v>325</v>
      </c>
      <c r="B537" s="43" t="s">
        <v>237</v>
      </c>
      <c r="C537" s="43" t="s">
        <v>238</v>
      </c>
      <c r="D537" s="43" t="s">
        <v>239</v>
      </c>
      <c r="E537" s="43" t="s">
        <v>240</v>
      </c>
      <c r="F537" s="43" t="s">
        <v>241</v>
      </c>
      <c r="G537" s="100" t="s">
        <v>242</v>
      </c>
      <c r="H537" s="43" t="s">
        <v>243</v>
      </c>
      <c r="I537" s="46" t="s">
        <v>244</v>
      </c>
      <c r="J537" s="2"/>
      <c r="K537" s="2"/>
      <c r="L537" s="2"/>
    </row>
    <row r="538" spans="1:12" ht="18.600000000000001" thickBot="1">
      <c r="A538" s="116" t="s">
        <v>54</v>
      </c>
      <c r="B538" s="157">
        <v>15</v>
      </c>
      <c r="C538" s="158" t="s">
        <v>54</v>
      </c>
      <c r="D538" s="159">
        <v>2500</v>
      </c>
      <c r="E538" s="159">
        <v>2</v>
      </c>
      <c r="F538" s="158" t="s">
        <v>274</v>
      </c>
      <c r="G538" s="189">
        <f>D538*E538</f>
        <v>5000</v>
      </c>
      <c r="H538" s="158" t="s">
        <v>589</v>
      </c>
      <c r="I538" s="227" t="s">
        <v>861</v>
      </c>
      <c r="J538" s="2"/>
      <c r="K538" s="2"/>
      <c r="L538" s="2"/>
    </row>
    <row r="539" spans="1:12" ht="18.600000000000001" thickTop="1">
      <c r="A539" s="120" t="s">
        <v>404</v>
      </c>
      <c r="B539" s="362"/>
      <c r="C539" s="363"/>
      <c r="D539" s="363"/>
      <c r="E539" s="363"/>
      <c r="F539" s="364"/>
      <c r="G539" s="202">
        <f>SUM(G538)</f>
        <v>5000</v>
      </c>
      <c r="H539" s="362"/>
      <c r="I539" s="364"/>
      <c r="J539" s="2"/>
      <c r="K539" s="2"/>
      <c r="L539" s="2"/>
    </row>
    <row r="540" spans="1:12" ht="18.600000000000001" thickBot="1">
      <c r="D540" s="92"/>
      <c r="G540" s="92"/>
    </row>
    <row r="541" spans="1:12" ht="18.600000000000001" thickBot="1">
      <c r="A541" s="43" t="s">
        <v>325</v>
      </c>
      <c r="B541" s="43" t="s">
        <v>237</v>
      </c>
      <c r="C541" s="43" t="s">
        <v>238</v>
      </c>
      <c r="D541" s="43" t="s">
        <v>239</v>
      </c>
      <c r="E541" s="43" t="s">
        <v>240</v>
      </c>
      <c r="F541" s="43" t="s">
        <v>241</v>
      </c>
      <c r="G541" s="43" t="s">
        <v>242</v>
      </c>
      <c r="H541" s="43" t="s">
        <v>243</v>
      </c>
      <c r="I541" s="46" t="s">
        <v>244</v>
      </c>
      <c r="J541" s="2"/>
      <c r="K541" s="2"/>
      <c r="L541" s="2"/>
    </row>
    <row r="542" spans="1:12" ht="18.600000000000001" thickBot="1">
      <c r="A542" s="116" t="s">
        <v>56</v>
      </c>
      <c r="B542" s="157">
        <v>16</v>
      </c>
      <c r="C542" s="158" t="s">
        <v>862</v>
      </c>
      <c r="D542" s="159">
        <v>100000</v>
      </c>
      <c r="E542" s="159">
        <v>1</v>
      </c>
      <c r="F542" s="158" t="s">
        <v>274</v>
      </c>
      <c r="G542" s="159">
        <f>D542*E542</f>
        <v>100000</v>
      </c>
      <c r="H542" s="158" t="s">
        <v>904</v>
      </c>
      <c r="I542" s="227" t="s">
        <v>863</v>
      </c>
      <c r="J542" s="2"/>
      <c r="K542" s="2"/>
      <c r="L542" s="2"/>
    </row>
    <row r="543" spans="1:12" ht="18.600000000000001" thickTop="1">
      <c r="A543" s="120" t="s">
        <v>457</v>
      </c>
      <c r="B543" s="362"/>
      <c r="C543" s="363"/>
      <c r="D543" s="363"/>
      <c r="E543" s="363"/>
      <c r="F543" s="364"/>
      <c r="G543" s="121">
        <f>SUM(G542)</f>
        <v>100000</v>
      </c>
      <c r="H543" s="362"/>
      <c r="I543" s="364"/>
      <c r="J543" s="2"/>
      <c r="K543" s="2"/>
      <c r="L543" s="2"/>
    </row>
    <row r="544" spans="1:12" ht="18.600000000000001" thickBot="1">
      <c r="D544" s="92"/>
      <c r="G544" s="92"/>
    </row>
    <row r="545" spans="1:12" ht="18.600000000000001" thickBot="1">
      <c r="A545" s="43" t="s">
        <v>325</v>
      </c>
      <c r="B545" s="43" t="s">
        <v>237</v>
      </c>
      <c r="C545" s="43" t="s">
        <v>238</v>
      </c>
      <c r="D545" s="43" t="s">
        <v>239</v>
      </c>
      <c r="E545" s="43" t="s">
        <v>240</v>
      </c>
      <c r="F545" s="43" t="s">
        <v>241</v>
      </c>
      <c r="G545" s="43" t="s">
        <v>242</v>
      </c>
      <c r="H545" s="43" t="s">
        <v>243</v>
      </c>
      <c r="I545" s="46" t="s">
        <v>244</v>
      </c>
      <c r="J545" s="2"/>
      <c r="K545" s="2"/>
      <c r="L545" s="2"/>
    </row>
    <row r="546" spans="1:12" ht="18.600000000000001" thickBot="1">
      <c r="A546" s="116" t="s">
        <v>57</v>
      </c>
      <c r="B546" s="157">
        <v>17</v>
      </c>
      <c r="C546" s="158" t="s">
        <v>864</v>
      </c>
      <c r="D546" s="159" t="s">
        <v>865</v>
      </c>
      <c r="E546" s="159">
        <v>1</v>
      </c>
      <c r="F546" s="158" t="s">
        <v>274</v>
      </c>
      <c r="G546" s="159">
        <v>1000000</v>
      </c>
      <c r="H546" s="158" t="s">
        <v>905</v>
      </c>
      <c r="I546" s="227" t="s">
        <v>866</v>
      </c>
      <c r="J546" s="2"/>
      <c r="K546" s="2"/>
      <c r="L546" s="2"/>
    </row>
    <row r="547" spans="1:12" ht="18.600000000000001" thickTop="1">
      <c r="A547" s="120" t="s">
        <v>460</v>
      </c>
      <c r="B547" s="362"/>
      <c r="C547" s="363"/>
      <c r="D547" s="363"/>
      <c r="E547" s="363"/>
      <c r="F547" s="364"/>
      <c r="G547" s="121">
        <f>SUM(G546)</f>
        <v>1000000</v>
      </c>
      <c r="H547" s="362"/>
      <c r="I547" s="364"/>
      <c r="J547" s="2"/>
      <c r="K547" s="2"/>
      <c r="L547" s="2"/>
    </row>
    <row r="548" spans="1:12" ht="18.600000000000001" thickBot="1">
      <c r="D548" s="92"/>
      <c r="G548" s="92"/>
    </row>
    <row r="549" spans="1:12" ht="18.600000000000001" thickBot="1">
      <c r="A549" s="43" t="s">
        <v>325</v>
      </c>
      <c r="B549" s="43" t="s">
        <v>237</v>
      </c>
      <c r="C549" s="43" t="s">
        <v>238</v>
      </c>
      <c r="D549" s="43" t="s">
        <v>239</v>
      </c>
      <c r="E549" s="43" t="s">
        <v>240</v>
      </c>
      <c r="F549" s="43" t="s">
        <v>241</v>
      </c>
      <c r="G549" s="43" t="s">
        <v>242</v>
      </c>
      <c r="H549" s="43" t="s">
        <v>243</v>
      </c>
      <c r="I549" s="46" t="s">
        <v>244</v>
      </c>
      <c r="J549" s="2"/>
      <c r="K549" s="2"/>
      <c r="L549" s="2"/>
    </row>
    <row r="550" spans="1:12">
      <c r="A550" s="116" t="s">
        <v>60</v>
      </c>
      <c r="B550" s="157">
        <v>18</v>
      </c>
      <c r="C550" s="158" t="s">
        <v>867</v>
      </c>
      <c r="D550" s="159">
        <v>165</v>
      </c>
      <c r="E550" s="159">
        <v>1</v>
      </c>
      <c r="F550" s="158" t="s">
        <v>274</v>
      </c>
      <c r="G550" s="160">
        <f>D550*E550</f>
        <v>165</v>
      </c>
      <c r="H550" s="158" t="s">
        <v>905</v>
      </c>
      <c r="I550" s="227" t="s">
        <v>868</v>
      </c>
      <c r="J550" s="2"/>
      <c r="K550" s="2"/>
      <c r="L550" s="2"/>
    </row>
    <row r="551" spans="1:12" ht="18.600000000000001" thickBot="1">
      <c r="A551" s="134"/>
      <c r="B551" s="185">
        <v>19</v>
      </c>
      <c r="C551" s="188" t="s">
        <v>869</v>
      </c>
      <c r="D551" s="189">
        <v>220</v>
      </c>
      <c r="E551" s="189">
        <v>1</v>
      </c>
      <c r="F551" s="188" t="s">
        <v>274</v>
      </c>
      <c r="G551" s="189">
        <f>D551*E551</f>
        <v>220</v>
      </c>
      <c r="H551" s="188" t="s">
        <v>870</v>
      </c>
      <c r="I551" s="231" t="s">
        <v>871</v>
      </c>
      <c r="J551" s="2"/>
      <c r="K551" s="2"/>
      <c r="L551" s="2"/>
    </row>
    <row r="552" spans="1:12" ht="18.600000000000001" thickTop="1">
      <c r="A552" s="154" t="s">
        <v>278</v>
      </c>
      <c r="B552" s="372"/>
      <c r="C552" s="377"/>
      <c r="D552" s="377"/>
      <c r="E552" s="377"/>
      <c r="F552" s="373"/>
      <c r="G552" s="202">
        <f>SUM(G550:G551)</f>
        <v>385</v>
      </c>
      <c r="H552" s="362"/>
      <c r="I552" s="364"/>
      <c r="J552" s="2"/>
      <c r="K552" s="2"/>
      <c r="L552" s="2"/>
    </row>
    <row r="553" spans="1:12" ht="18.600000000000001" thickBot="1">
      <c r="D553" s="92"/>
      <c r="G553" s="92"/>
    </row>
    <row r="554" spans="1:12" ht="18.600000000000001" thickBot="1">
      <c r="A554" s="43" t="s">
        <v>325</v>
      </c>
      <c r="B554" s="43" t="s">
        <v>237</v>
      </c>
      <c r="C554" s="43" t="s">
        <v>238</v>
      </c>
      <c r="D554" s="43" t="s">
        <v>239</v>
      </c>
      <c r="E554" s="43" t="s">
        <v>240</v>
      </c>
      <c r="F554" s="43" t="s">
        <v>241</v>
      </c>
      <c r="G554" s="43" t="s">
        <v>242</v>
      </c>
      <c r="H554" s="43" t="s">
        <v>243</v>
      </c>
      <c r="I554" s="46" t="s">
        <v>244</v>
      </c>
      <c r="J554" s="2"/>
      <c r="K554" s="2"/>
      <c r="L554" s="2"/>
    </row>
    <row r="555" spans="1:12">
      <c r="A555" s="116" t="s">
        <v>61</v>
      </c>
      <c r="B555" s="157">
        <v>20</v>
      </c>
      <c r="C555" s="158" t="s">
        <v>872</v>
      </c>
      <c r="D555" s="159">
        <v>39987</v>
      </c>
      <c r="E555" s="159">
        <v>1</v>
      </c>
      <c r="F555" s="158" t="s">
        <v>274</v>
      </c>
      <c r="G555" s="160">
        <f>D555*E555</f>
        <v>39987</v>
      </c>
      <c r="H555" s="158" t="s">
        <v>870</v>
      </c>
      <c r="I555" s="227" t="s">
        <v>873</v>
      </c>
      <c r="J555" s="2"/>
      <c r="K555" s="2"/>
      <c r="L555" s="2"/>
    </row>
    <row r="556" spans="1:12">
      <c r="A556" s="125"/>
      <c r="B556" s="162">
        <v>21</v>
      </c>
      <c r="C556" s="163" t="s">
        <v>874</v>
      </c>
      <c r="D556" s="164">
        <v>200</v>
      </c>
      <c r="E556" s="164">
        <v>1</v>
      </c>
      <c r="F556" s="163" t="s">
        <v>274</v>
      </c>
      <c r="G556" s="164">
        <f t="shared" ref="G556:G560" si="34">D556*E556</f>
        <v>200</v>
      </c>
      <c r="H556" s="163" t="s">
        <v>656</v>
      </c>
      <c r="I556" s="167" t="s">
        <v>875</v>
      </c>
      <c r="J556" s="2"/>
      <c r="K556" s="2"/>
      <c r="L556" s="2"/>
    </row>
    <row r="557" spans="1:12">
      <c r="A557" s="125"/>
      <c r="B557" s="169">
        <v>22</v>
      </c>
      <c r="C557" s="170" t="s">
        <v>764</v>
      </c>
      <c r="D557" s="171">
        <v>470</v>
      </c>
      <c r="E557" s="171">
        <v>1</v>
      </c>
      <c r="F557" s="170" t="s">
        <v>274</v>
      </c>
      <c r="G557" s="164">
        <f t="shared" si="34"/>
        <v>470</v>
      </c>
      <c r="H557" s="170" t="s">
        <v>421</v>
      </c>
      <c r="I557" s="270" t="s">
        <v>876</v>
      </c>
      <c r="J557" s="2"/>
      <c r="K557" s="2"/>
      <c r="L557" s="2"/>
    </row>
    <row r="558" spans="1:12">
      <c r="A558" s="125"/>
      <c r="B558" s="162">
        <v>23</v>
      </c>
      <c r="C558" s="163" t="s">
        <v>877</v>
      </c>
      <c r="D558" s="164">
        <v>10000</v>
      </c>
      <c r="E558" s="164">
        <v>1</v>
      </c>
      <c r="F558" s="163" t="s">
        <v>246</v>
      </c>
      <c r="G558" s="164">
        <f t="shared" si="34"/>
        <v>10000</v>
      </c>
      <c r="H558" s="163" t="s">
        <v>268</v>
      </c>
      <c r="I558" s="167" t="s">
        <v>878</v>
      </c>
      <c r="J558" s="2"/>
      <c r="K558" s="2"/>
      <c r="L558" s="2"/>
    </row>
    <row r="559" spans="1:12">
      <c r="A559" s="125"/>
      <c r="B559" s="162">
        <v>24</v>
      </c>
      <c r="C559" s="163" t="s">
        <v>879</v>
      </c>
      <c r="D559" s="164">
        <v>150</v>
      </c>
      <c r="E559" s="164">
        <v>3</v>
      </c>
      <c r="F559" s="163" t="s">
        <v>246</v>
      </c>
      <c r="G559" s="164">
        <f t="shared" si="34"/>
        <v>450</v>
      </c>
      <c r="H559" s="163" t="s">
        <v>280</v>
      </c>
      <c r="I559" s="167" t="s">
        <v>880</v>
      </c>
      <c r="J559" s="2"/>
      <c r="K559" s="2"/>
      <c r="L559" s="2"/>
    </row>
    <row r="560" spans="1:12" ht="18.600000000000001" thickBot="1">
      <c r="A560" s="134"/>
      <c r="B560" s="179">
        <v>25</v>
      </c>
      <c r="C560" s="155" t="s">
        <v>879</v>
      </c>
      <c r="D560" s="211">
        <v>150</v>
      </c>
      <c r="E560" s="211">
        <v>3</v>
      </c>
      <c r="F560" s="155" t="s">
        <v>246</v>
      </c>
      <c r="G560" s="274">
        <f t="shared" si="34"/>
        <v>450</v>
      </c>
      <c r="H560" s="155" t="s">
        <v>255</v>
      </c>
      <c r="I560" s="161" t="s">
        <v>881</v>
      </c>
      <c r="J560" s="2"/>
      <c r="K560" s="2"/>
      <c r="L560" s="2"/>
    </row>
    <row r="561" spans="1:12" ht="18.600000000000001" thickTop="1">
      <c r="A561" s="120" t="s">
        <v>285</v>
      </c>
      <c r="B561" s="362"/>
      <c r="C561" s="363"/>
      <c r="D561" s="363"/>
      <c r="E561" s="363"/>
      <c r="F561" s="364"/>
      <c r="G561" s="121">
        <f>SUM(G555:G560)</f>
        <v>51557</v>
      </c>
      <c r="H561" s="362"/>
      <c r="I561" s="364"/>
      <c r="J561" s="2"/>
      <c r="K561" s="2"/>
      <c r="L561" s="2"/>
    </row>
    <row r="562" spans="1:12" ht="18.600000000000001" thickBot="1">
      <c r="A562" s="2"/>
      <c r="B562" s="2"/>
      <c r="C562" s="2"/>
      <c r="D562" s="2"/>
      <c r="E562" s="2"/>
      <c r="F562" s="2"/>
      <c r="G562" s="94"/>
      <c r="H562" s="2"/>
      <c r="I562" s="80"/>
      <c r="J562" s="2"/>
      <c r="K562" s="2"/>
      <c r="L562" s="2"/>
    </row>
    <row r="563" spans="1:12" ht="18.600000000000001" thickBot="1">
      <c r="A563" s="144" t="s">
        <v>882</v>
      </c>
      <c r="B563" s="145"/>
      <c r="C563" s="145"/>
      <c r="D563" s="145"/>
      <c r="E563" s="145"/>
      <c r="F563" s="145"/>
      <c r="G563" s="147">
        <f>SUM(G535,G539,G543,G547,G552,G561)</f>
        <v>1205997</v>
      </c>
      <c r="H563" s="2"/>
      <c r="I563" s="80"/>
      <c r="J563" s="2"/>
      <c r="K563" s="2"/>
      <c r="L563" s="2"/>
    </row>
    <row r="564" spans="1:12" ht="18.600000000000001" thickBot="1">
      <c r="D564" s="92"/>
      <c r="G564" s="92"/>
    </row>
    <row r="565" spans="1:12" ht="18.600000000000001" thickBot="1">
      <c r="A565" s="144" t="s">
        <v>883</v>
      </c>
      <c r="B565" s="145"/>
      <c r="C565" s="145"/>
      <c r="D565" s="145"/>
      <c r="E565" s="145"/>
      <c r="F565" s="145"/>
      <c r="G565" s="147">
        <f>SUM(G446,G494,G517,G563)</f>
        <v>2250081</v>
      </c>
      <c r="H565" s="2"/>
      <c r="I565" s="80"/>
      <c r="J565" s="2"/>
      <c r="K565" s="2"/>
      <c r="L565" s="2"/>
    </row>
    <row r="566" spans="1:12" ht="18.600000000000001" thickBot="1">
      <c r="D566" s="92"/>
      <c r="G566" s="92"/>
    </row>
    <row r="567" spans="1:12" ht="18.600000000000001" thickBot="1">
      <c r="A567" s="144" t="s">
        <v>177</v>
      </c>
      <c r="B567" s="145"/>
      <c r="C567" s="145"/>
      <c r="D567" s="145"/>
      <c r="E567" s="145"/>
      <c r="F567" s="145"/>
      <c r="G567" s="147">
        <f>SUM(G34,G59,G122,G148,G205,G235,G338,G403,G565)</f>
        <v>26656094</v>
      </c>
      <c r="H567" s="2"/>
      <c r="I567" s="80"/>
      <c r="J567" s="2"/>
      <c r="K567" s="2"/>
      <c r="L567" s="2"/>
    </row>
  </sheetData>
  <mergeCells count="148">
    <mergeCell ref="B552:F552"/>
    <mergeCell ref="H552:I552"/>
    <mergeCell ref="B561:F561"/>
    <mergeCell ref="H561:I561"/>
    <mergeCell ref="B539:F539"/>
    <mergeCell ref="H539:I539"/>
    <mergeCell ref="B543:F543"/>
    <mergeCell ref="H543:I543"/>
    <mergeCell ref="B547:F547"/>
    <mergeCell ref="H547:I547"/>
    <mergeCell ref="B511:F511"/>
    <mergeCell ref="H511:I511"/>
    <mergeCell ref="B515:F515"/>
    <mergeCell ref="H515:I515"/>
    <mergeCell ref="B535:F535"/>
    <mergeCell ref="H535:I535"/>
    <mergeCell ref="B492:F492"/>
    <mergeCell ref="H492:I492"/>
    <mergeCell ref="B502:F502"/>
    <mergeCell ref="H502:I502"/>
    <mergeCell ref="B507:F507"/>
    <mergeCell ref="H507:I507"/>
    <mergeCell ref="B474:F474"/>
    <mergeCell ref="H474:I474"/>
    <mergeCell ref="B478:F478"/>
    <mergeCell ref="H478:I478"/>
    <mergeCell ref="B483:F483"/>
    <mergeCell ref="H483:I483"/>
    <mergeCell ref="B434:F434"/>
    <mergeCell ref="H434:I434"/>
    <mergeCell ref="B438:F438"/>
    <mergeCell ref="H438:I438"/>
    <mergeCell ref="B444:F444"/>
    <mergeCell ref="H444:I444"/>
    <mergeCell ref="B420:F420"/>
    <mergeCell ref="H420:I420"/>
    <mergeCell ref="B424:F424"/>
    <mergeCell ref="H424:I424"/>
    <mergeCell ref="B430:F430"/>
    <mergeCell ref="H430:I430"/>
    <mergeCell ref="B395:F395"/>
    <mergeCell ref="H395:I395"/>
    <mergeCell ref="B401:F401"/>
    <mergeCell ref="H401:I401"/>
    <mergeCell ref="B413:F413"/>
    <mergeCell ref="H413:I413"/>
    <mergeCell ref="B356:F356"/>
    <mergeCell ref="H356:I356"/>
    <mergeCell ref="B373:F373"/>
    <mergeCell ref="H373:I373"/>
    <mergeCell ref="B384:F384"/>
    <mergeCell ref="H384:I384"/>
    <mergeCell ref="B336:F336"/>
    <mergeCell ref="H336:I336"/>
    <mergeCell ref="B346:F346"/>
    <mergeCell ref="H346:I346"/>
    <mergeCell ref="B351:F351"/>
    <mergeCell ref="H351:I351"/>
    <mergeCell ref="B284:F284"/>
    <mergeCell ref="H284:I284"/>
    <mergeCell ref="B311:F311"/>
    <mergeCell ref="H311:I311"/>
    <mergeCell ref="B319:F319"/>
    <mergeCell ref="H319:I319"/>
    <mergeCell ref="B227:F227"/>
    <mergeCell ref="H227:I227"/>
    <mergeCell ref="B233:F233"/>
    <mergeCell ref="H233:I233"/>
    <mergeCell ref="B268:F268"/>
    <mergeCell ref="H268:I268"/>
    <mergeCell ref="B217:F217"/>
    <mergeCell ref="H217:I217"/>
    <mergeCell ref="B221:F221"/>
    <mergeCell ref="H221:I221"/>
    <mergeCell ref="B195:F195"/>
    <mergeCell ref="H195:I195"/>
    <mergeCell ref="B203:F203"/>
    <mergeCell ref="H203:I203"/>
    <mergeCell ref="B212:F212"/>
    <mergeCell ref="H212:I212"/>
    <mergeCell ref="B178:F178"/>
    <mergeCell ref="H178:I178"/>
    <mergeCell ref="B184:F184"/>
    <mergeCell ref="H184:I184"/>
    <mergeCell ref="B188:F188"/>
    <mergeCell ref="H188:I188"/>
    <mergeCell ref="B136:F136"/>
    <mergeCell ref="H136:I136"/>
    <mergeCell ref="B146:F146"/>
    <mergeCell ref="H146:I146"/>
    <mergeCell ref="H165:I165"/>
    <mergeCell ref="B171:F171"/>
    <mergeCell ref="H171:I171"/>
    <mergeCell ref="B120:F120"/>
    <mergeCell ref="H120:I120"/>
    <mergeCell ref="B127:F127"/>
    <mergeCell ref="H127:I127"/>
    <mergeCell ref="B132:F132"/>
    <mergeCell ref="H132:I132"/>
    <mergeCell ref="B96:F96"/>
    <mergeCell ref="H96:I96"/>
    <mergeCell ref="B105:F105"/>
    <mergeCell ref="H105:I105"/>
    <mergeCell ref="B115:F115"/>
    <mergeCell ref="H115:I115"/>
    <mergeCell ref="B73:F73"/>
    <mergeCell ref="H73:I73"/>
    <mergeCell ref="B77:F77"/>
    <mergeCell ref="H77:I77"/>
    <mergeCell ref="B92:F92"/>
    <mergeCell ref="H92:I92"/>
    <mergeCell ref="C57:F57"/>
    <mergeCell ref="H57:I57"/>
    <mergeCell ref="L57:M57"/>
    <mergeCell ref="L58:M58"/>
    <mergeCell ref="L59:M59"/>
    <mergeCell ref="B65:F65"/>
    <mergeCell ref="H65:I65"/>
    <mergeCell ref="L52:M52"/>
    <mergeCell ref="C53:F53"/>
    <mergeCell ref="H53:I53"/>
    <mergeCell ref="L53:M53"/>
    <mergeCell ref="L54:M54"/>
    <mergeCell ref="L56:M56"/>
    <mergeCell ref="L47:M47"/>
    <mergeCell ref="C48:F48"/>
    <mergeCell ref="H48:I48"/>
    <mergeCell ref="L48:M48"/>
    <mergeCell ref="L49:M49"/>
    <mergeCell ref="L51:M51"/>
    <mergeCell ref="L44:M44"/>
    <mergeCell ref="L45:M45"/>
    <mergeCell ref="L46:M46"/>
    <mergeCell ref="B32:F32"/>
    <mergeCell ref="H32:I32"/>
    <mergeCell ref="L38:M38"/>
    <mergeCell ref="D39:F39"/>
    <mergeCell ref="H39:I39"/>
    <mergeCell ref="L39:M39"/>
    <mergeCell ref="B4:F4"/>
    <mergeCell ref="H4:I4"/>
    <mergeCell ref="B21:F21"/>
    <mergeCell ref="H21:I21"/>
    <mergeCell ref="B27:F27"/>
    <mergeCell ref="H27:I27"/>
    <mergeCell ref="L40:M40"/>
    <mergeCell ref="L42:M42"/>
    <mergeCell ref="L43:M43"/>
  </mergeCells>
  <phoneticPr fontId="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F3C3F-46E5-4C85-9CE9-3B213E0A473A}">
  <dimension ref="A1:A2"/>
  <sheetViews>
    <sheetView workbookViewId="0">
      <selection activeCell="A3" sqref="A3"/>
    </sheetView>
  </sheetViews>
  <sheetFormatPr defaultColWidth="8.796875" defaultRowHeight="18"/>
  <sheetData>
    <row r="1" spans="1:1">
      <c r="A1" s="1" t="s">
        <v>884</v>
      </c>
    </row>
    <row r="2" spans="1:1">
      <c r="A2" t="s">
        <v>885</v>
      </c>
    </row>
  </sheetData>
  <phoneticPr fontId="1"/>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ebf745d-e51e-41ef-a1f1-27fce0363cfd">
      <Terms xmlns="http://schemas.microsoft.com/office/infopath/2007/PartnerControls"/>
    </lcf76f155ced4ddcb4097134ff3c332f>
    <TaxCatchAll xmlns="741f8599-2caa-4da6-a5b0-7d6ff7a9f30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946816FFA87146BE6EDC5DF7A85DF5" ma:contentTypeVersion="20" ma:contentTypeDescription="新しいドキュメントを作成します。" ma:contentTypeScope="" ma:versionID="5298d653bf4914241b20c58dd6aaac08">
  <xsd:schema xmlns:xsd="http://www.w3.org/2001/XMLSchema" xmlns:xs="http://www.w3.org/2001/XMLSchema" xmlns:p="http://schemas.microsoft.com/office/2006/metadata/properties" xmlns:ns2="cebf745d-e51e-41ef-a1f1-27fce0363cfd" xmlns:ns3="741f8599-2caa-4da6-a5b0-7d6ff7a9f30b" targetNamespace="http://schemas.microsoft.com/office/2006/metadata/properties" ma:root="true" ma:fieldsID="ac3cd9cc15d7e6891187b1b046d0166a" ns2:_="" ns3:_="">
    <xsd:import namespace="cebf745d-e51e-41ef-a1f1-27fce0363cfd"/>
    <xsd:import namespace="741f8599-2caa-4da6-a5b0-7d6ff7a9f30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Location" minOccurs="0"/>
                <xsd:element ref="ns2:MediaServiceGenerationTime" minOccurs="0"/>
                <xsd:element ref="ns2:MediaServiceEventHashCode" minOccurs="0"/>
                <xsd:element ref="ns2:MediaServiceDateTaken" minOccurs="0"/>
                <xsd:element ref="ns2:MediaServiceOCR" minOccurs="0"/>
                <xsd:element ref="ns2:MediaServiceAutoKeyPoints" minOccurs="0"/>
                <xsd:element ref="ns2:MediaServiceKeyPoint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f745d-e51e-41ef-a1f1-27fce0363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Location" ma:index="11" nillable="true" ma:displayName="Location"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2f566ec5-32a6-4ec1-8c14-5dab5ced459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1f8599-2caa-4da6-a5b0-7d6ff7a9f30b"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cb090ee5-1db8-4ebd-a56f-cce81bd03d54}" ma:internalName="TaxCatchAll" ma:showField="CatchAllData" ma:web="741f8599-2caa-4da6-a5b0-7d6ff7a9f3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4D1B18E-46F3-438C-9147-4B85FE690989}">
  <ds:schemaRefs>
    <ds:schemaRef ds:uri="http://purl.org/dc/elements/1.1/"/>
    <ds:schemaRef ds:uri="http://purl.org/dc/terms/"/>
    <ds:schemaRef ds:uri="http://www.w3.org/XML/1998/namespace"/>
    <ds:schemaRef ds:uri="http://schemas.microsoft.com/office/2006/documentManagement/types"/>
    <ds:schemaRef ds:uri="http://schemas.microsoft.com/office/2006/metadata/properties"/>
    <ds:schemaRef ds:uri="http://purl.org/dc/dcmitype/"/>
    <ds:schemaRef ds:uri="14fabc39-c6fa-4cfb-b7c8-318f350e403d"/>
    <ds:schemaRef ds:uri="http://schemas.microsoft.com/office/infopath/2007/PartnerControls"/>
    <ds:schemaRef ds:uri="http://schemas.openxmlformats.org/package/2006/metadata/core-properties"/>
    <ds:schemaRef ds:uri="55690817-52ab-4169-94b5-e1502235145c"/>
  </ds:schemaRefs>
</ds:datastoreItem>
</file>

<file path=customXml/itemProps2.xml><?xml version="1.0" encoding="utf-8"?>
<ds:datastoreItem xmlns:ds="http://schemas.openxmlformats.org/officeDocument/2006/customXml" ds:itemID="{5523DA08-95D9-4FC5-B94D-53AB2D47EFB9}"/>
</file>

<file path=customXml/itemProps3.xml><?xml version="1.0" encoding="utf-8"?>
<ds:datastoreItem xmlns:ds="http://schemas.openxmlformats.org/officeDocument/2006/customXml" ds:itemID="{23424F40-045F-41D7-AB96-CA3BA34FBA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表紙</vt:lpstr>
      <vt:lpstr>目次</vt:lpstr>
      <vt:lpstr>1.二次予算クロス集計</vt:lpstr>
      <vt:lpstr>2.一次予算クロス集計</vt:lpstr>
      <vt:lpstr>3.前年度決算クロス集計</vt:lpstr>
      <vt:lpstr>4.一次予算との比較</vt:lpstr>
      <vt:lpstr>5.前年度決算との比較</vt:lpstr>
      <vt:lpstr>6.二次予算詳細収入の部</vt:lpstr>
      <vt:lpstr>7.二次予算詳細支出の部</vt:lpstr>
      <vt:lpstr>8.雨天時変更</vt:lpstr>
    </vt:vector>
  </TitlesOfParts>
  <Manager/>
  <Company>筑波大学学園祭実行委員会</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二次予算案</dc:title>
  <dc:subject/>
  <dc:creator>優羽 小川</dc:creator>
  <cp:keywords/>
  <dc:description/>
  <cp:lastModifiedBy>永瀬 遥翔</cp:lastModifiedBy>
  <cp:revision/>
  <dcterms:created xsi:type="dcterms:W3CDTF">2026-07-23T01:40:03Z</dcterms:created>
  <dcterms:modified xsi:type="dcterms:W3CDTF">2026-09-08T07:26:05Z</dcterms:modified>
  <cp:category/>
  <cp:contentStatus>最終版</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0x0101008F946816FFA87146BE6EDC5DF7A85DF5</vt:lpwstr>
  </property>
  <property fmtid="{D5CDD505-2E9C-101B-9397-08002B2CF9AE}" pid="3" name="MediaServiceImageTags">
    <vt:lpwstr/>
  </property>
  <property fmtid="{D5CDD505-2E9C-101B-9397-08002B2CF9AE}" pid="4" name="_MarkAsFinal">
    <vt:bool>true</vt:bool>
  </property>
</Properties>
</file>